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1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Calcul kms annuel\Ligne Distribus\"/>
    </mc:Choice>
  </mc:AlternateContent>
  <xr:revisionPtr revIDLastSave="0" documentId="13_ncr:1_{750CB78A-DDA8-42BD-B2C6-F55D35D72B38}" xr6:coauthVersionLast="46" xr6:coauthVersionMax="46" xr10:uidLastSave="{00000000-0000-0000-0000-000000000000}"/>
  <bookViews>
    <workbookView xWindow="-108" yWindow="-108" windowWidth="23256" windowHeight="13176" tabRatio="839" activeTab="3" xr2:uid="{00000000-000D-0000-FFFF-FFFF00000000}"/>
  </bookViews>
  <sheets>
    <sheet name="Calendrier" sheetId="85" r:id="rId1"/>
    <sheet name="Jour_feries" sheetId="86" r:id="rId2"/>
    <sheet name="Vacances scolaires" sheetId="87" r:id="rId3"/>
    <sheet name="Matrice Ligne 1" sheetId="77" r:id="rId4"/>
    <sheet name="Parcours" sheetId="83" r:id="rId5"/>
    <sheet name="Horaires" sheetId="84" r:id="rId6"/>
  </sheets>
  <definedNames>
    <definedName name="_xlnm._FilterDatabase" localSheetId="4" hidden="1">Parcours!$A$1:$I$17</definedName>
    <definedName name="Annees">OFFSET('Matrice Ligne 1'!$XFA$2,,,COUNTA('Matrice Ligne 1'!$XFA:$XFD))</definedName>
    <definedName name="Calendrier">Calendrier!$E$8:$P$38</definedName>
    <definedName name="Jour_feries">Jour_feries!$B$7:$B$19</definedName>
    <definedName name="Jours">Calendrier!$AB$8:$AM$39</definedName>
    <definedName name="Jours_Vac">OFFSET('Vacances scolaires'!$E$2,,,COUNTA('Vacances scolaires'!$E:$E)-1)</definedName>
    <definedName name="Kms_Ligne1">Parcours!$A$2:$C$16</definedName>
    <definedName name="Vacances">OFFSET('Vacances scolaires'!$D$2,,,COUNTA('Vacances scolaires'!$D:$D)-1)</definedName>
    <definedName name="_xlnm.Print_Area" localSheetId="0">Calendrier!$E$3:$P$38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2" i="77" l="1"/>
  <c r="E3" i="87" l="1"/>
  <c r="E4" i="87"/>
  <c r="E5" i="87"/>
  <c r="E6" i="87"/>
  <c r="E7" i="87"/>
  <c r="E8" i="87"/>
  <c r="E9" i="87"/>
  <c r="E10" i="87"/>
  <c r="E11" i="87"/>
  <c r="E12" i="87"/>
  <c r="E13" i="87"/>
  <c r="E14" i="87"/>
  <c r="E15" i="87"/>
  <c r="E16" i="87"/>
  <c r="E17" i="87"/>
  <c r="E18" i="87"/>
  <c r="E19" i="87"/>
  <c r="E20" i="87"/>
  <c r="E21" i="87"/>
  <c r="E22" i="87"/>
  <c r="E23" i="87"/>
  <c r="E24" i="87"/>
  <c r="E25" i="87"/>
  <c r="E26" i="87"/>
  <c r="E27" i="87"/>
  <c r="E28" i="87"/>
  <c r="E29" i="87"/>
  <c r="E30" i="87"/>
  <c r="E31" i="87"/>
  <c r="E32" i="87"/>
  <c r="E33" i="87"/>
  <c r="E34" i="87"/>
  <c r="E35" i="87"/>
  <c r="E36" i="87"/>
  <c r="E37" i="87"/>
  <c r="E38" i="87"/>
  <c r="E39" i="87"/>
  <c r="E40" i="87"/>
  <c r="E41" i="87"/>
  <c r="E42" i="87"/>
  <c r="E43" i="87"/>
  <c r="E44" i="87"/>
  <c r="E45" i="87"/>
  <c r="E46" i="87"/>
  <c r="E47" i="87"/>
  <c r="E48" i="87"/>
  <c r="E49" i="87"/>
  <c r="E50" i="87"/>
  <c r="E51" i="87"/>
  <c r="E52" i="87"/>
  <c r="E53" i="87"/>
  <c r="E54" i="87"/>
  <c r="E55" i="87"/>
  <c r="E56" i="87"/>
  <c r="E57" i="87"/>
  <c r="E58" i="87"/>
  <c r="E59" i="87"/>
  <c r="E60" i="87"/>
  <c r="E61" i="87"/>
  <c r="E62" i="87"/>
  <c r="E63" i="87"/>
  <c r="E64" i="87"/>
  <c r="E65" i="87"/>
  <c r="E66" i="87"/>
  <c r="E67" i="87"/>
  <c r="E68" i="87"/>
  <c r="E69" i="87"/>
  <c r="E70" i="87"/>
  <c r="E71" i="87"/>
  <c r="E72" i="87"/>
  <c r="E73" i="87"/>
  <c r="E74" i="87"/>
  <c r="E75" i="87"/>
  <c r="E76" i="87"/>
  <c r="E77" i="87"/>
  <c r="E78" i="87"/>
  <c r="E79" i="87"/>
  <c r="E80" i="87"/>
  <c r="E81" i="87"/>
  <c r="E82" i="87"/>
  <c r="E83" i="87"/>
  <c r="E84" i="87"/>
  <c r="E85" i="87"/>
  <c r="E86" i="87"/>
  <c r="E87" i="87"/>
  <c r="E88" i="87"/>
  <c r="E89" i="87"/>
  <c r="E90" i="87"/>
  <c r="E91" i="87"/>
  <c r="E92" i="87"/>
  <c r="E93" i="87"/>
  <c r="E94" i="87"/>
  <c r="E95" i="87"/>
  <c r="E96" i="87"/>
  <c r="E97" i="87"/>
  <c r="E98" i="87"/>
  <c r="E99" i="87"/>
  <c r="E100" i="87"/>
  <c r="E101" i="87"/>
  <c r="E102" i="87"/>
  <c r="E103" i="87"/>
  <c r="E104" i="87"/>
  <c r="E105" i="87"/>
  <c r="E106" i="87"/>
  <c r="E107" i="87"/>
  <c r="E108" i="87"/>
  <c r="E109" i="87"/>
  <c r="E110" i="87"/>
  <c r="E111" i="87"/>
  <c r="E112" i="87"/>
  <c r="E113" i="87"/>
  <c r="E114" i="87"/>
  <c r="E115" i="87"/>
  <c r="E116" i="87"/>
  <c r="E117" i="87"/>
  <c r="E118" i="87"/>
  <c r="E119" i="87"/>
  <c r="E120" i="87"/>
  <c r="E121" i="87"/>
  <c r="E122" i="87"/>
  <c r="E123" i="87"/>
  <c r="E124" i="87"/>
  <c r="E125" i="87"/>
  <c r="E126" i="87"/>
  <c r="E127" i="87"/>
  <c r="E128" i="87"/>
  <c r="E129" i="87"/>
  <c r="E130" i="87"/>
  <c r="E131" i="87"/>
  <c r="E132" i="87"/>
  <c r="E133" i="87"/>
  <c r="E134" i="87"/>
  <c r="E135" i="87"/>
  <c r="E136" i="87"/>
  <c r="E137" i="87"/>
  <c r="E138" i="87"/>
  <c r="E139" i="87"/>
  <c r="E140" i="87"/>
  <c r="E141" i="87"/>
  <c r="E142" i="87"/>
  <c r="E143" i="87"/>
  <c r="E144" i="87"/>
  <c r="E145" i="87"/>
  <c r="E146" i="87"/>
  <c r="E147" i="87"/>
  <c r="E148" i="87"/>
  <c r="E149" i="87"/>
  <c r="E150" i="87"/>
  <c r="E151" i="87"/>
  <c r="E152" i="87"/>
  <c r="E153" i="87"/>
  <c r="E154" i="87"/>
  <c r="E155" i="87"/>
  <c r="E156" i="87"/>
  <c r="E157" i="87"/>
  <c r="E158" i="87"/>
  <c r="E159" i="87"/>
  <c r="E160" i="87"/>
  <c r="E161" i="87"/>
  <c r="E162" i="87"/>
  <c r="E163" i="87"/>
  <c r="E164" i="87"/>
  <c r="E165" i="87"/>
  <c r="E166" i="87"/>
  <c r="E167" i="87"/>
  <c r="E168" i="87"/>
  <c r="E169" i="87"/>
  <c r="E170" i="87"/>
  <c r="E171" i="87"/>
  <c r="E172" i="87"/>
  <c r="E173" i="87"/>
  <c r="E174" i="87"/>
  <c r="E175" i="87"/>
  <c r="E176" i="87"/>
  <c r="E177" i="87"/>
  <c r="E178" i="87"/>
  <c r="E179" i="87"/>
  <c r="E180" i="87"/>
  <c r="E181" i="87"/>
  <c r="E182" i="87"/>
  <c r="E183" i="87"/>
  <c r="E184" i="87"/>
  <c r="E185" i="87"/>
  <c r="E186" i="87"/>
  <c r="E187" i="87"/>
  <c r="E188" i="87"/>
  <c r="E189" i="87"/>
  <c r="E190" i="87"/>
  <c r="E191" i="87"/>
  <c r="E192" i="87"/>
  <c r="E193" i="87"/>
  <c r="E194" i="87"/>
  <c r="E195" i="87"/>
  <c r="E196" i="87"/>
  <c r="E197" i="87"/>
  <c r="E198" i="87"/>
  <c r="E199" i="87"/>
  <c r="E200" i="87"/>
  <c r="E201" i="87"/>
  <c r="E202" i="87"/>
  <c r="E203" i="87"/>
  <c r="E204" i="87"/>
  <c r="E205" i="87"/>
  <c r="E206" i="87"/>
  <c r="E207" i="87"/>
  <c r="E208" i="87"/>
  <c r="E209" i="87"/>
  <c r="E210" i="87"/>
  <c r="E211" i="87"/>
  <c r="E212" i="87"/>
  <c r="E213" i="87"/>
  <c r="E214" i="87"/>
  <c r="E215" i="87"/>
  <c r="E216" i="87"/>
  <c r="E217" i="87"/>
  <c r="E218" i="87"/>
  <c r="E219" i="87"/>
  <c r="E220" i="87"/>
  <c r="E221" i="87"/>
  <c r="E222" i="87"/>
  <c r="E223" i="87"/>
  <c r="E224" i="87"/>
  <c r="E225" i="87"/>
  <c r="E226" i="87"/>
  <c r="E227" i="87"/>
  <c r="E228" i="87"/>
  <c r="E229" i="87"/>
  <c r="E230" i="87"/>
  <c r="E231" i="87"/>
  <c r="E232" i="87"/>
  <c r="E233" i="87"/>
  <c r="E234" i="87"/>
  <c r="E235" i="87"/>
  <c r="E236" i="87"/>
  <c r="E237" i="87"/>
  <c r="E238" i="87"/>
  <c r="E239" i="87"/>
  <c r="E240" i="87"/>
  <c r="E241" i="87"/>
  <c r="E242" i="87"/>
  <c r="E243" i="87"/>
  <c r="E244" i="87"/>
  <c r="E245" i="87"/>
  <c r="E246" i="87"/>
  <c r="E247" i="87"/>
  <c r="E248" i="87"/>
  <c r="E249" i="87"/>
  <c r="E250" i="87"/>
  <c r="E251" i="87"/>
  <c r="E252" i="87"/>
  <c r="E253" i="87"/>
  <c r="E254" i="87"/>
  <c r="E255" i="87"/>
  <c r="E256" i="87"/>
  <c r="E257" i="87"/>
  <c r="E258" i="87"/>
  <c r="E259" i="87"/>
  <c r="E260" i="87"/>
  <c r="E261" i="87"/>
  <c r="E262" i="87"/>
  <c r="E263" i="87"/>
  <c r="E264" i="87"/>
  <c r="E265" i="87"/>
  <c r="E266" i="87"/>
  <c r="E267" i="87"/>
  <c r="E268" i="87"/>
  <c r="E269" i="87"/>
  <c r="E270" i="87"/>
  <c r="E271" i="87"/>
  <c r="E272" i="87"/>
  <c r="E273" i="87"/>
  <c r="E274" i="87"/>
  <c r="E275" i="87"/>
  <c r="E276" i="87"/>
  <c r="E277" i="87"/>
  <c r="E278" i="87"/>
  <c r="E279" i="87"/>
  <c r="E280" i="87"/>
  <c r="E281" i="87"/>
  <c r="E282" i="87"/>
  <c r="E283" i="87"/>
  <c r="E284" i="87"/>
  <c r="E285" i="87"/>
  <c r="E286" i="87"/>
  <c r="E287" i="87"/>
  <c r="E288" i="87"/>
  <c r="E289" i="87"/>
  <c r="E290" i="87"/>
  <c r="E291" i="87"/>
  <c r="E292" i="87"/>
  <c r="E293" i="87"/>
  <c r="E294" i="87"/>
  <c r="E295" i="87"/>
  <c r="E296" i="87"/>
  <c r="E297" i="87"/>
  <c r="E298" i="87"/>
  <c r="E299" i="87"/>
  <c r="E300" i="87"/>
  <c r="E301" i="87"/>
  <c r="E302" i="87"/>
  <c r="E303" i="87"/>
  <c r="E304" i="87"/>
  <c r="E305" i="87"/>
  <c r="E306" i="87"/>
  <c r="E307" i="87"/>
  <c r="E308" i="87"/>
  <c r="E309" i="87"/>
  <c r="E310" i="87"/>
  <c r="E311" i="87"/>
  <c r="E312" i="87"/>
  <c r="E313" i="87"/>
  <c r="E314" i="87"/>
  <c r="E315" i="87"/>
  <c r="E316" i="87"/>
  <c r="E317" i="87"/>
  <c r="E318" i="87"/>
  <c r="E319" i="87"/>
  <c r="E320" i="87"/>
  <c r="E321" i="87"/>
  <c r="E322" i="87"/>
  <c r="E323" i="87"/>
  <c r="E324" i="87"/>
  <c r="E325" i="87"/>
  <c r="E326" i="87"/>
  <c r="E327" i="87"/>
  <c r="E328" i="87"/>
  <c r="E329" i="87"/>
  <c r="E330" i="87"/>
  <c r="E331" i="87"/>
  <c r="E332" i="87"/>
  <c r="E333" i="87"/>
  <c r="E334" i="87"/>
  <c r="E335" i="87"/>
  <c r="E336" i="87"/>
  <c r="E337" i="87"/>
  <c r="E338" i="87"/>
  <c r="E339" i="87"/>
  <c r="E340" i="87"/>
  <c r="E341" i="87"/>
  <c r="E342" i="87"/>
  <c r="E343" i="87"/>
  <c r="E344" i="87"/>
  <c r="E345" i="87"/>
  <c r="E346" i="87"/>
  <c r="E347" i="87"/>
  <c r="E348" i="87"/>
  <c r="E349" i="87"/>
  <c r="E350" i="87"/>
  <c r="E351" i="87"/>
  <c r="E352" i="87"/>
  <c r="E353" i="87"/>
  <c r="E354" i="87"/>
  <c r="E355" i="87"/>
  <c r="E356" i="87"/>
  <c r="E357" i="87"/>
  <c r="E358" i="87"/>
  <c r="E359" i="87"/>
  <c r="E360" i="87"/>
  <c r="E361" i="87"/>
  <c r="E362" i="87"/>
  <c r="E363" i="87"/>
  <c r="E364" i="87"/>
  <c r="E365" i="87"/>
  <c r="E366" i="87"/>
  <c r="E367" i="87"/>
  <c r="E368" i="87"/>
  <c r="E369" i="87"/>
  <c r="E370" i="87"/>
  <c r="E371" i="87"/>
  <c r="E372" i="87"/>
  <c r="E373" i="87"/>
  <c r="E374" i="87"/>
  <c r="E375" i="87"/>
  <c r="E376" i="87"/>
  <c r="E377" i="87"/>
  <c r="E378" i="87"/>
  <c r="E379" i="87"/>
  <c r="E380" i="87"/>
  <c r="E381" i="87"/>
  <c r="E382" i="87"/>
  <c r="E383" i="87"/>
  <c r="E384" i="87"/>
  <c r="E385" i="87"/>
  <c r="E386" i="87"/>
  <c r="E387" i="87"/>
  <c r="E388" i="87"/>
  <c r="E2" i="87"/>
  <c r="AL8" i="77" l="1"/>
  <c r="AL9" i="77"/>
  <c r="AL10" i="77"/>
  <c r="AL11" i="77"/>
  <c r="AL12" i="77"/>
  <c r="AL13" i="77"/>
  <c r="AL16" i="77"/>
  <c r="AL17" i="77"/>
  <c r="AL18" i="77"/>
  <c r="AL19" i="77"/>
  <c r="AL20" i="77"/>
  <c r="AL21" i="77"/>
  <c r="AL22" i="77"/>
  <c r="AL7" i="77"/>
  <c r="A2" i="87"/>
  <c r="AQ1" i="77"/>
  <c r="GE7" i="86"/>
  <c r="GF7" i="86" s="1"/>
  <c r="GE8" i="86"/>
  <c r="GF8" i="86"/>
  <c r="GE9" i="86"/>
  <c r="GE12" i="86" s="1"/>
  <c r="GF9" i="86"/>
  <c r="GF13" i="86" s="1"/>
  <c r="GE10" i="86"/>
  <c r="GF10" i="86"/>
  <c r="GE11" i="86"/>
  <c r="GF11" i="86"/>
  <c r="GE14" i="86"/>
  <c r="GF14" i="86"/>
  <c r="GE15" i="86"/>
  <c r="GF15" i="86"/>
  <c r="GE16" i="86"/>
  <c r="GF16" i="86"/>
  <c r="GE17" i="86"/>
  <c r="GF17" i="86"/>
  <c r="GE18" i="86"/>
  <c r="GE19" i="86" s="1"/>
  <c r="GF18" i="86"/>
  <c r="GF19" i="86" s="1"/>
  <c r="FP7" i="86"/>
  <c r="FQ7" i="86" s="1"/>
  <c r="FR7" i="86" s="1"/>
  <c r="FS7" i="86" s="1"/>
  <c r="FT7" i="86" s="1"/>
  <c r="FU7" i="86" s="1"/>
  <c r="FV7" i="86" s="1"/>
  <c r="FW7" i="86" s="1"/>
  <c r="FX7" i="86" s="1"/>
  <c r="FY7" i="86" s="1"/>
  <c r="FZ7" i="86" s="1"/>
  <c r="GA7" i="86" s="1"/>
  <c r="GB7" i="86" s="1"/>
  <c r="GC7" i="86" s="1"/>
  <c r="GD7" i="86" s="1"/>
  <c r="FP8" i="86"/>
  <c r="FQ8" i="86"/>
  <c r="FR8" i="86"/>
  <c r="FS8" i="86"/>
  <c r="FT8" i="86"/>
  <c r="FU8" i="86"/>
  <c r="FV8" i="86"/>
  <c r="FW8" i="86"/>
  <c r="FX8" i="86"/>
  <c r="FY8" i="86"/>
  <c r="FZ8" i="86"/>
  <c r="GA8" i="86"/>
  <c r="GB8" i="86"/>
  <c r="GC8" i="86"/>
  <c r="GD8" i="86"/>
  <c r="FP9" i="86"/>
  <c r="FQ9" i="86"/>
  <c r="FR9" i="86"/>
  <c r="FS9" i="86"/>
  <c r="FT9" i="86"/>
  <c r="FU9" i="86"/>
  <c r="FV9" i="86"/>
  <c r="FW9" i="86"/>
  <c r="FW13" i="86" s="1"/>
  <c r="FX9" i="86"/>
  <c r="FY9" i="86"/>
  <c r="FZ9" i="86"/>
  <c r="GA9" i="86"/>
  <c r="GA12" i="86" s="1"/>
  <c r="GB9" i="86"/>
  <c r="GC9" i="86"/>
  <c r="GD9" i="86"/>
  <c r="FP10" i="86"/>
  <c r="FQ10" i="86"/>
  <c r="FR10" i="86"/>
  <c r="FS10" i="86"/>
  <c r="FT10" i="86"/>
  <c r="FU10" i="86"/>
  <c r="FV10" i="86"/>
  <c r="FW10" i="86"/>
  <c r="FX10" i="86"/>
  <c r="FY10" i="86"/>
  <c r="FZ10" i="86"/>
  <c r="GA10" i="86"/>
  <c r="GB10" i="86"/>
  <c r="GC10" i="86"/>
  <c r="GD10" i="86"/>
  <c r="FP11" i="86"/>
  <c r="FQ11" i="86"/>
  <c r="FR11" i="86"/>
  <c r="FS11" i="86"/>
  <c r="FT11" i="86"/>
  <c r="FU11" i="86"/>
  <c r="FV11" i="86"/>
  <c r="FW11" i="86"/>
  <c r="FX11" i="86"/>
  <c r="FY11" i="86"/>
  <c r="FZ11" i="86"/>
  <c r="GA11" i="86"/>
  <c r="GB11" i="86"/>
  <c r="GC11" i="86"/>
  <c r="GD11" i="86"/>
  <c r="FP12" i="86"/>
  <c r="FQ12" i="86"/>
  <c r="FR12" i="86"/>
  <c r="FS12" i="86"/>
  <c r="FT12" i="86"/>
  <c r="FU12" i="86"/>
  <c r="FV12" i="86"/>
  <c r="FX12" i="86"/>
  <c r="FY12" i="86"/>
  <c r="FZ12" i="86"/>
  <c r="GB12" i="86"/>
  <c r="GC12" i="86"/>
  <c r="GD12" i="86"/>
  <c r="FP13" i="86"/>
  <c r="FQ13" i="86"/>
  <c r="FR13" i="86"/>
  <c r="FS13" i="86"/>
  <c r="FT13" i="86"/>
  <c r="FU13" i="86"/>
  <c r="FV13" i="86"/>
  <c r="FX13" i="86"/>
  <c r="FY13" i="86"/>
  <c r="FZ13" i="86"/>
  <c r="GA13" i="86"/>
  <c r="GB13" i="86"/>
  <c r="GC13" i="86"/>
  <c r="GD13" i="86"/>
  <c r="FP14" i="86"/>
  <c r="FQ14" i="86"/>
  <c r="FR14" i="86"/>
  <c r="FS14" i="86"/>
  <c r="FT14" i="86"/>
  <c r="FU14" i="86"/>
  <c r="FV14" i="86"/>
  <c r="FW14" i="86"/>
  <c r="FX14" i="86"/>
  <c r="FY14" i="86"/>
  <c r="FZ14" i="86"/>
  <c r="GA14" i="86"/>
  <c r="GB14" i="86"/>
  <c r="GC14" i="86"/>
  <c r="GD14" i="86"/>
  <c r="FP15" i="86"/>
  <c r="FQ15" i="86"/>
  <c r="FR15" i="86"/>
  <c r="FS15" i="86"/>
  <c r="FT15" i="86"/>
  <c r="FU15" i="86"/>
  <c r="FV15" i="86"/>
  <c r="FW15" i="86"/>
  <c r="FX15" i="86"/>
  <c r="FY15" i="86"/>
  <c r="FZ15" i="86"/>
  <c r="GA15" i="86"/>
  <c r="GB15" i="86"/>
  <c r="GC15" i="86"/>
  <c r="GD15" i="86"/>
  <c r="FP16" i="86"/>
  <c r="FQ16" i="86"/>
  <c r="FR16" i="86"/>
  <c r="FS16" i="86"/>
  <c r="FT16" i="86"/>
  <c r="FU16" i="86"/>
  <c r="FV16" i="86"/>
  <c r="FW16" i="86"/>
  <c r="FX16" i="86"/>
  <c r="FY16" i="86"/>
  <c r="FZ16" i="86"/>
  <c r="GA16" i="86"/>
  <c r="GB16" i="86"/>
  <c r="GC16" i="86"/>
  <c r="GD16" i="86"/>
  <c r="FP17" i="86"/>
  <c r="FQ17" i="86"/>
  <c r="FR17" i="86"/>
  <c r="FS17" i="86"/>
  <c r="FT17" i="86"/>
  <c r="FU17" i="86"/>
  <c r="FV17" i="86"/>
  <c r="FW17" i="86"/>
  <c r="FX17" i="86"/>
  <c r="FY17" i="86"/>
  <c r="FZ17" i="86"/>
  <c r="GA17" i="86"/>
  <c r="GB17" i="86"/>
  <c r="GC17" i="86"/>
  <c r="GD17" i="86"/>
  <c r="FP18" i="86"/>
  <c r="FP19" i="86" s="1"/>
  <c r="FQ18" i="86"/>
  <c r="FR18" i="86"/>
  <c r="FS18" i="86"/>
  <c r="FT18" i="86"/>
  <c r="FT19" i="86" s="1"/>
  <c r="FU18" i="86"/>
  <c r="FV18" i="86"/>
  <c r="FW18" i="86"/>
  <c r="FW19" i="86" s="1"/>
  <c r="FX18" i="86"/>
  <c r="FX19" i="86" s="1"/>
  <c r="FY18" i="86"/>
  <c r="FZ18" i="86"/>
  <c r="GA18" i="86"/>
  <c r="GB18" i="86"/>
  <c r="GB19" i="86" s="1"/>
  <c r="GC18" i="86"/>
  <c r="GD18" i="86"/>
  <c r="FQ19" i="86"/>
  <c r="FR19" i="86"/>
  <c r="FS19" i="86"/>
  <c r="FU19" i="86"/>
  <c r="FV19" i="86"/>
  <c r="FY19" i="86"/>
  <c r="FZ19" i="86"/>
  <c r="GA19" i="86"/>
  <c r="GC19" i="86"/>
  <c r="GD19" i="86"/>
  <c r="ED7" i="86"/>
  <c r="EE7" i="86" s="1"/>
  <c r="EF7" i="86" s="1"/>
  <c r="EG7" i="86" s="1"/>
  <c r="EH7" i="86" s="1"/>
  <c r="EI7" i="86" s="1"/>
  <c r="EJ7" i="86" s="1"/>
  <c r="EK7" i="86" s="1"/>
  <c r="EL7" i="86" s="1"/>
  <c r="EM7" i="86" s="1"/>
  <c r="EN7" i="86" s="1"/>
  <c r="EO7" i="86" s="1"/>
  <c r="EP7" i="86" s="1"/>
  <c r="EQ7" i="86" s="1"/>
  <c r="ER7" i="86" s="1"/>
  <c r="ES7" i="86" s="1"/>
  <c r="ET7" i="86" s="1"/>
  <c r="EU7" i="86" s="1"/>
  <c r="EV7" i="86" s="1"/>
  <c r="EW7" i="86" s="1"/>
  <c r="EX7" i="86" s="1"/>
  <c r="EY7" i="86" s="1"/>
  <c r="EZ7" i="86" s="1"/>
  <c r="FA7" i="86" s="1"/>
  <c r="FB7" i="86" s="1"/>
  <c r="FC7" i="86" s="1"/>
  <c r="FD7" i="86" s="1"/>
  <c r="FE7" i="86" s="1"/>
  <c r="FF7" i="86" s="1"/>
  <c r="FG7" i="86" s="1"/>
  <c r="FH7" i="86" s="1"/>
  <c r="FI7" i="86" s="1"/>
  <c r="FJ7" i="86" s="1"/>
  <c r="FK7" i="86" s="1"/>
  <c r="FL7" i="86" s="1"/>
  <c r="FM7" i="86" s="1"/>
  <c r="FN7" i="86" s="1"/>
  <c r="FO7" i="86" s="1"/>
  <c r="ED8" i="86"/>
  <c r="EE8" i="86"/>
  <c r="EF8" i="86"/>
  <c r="EG8" i="86"/>
  <c r="EH8" i="86"/>
  <c r="EI8" i="86"/>
  <c r="EJ8" i="86"/>
  <c r="EK8" i="86"/>
  <c r="EL8" i="86"/>
  <c r="EM8" i="86"/>
  <c r="EN8" i="86"/>
  <c r="EO8" i="86"/>
  <c r="EP8" i="86"/>
  <c r="EQ8" i="86"/>
  <c r="ER8" i="86"/>
  <c r="ES8" i="86"/>
  <c r="ET8" i="86"/>
  <c r="EU8" i="86"/>
  <c r="EV8" i="86"/>
  <c r="EW8" i="86"/>
  <c r="EX8" i="86"/>
  <c r="EY8" i="86"/>
  <c r="EZ8" i="86"/>
  <c r="FA8" i="86"/>
  <c r="FB8" i="86"/>
  <c r="FC8" i="86"/>
  <c r="FD8" i="86"/>
  <c r="FE8" i="86"/>
  <c r="FF8" i="86"/>
  <c r="FG8" i="86"/>
  <c r="FH8" i="86"/>
  <c r="FI8" i="86"/>
  <c r="FJ8" i="86"/>
  <c r="FK8" i="86"/>
  <c r="FL8" i="86"/>
  <c r="FM8" i="86"/>
  <c r="FN8" i="86"/>
  <c r="FO8" i="86"/>
  <c r="ED9" i="86"/>
  <c r="EE9" i="86"/>
  <c r="EF9" i="86"/>
  <c r="EG9" i="86"/>
  <c r="EG12" i="86" s="1"/>
  <c r="EH9" i="86"/>
  <c r="EI9" i="86"/>
  <c r="EI12" i="86" s="1"/>
  <c r="EJ9" i="86"/>
  <c r="EK9" i="86"/>
  <c r="EL9" i="86"/>
  <c r="EM9" i="86"/>
  <c r="EN9" i="86"/>
  <c r="EO9" i="86"/>
  <c r="EO12" i="86" s="1"/>
  <c r="EP9" i="86"/>
  <c r="EQ9" i="86"/>
  <c r="EQ12" i="86" s="1"/>
  <c r="ER9" i="86"/>
  <c r="ES9" i="86"/>
  <c r="ET9" i="86"/>
  <c r="EU9" i="86"/>
  <c r="EV9" i="86"/>
  <c r="EW9" i="86"/>
  <c r="EW12" i="86" s="1"/>
  <c r="EX9" i="86"/>
  <c r="EY9" i="86"/>
  <c r="EY12" i="86" s="1"/>
  <c r="EZ9" i="86"/>
  <c r="FA9" i="86"/>
  <c r="FB9" i="86"/>
  <c r="FC9" i="86"/>
  <c r="FD9" i="86"/>
  <c r="FE9" i="86"/>
  <c r="FE12" i="86" s="1"/>
  <c r="FF9" i="86"/>
  <c r="FG9" i="86"/>
  <c r="FG12" i="86" s="1"/>
  <c r="FH9" i="86"/>
  <c r="FI9" i="86"/>
  <c r="FJ9" i="86"/>
  <c r="FK9" i="86"/>
  <c r="FL9" i="86"/>
  <c r="FM9" i="86"/>
  <c r="FM12" i="86" s="1"/>
  <c r="FN9" i="86"/>
  <c r="FO9" i="86"/>
  <c r="FO12" i="86" s="1"/>
  <c r="ED10" i="86"/>
  <c r="EE10" i="86"/>
  <c r="EF10" i="86"/>
  <c r="EG10" i="86"/>
  <c r="EH10" i="86"/>
  <c r="EI10" i="86"/>
  <c r="EJ10" i="86"/>
  <c r="EK10" i="86"/>
  <c r="EL10" i="86"/>
  <c r="EM10" i="86"/>
  <c r="EN10" i="86"/>
  <c r="EO10" i="86"/>
  <c r="EP10" i="86"/>
  <c r="EQ10" i="86"/>
  <c r="ER10" i="86"/>
  <c r="ES10" i="86"/>
  <c r="ET10" i="86"/>
  <c r="EU10" i="86"/>
  <c r="EV10" i="86"/>
  <c r="EW10" i="86"/>
  <c r="EX10" i="86"/>
  <c r="EY10" i="86"/>
  <c r="EZ10" i="86"/>
  <c r="FA10" i="86"/>
  <c r="FB10" i="86"/>
  <c r="FC10" i="86"/>
  <c r="FD10" i="86"/>
  <c r="FE10" i="86"/>
  <c r="FF10" i="86"/>
  <c r="FG10" i="86"/>
  <c r="FH10" i="86"/>
  <c r="FI10" i="86"/>
  <c r="FJ10" i="86"/>
  <c r="FK10" i="86"/>
  <c r="FL10" i="86"/>
  <c r="FM10" i="86"/>
  <c r="FN10" i="86"/>
  <c r="FO10" i="86"/>
  <c r="ED11" i="86"/>
  <c r="EE11" i="86"/>
  <c r="EF11" i="86"/>
  <c r="EG11" i="86"/>
  <c r="EH11" i="86"/>
  <c r="EI11" i="86"/>
  <c r="EJ11" i="86"/>
  <c r="EK11" i="86"/>
  <c r="EL11" i="86"/>
  <c r="EM11" i="86"/>
  <c r="EN11" i="86"/>
  <c r="EO11" i="86"/>
  <c r="EP11" i="86"/>
  <c r="EQ11" i="86"/>
  <c r="ER11" i="86"/>
  <c r="ES11" i="86"/>
  <c r="ET11" i="86"/>
  <c r="EU11" i="86"/>
  <c r="EV11" i="86"/>
  <c r="EW11" i="86"/>
  <c r="EX11" i="86"/>
  <c r="EY11" i="86"/>
  <c r="EZ11" i="86"/>
  <c r="FA11" i="86"/>
  <c r="FB11" i="86"/>
  <c r="FC11" i="86"/>
  <c r="FD11" i="86"/>
  <c r="FE11" i="86"/>
  <c r="FF11" i="86"/>
  <c r="FG11" i="86"/>
  <c r="FH11" i="86"/>
  <c r="FI11" i="86"/>
  <c r="FJ11" i="86"/>
  <c r="FK11" i="86"/>
  <c r="FL11" i="86"/>
  <c r="FM11" i="86"/>
  <c r="FN11" i="86"/>
  <c r="FO11" i="86"/>
  <c r="ED12" i="86"/>
  <c r="EE12" i="86"/>
  <c r="EF12" i="86"/>
  <c r="EH12" i="86"/>
  <c r="EJ12" i="86"/>
  <c r="EK12" i="86"/>
  <c r="EL12" i="86"/>
  <c r="EM12" i="86"/>
  <c r="EN12" i="86"/>
  <c r="EP12" i="86"/>
  <c r="ER12" i="86"/>
  <c r="ES12" i="86"/>
  <c r="ET12" i="86"/>
  <c r="EU12" i="86"/>
  <c r="EV12" i="86"/>
  <c r="EX12" i="86"/>
  <c r="EZ12" i="86"/>
  <c r="FA12" i="86"/>
  <c r="FB12" i="86"/>
  <c r="FC12" i="86"/>
  <c r="FD12" i="86"/>
  <c r="FF12" i="86"/>
  <c r="FH12" i="86"/>
  <c r="FI12" i="86"/>
  <c r="FJ12" i="86"/>
  <c r="FK12" i="86"/>
  <c r="FL12" i="86"/>
  <c r="FN12" i="86"/>
  <c r="ED13" i="86"/>
  <c r="EE13" i="86"/>
  <c r="EF13" i="86"/>
  <c r="EG13" i="86"/>
  <c r="EH13" i="86"/>
  <c r="EI13" i="86"/>
  <c r="EJ13" i="86"/>
  <c r="EK13" i="86"/>
  <c r="EL13" i="86"/>
  <c r="EM13" i="86"/>
  <c r="EN13" i="86"/>
  <c r="EO13" i="86"/>
  <c r="EP13" i="86"/>
  <c r="EQ13" i="86"/>
  <c r="ER13" i="86"/>
  <c r="ES13" i="86"/>
  <c r="ET13" i="86"/>
  <c r="EU13" i="86"/>
  <c r="EV13" i="86"/>
  <c r="EW13" i="86"/>
  <c r="EX13" i="86"/>
  <c r="EY13" i="86"/>
  <c r="EZ13" i="86"/>
  <c r="FA13" i="86"/>
  <c r="FB13" i="86"/>
  <c r="FC13" i="86"/>
  <c r="FD13" i="86"/>
  <c r="FE13" i="86"/>
  <c r="FF13" i="86"/>
  <c r="FG13" i="86"/>
  <c r="FH13" i="86"/>
  <c r="FI13" i="86"/>
  <c r="FJ13" i="86"/>
  <c r="FK13" i="86"/>
  <c r="FL13" i="86"/>
  <c r="FM13" i="86"/>
  <c r="FN13" i="86"/>
  <c r="FO13" i="86"/>
  <c r="ED14" i="86"/>
  <c r="EE14" i="86"/>
  <c r="EF14" i="86"/>
  <c r="EG14" i="86"/>
  <c r="EH14" i="86"/>
  <c r="EI14" i="86"/>
  <c r="EJ14" i="86"/>
  <c r="EK14" i="86"/>
  <c r="EL14" i="86"/>
  <c r="EM14" i="86"/>
  <c r="EN14" i="86"/>
  <c r="EO14" i="86"/>
  <c r="EP14" i="86"/>
  <c r="EQ14" i="86"/>
  <c r="ER14" i="86"/>
  <c r="ES14" i="86"/>
  <c r="ET14" i="86"/>
  <c r="EU14" i="86"/>
  <c r="EV14" i="86"/>
  <c r="EW14" i="86"/>
  <c r="EX14" i="86"/>
  <c r="EY14" i="86"/>
  <c r="EZ14" i="86"/>
  <c r="FA14" i="86"/>
  <c r="FB14" i="86"/>
  <c r="FC14" i="86"/>
  <c r="FD14" i="86"/>
  <c r="FE14" i="86"/>
  <c r="FF14" i="86"/>
  <c r="FG14" i="86"/>
  <c r="FH14" i="86"/>
  <c r="FI14" i="86"/>
  <c r="FJ14" i="86"/>
  <c r="FK14" i="86"/>
  <c r="FL14" i="86"/>
  <c r="FM14" i="86"/>
  <c r="FN14" i="86"/>
  <c r="FO14" i="86"/>
  <c r="ED15" i="86"/>
  <c r="EE15" i="86"/>
  <c r="EF15" i="86"/>
  <c r="EG15" i="86"/>
  <c r="EH15" i="86"/>
  <c r="EI15" i="86"/>
  <c r="EJ15" i="86"/>
  <c r="EK15" i="86"/>
  <c r="EL15" i="86"/>
  <c r="EM15" i="86"/>
  <c r="EN15" i="86"/>
  <c r="EO15" i="86"/>
  <c r="EP15" i="86"/>
  <c r="EQ15" i="86"/>
  <c r="ER15" i="86"/>
  <c r="ES15" i="86"/>
  <c r="ET15" i="86"/>
  <c r="EU15" i="86"/>
  <c r="EV15" i="86"/>
  <c r="EW15" i="86"/>
  <c r="EX15" i="86"/>
  <c r="EY15" i="86"/>
  <c r="EZ15" i="86"/>
  <c r="FA15" i="86"/>
  <c r="FB15" i="86"/>
  <c r="FC15" i="86"/>
  <c r="FD15" i="86"/>
  <c r="FE15" i="86"/>
  <c r="FF15" i="86"/>
  <c r="FG15" i="86"/>
  <c r="FH15" i="86"/>
  <c r="FI15" i="86"/>
  <c r="FJ15" i="86"/>
  <c r="FK15" i="86"/>
  <c r="FL15" i="86"/>
  <c r="FM15" i="86"/>
  <c r="FN15" i="86"/>
  <c r="FO15" i="86"/>
  <c r="ED16" i="86"/>
  <c r="EE16" i="86"/>
  <c r="EF16" i="86"/>
  <c r="EG16" i="86"/>
  <c r="EH16" i="86"/>
  <c r="EI16" i="86"/>
  <c r="EJ16" i="86"/>
  <c r="EK16" i="86"/>
  <c r="EL16" i="86"/>
  <c r="EM16" i="86"/>
  <c r="EN16" i="86"/>
  <c r="EO16" i="86"/>
  <c r="EP16" i="86"/>
  <c r="EQ16" i="86"/>
  <c r="ER16" i="86"/>
  <c r="ES16" i="86"/>
  <c r="ET16" i="86"/>
  <c r="EU16" i="86"/>
  <c r="EV16" i="86"/>
  <c r="EW16" i="86"/>
  <c r="EX16" i="86"/>
  <c r="EY16" i="86"/>
  <c r="EZ16" i="86"/>
  <c r="FA16" i="86"/>
  <c r="FB16" i="86"/>
  <c r="FC16" i="86"/>
  <c r="FD16" i="86"/>
  <c r="FE16" i="86"/>
  <c r="FF16" i="86"/>
  <c r="FG16" i="86"/>
  <c r="FH16" i="86"/>
  <c r="FI16" i="86"/>
  <c r="FJ16" i="86"/>
  <c r="FK16" i="86"/>
  <c r="FL16" i="86"/>
  <c r="FM16" i="86"/>
  <c r="FN16" i="86"/>
  <c r="FO16" i="86"/>
  <c r="ED17" i="86"/>
  <c r="EE17" i="86"/>
  <c r="EF17" i="86"/>
  <c r="EG17" i="86"/>
  <c r="EH17" i="86"/>
  <c r="EI17" i="86"/>
  <c r="EJ17" i="86"/>
  <c r="EK17" i="86"/>
  <c r="EL17" i="86"/>
  <c r="EM17" i="86"/>
  <c r="EN17" i="86"/>
  <c r="EO17" i="86"/>
  <c r="EP17" i="86"/>
  <c r="EQ17" i="86"/>
  <c r="ER17" i="86"/>
  <c r="ES17" i="86"/>
  <c r="ET17" i="86"/>
  <c r="EU17" i="86"/>
  <c r="EV17" i="86"/>
  <c r="EW17" i="86"/>
  <c r="EX17" i="86"/>
  <c r="EY17" i="86"/>
  <c r="EZ17" i="86"/>
  <c r="FA17" i="86"/>
  <c r="FB17" i="86"/>
  <c r="FC17" i="86"/>
  <c r="FD17" i="86"/>
  <c r="FE17" i="86"/>
  <c r="FF17" i="86"/>
  <c r="FG17" i="86"/>
  <c r="FH17" i="86"/>
  <c r="FI17" i="86"/>
  <c r="FJ17" i="86"/>
  <c r="FK17" i="86"/>
  <c r="FL17" i="86"/>
  <c r="FM17" i="86"/>
  <c r="FN17" i="86"/>
  <c r="FO17" i="86"/>
  <c r="ED18" i="86"/>
  <c r="ED19" i="86" s="1"/>
  <c r="EE18" i="86"/>
  <c r="EF18" i="86"/>
  <c r="EF19" i="86" s="1"/>
  <c r="EG18" i="86"/>
  <c r="EG19" i="86" s="1"/>
  <c r="EH18" i="86"/>
  <c r="EI18" i="86"/>
  <c r="EI19" i="86" s="1"/>
  <c r="EJ18" i="86"/>
  <c r="EK18" i="86"/>
  <c r="EL18" i="86"/>
  <c r="EL19" i="86" s="1"/>
  <c r="EM18" i="86"/>
  <c r="EN18" i="86"/>
  <c r="EN19" i="86" s="1"/>
  <c r="EO18" i="86"/>
  <c r="EO19" i="86" s="1"/>
  <c r="EP18" i="86"/>
  <c r="EQ18" i="86"/>
  <c r="EQ19" i="86" s="1"/>
  <c r="ER18" i="86"/>
  <c r="ES18" i="86"/>
  <c r="ET18" i="86"/>
  <c r="ET19" i="86" s="1"/>
  <c r="EU18" i="86"/>
  <c r="EV18" i="86"/>
  <c r="EV19" i="86" s="1"/>
  <c r="EW18" i="86"/>
  <c r="EW19" i="86" s="1"/>
  <c r="EX18" i="86"/>
  <c r="EY18" i="86"/>
  <c r="EY19" i="86" s="1"/>
  <c r="EZ18" i="86"/>
  <c r="FA18" i="86"/>
  <c r="FB18" i="86"/>
  <c r="FB19" i="86" s="1"/>
  <c r="FC18" i="86"/>
  <c r="FD18" i="86"/>
  <c r="FD19" i="86" s="1"/>
  <c r="FE18" i="86"/>
  <c r="FE19" i="86" s="1"/>
  <c r="FF18" i="86"/>
  <c r="FG18" i="86"/>
  <c r="FG19" i="86" s="1"/>
  <c r="FH18" i="86"/>
  <c r="FI18" i="86"/>
  <c r="FJ18" i="86"/>
  <c r="FJ19" i="86" s="1"/>
  <c r="FK18" i="86"/>
  <c r="FL18" i="86"/>
  <c r="FL19" i="86" s="1"/>
  <c r="FM18" i="86"/>
  <c r="FM19" i="86" s="1"/>
  <c r="FN18" i="86"/>
  <c r="FO18" i="86"/>
  <c r="FO19" i="86" s="1"/>
  <c r="EE19" i="86"/>
  <c r="EH19" i="86"/>
  <c r="EJ19" i="86"/>
  <c r="EK19" i="86"/>
  <c r="EM19" i="86"/>
  <c r="EP19" i="86"/>
  <c r="ER19" i="86"/>
  <c r="ES19" i="86"/>
  <c r="EU19" i="86"/>
  <c r="EX19" i="86"/>
  <c r="EZ19" i="86"/>
  <c r="FA19" i="86"/>
  <c r="FC19" i="86"/>
  <c r="FF19" i="86"/>
  <c r="FH19" i="86"/>
  <c r="FI19" i="86"/>
  <c r="FK19" i="86"/>
  <c r="FN19" i="86"/>
  <c r="DE7" i="86"/>
  <c r="DF7" i="86" s="1"/>
  <c r="DG7" i="86" s="1"/>
  <c r="DH7" i="86" s="1"/>
  <c r="DI7" i="86" s="1"/>
  <c r="DJ7" i="86" s="1"/>
  <c r="DK7" i="86" s="1"/>
  <c r="DL7" i="86" s="1"/>
  <c r="DM7" i="86" s="1"/>
  <c r="DN7" i="86" s="1"/>
  <c r="DO7" i="86" s="1"/>
  <c r="DP7" i="86" s="1"/>
  <c r="DQ7" i="86" s="1"/>
  <c r="DR7" i="86" s="1"/>
  <c r="DS7" i="86" s="1"/>
  <c r="DT7" i="86" s="1"/>
  <c r="DU7" i="86" s="1"/>
  <c r="DV7" i="86" s="1"/>
  <c r="DW7" i="86" s="1"/>
  <c r="DX7" i="86" s="1"/>
  <c r="DY7" i="86" s="1"/>
  <c r="DZ7" i="86" s="1"/>
  <c r="EA7" i="86" s="1"/>
  <c r="EB7" i="86" s="1"/>
  <c r="EC7" i="86" s="1"/>
  <c r="DE8" i="86"/>
  <c r="DF8" i="86"/>
  <c r="DG8" i="86"/>
  <c r="DH8" i="86"/>
  <c r="DI8" i="86"/>
  <c r="DJ8" i="86"/>
  <c r="DK8" i="86"/>
  <c r="DL8" i="86"/>
  <c r="DM8" i="86"/>
  <c r="DN8" i="86"/>
  <c r="DO8" i="86"/>
  <c r="DP8" i="86"/>
  <c r="DQ8" i="86"/>
  <c r="DR8" i="86"/>
  <c r="DS8" i="86"/>
  <c r="DT8" i="86"/>
  <c r="DU8" i="86"/>
  <c r="DV8" i="86"/>
  <c r="DW8" i="86"/>
  <c r="DX8" i="86"/>
  <c r="DY8" i="86"/>
  <c r="DZ8" i="86"/>
  <c r="EA8" i="86"/>
  <c r="EB8" i="86"/>
  <c r="EC8" i="86"/>
  <c r="DE9" i="86"/>
  <c r="DF9" i="86"/>
  <c r="DG9" i="86"/>
  <c r="DH9" i="86"/>
  <c r="DI9" i="86"/>
  <c r="DJ9" i="86"/>
  <c r="DJ12" i="86" s="1"/>
  <c r="DK9" i="86"/>
  <c r="DL9" i="86"/>
  <c r="DM9" i="86"/>
  <c r="DN9" i="86"/>
  <c r="DO9" i="86"/>
  <c r="DP9" i="86"/>
  <c r="DQ9" i="86"/>
  <c r="DR9" i="86"/>
  <c r="DR12" i="86" s="1"/>
  <c r="DS9" i="86"/>
  <c r="DT9" i="86"/>
  <c r="DU9" i="86"/>
  <c r="DV9" i="86"/>
  <c r="DW9" i="86"/>
  <c r="DX9" i="86"/>
  <c r="DY9" i="86"/>
  <c r="DZ9" i="86"/>
  <c r="DZ12" i="86" s="1"/>
  <c r="EA9" i="86"/>
  <c r="EB9" i="86"/>
  <c r="EC9" i="86"/>
  <c r="DE10" i="86"/>
  <c r="DF10" i="86"/>
  <c r="DG10" i="86"/>
  <c r="DH10" i="86"/>
  <c r="DI10" i="86"/>
  <c r="DJ10" i="86"/>
  <c r="DK10" i="86"/>
  <c r="DL10" i="86"/>
  <c r="DM10" i="86"/>
  <c r="DN10" i="86"/>
  <c r="DO10" i="86"/>
  <c r="DP10" i="86"/>
  <c r="DQ10" i="86"/>
  <c r="DR10" i="86"/>
  <c r="DS10" i="86"/>
  <c r="DT10" i="86"/>
  <c r="DU10" i="86"/>
  <c r="DV10" i="86"/>
  <c r="DW10" i="86"/>
  <c r="DX10" i="86"/>
  <c r="DY10" i="86"/>
  <c r="DZ10" i="86"/>
  <c r="EA10" i="86"/>
  <c r="EB10" i="86"/>
  <c r="EC10" i="86"/>
  <c r="DE11" i="86"/>
  <c r="DF11" i="86"/>
  <c r="DG11" i="86"/>
  <c r="DH11" i="86"/>
  <c r="DI11" i="86"/>
  <c r="DJ11" i="86"/>
  <c r="DK11" i="86"/>
  <c r="DL11" i="86"/>
  <c r="DM11" i="86"/>
  <c r="DN11" i="86"/>
  <c r="DO11" i="86"/>
  <c r="DP11" i="86"/>
  <c r="DQ11" i="86"/>
  <c r="DR11" i="86"/>
  <c r="DS11" i="86"/>
  <c r="DT11" i="86"/>
  <c r="DU11" i="86"/>
  <c r="DV11" i="86"/>
  <c r="DW11" i="86"/>
  <c r="DX11" i="86"/>
  <c r="DY11" i="86"/>
  <c r="DZ11" i="86"/>
  <c r="EA11" i="86"/>
  <c r="EB11" i="86"/>
  <c r="EC11" i="86"/>
  <c r="DE12" i="86"/>
  <c r="DF12" i="86"/>
  <c r="DG12" i="86"/>
  <c r="DH12" i="86"/>
  <c r="DI12" i="86"/>
  <c r="DK12" i="86"/>
  <c r="DL12" i="86"/>
  <c r="DM12" i="86"/>
  <c r="DN12" i="86"/>
  <c r="DO12" i="86"/>
  <c r="DP12" i="86"/>
  <c r="DQ12" i="86"/>
  <c r="DS12" i="86"/>
  <c r="DT12" i="86"/>
  <c r="DU12" i="86"/>
  <c r="DV12" i="86"/>
  <c r="DW12" i="86"/>
  <c r="DX12" i="86"/>
  <c r="DY12" i="86"/>
  <c r="EA12" i="86"/>
  <c r="EB12" i="86"/>
  <c r="EC12" i="86"/>
  <c r="DE13" i="86"/>
  <c r="DF13" i="86"/>
  <c r="DG13" i="86"/>
  <c r="DH13" i="86"/>
  <c r="DI13" i="86"/>
  <c r="DK13" i="86"/>
  <c r="DL13" i="86"/>
  <c r="DM13" i="86"/>
  <c r="DN13" i="86"/>
  <c r="DO13" i="86"/>
  <c r="DP13" i="86"/>
  <c r="DQ13" i="86"/>
  <c r="DS13" i="86"/>
  <c r="DT13" i="86"/>
  <c r="DU13" i="86"/>
  <c r="DV13" i="86"/>
  <c r="DW13" i="86"/>
  <c r="DX13" i="86"/>
  <c r="DY13" i="86"/>
  <c r="EA13" i="86"/>
  <c r="EB13" i="86"/>
  <c r="EC13" i="86"/>
  <c r="DE14" i="86"/>
  <c r="DF14" i="86"/>
  <c r="DG14" i="86"/>
  <c r="DH14" i="86"/>
  <c r="DI14" i="86"/>
  <c r="DJ14" i="86"/>
  <c r="DK14" i="86"/>
  <c r="DL14" i="86"/>
  <c r="DM14" i="86"/>
  <c r="DN14" i="86"/>
  <c r="DO14" i="86"/>
  <c r="DP14" i="86"/>
  <c r="DQ14" i="86"/>
  <c r="DR14" i="86"/>
  <c r="DS14" i="86"/>
  <c r="DT14" i="86"/>
  <c r="DU14" i="86"/>
  <c r="DV14" i="86"/>
  <c r="DW14" i="86"/>
  <c r="DX14" i="86"/>
  <c r="DY14" i="86"/>
  <c r="DZ14" i="86"/>
  <c r="EA14" i="86"/>
  <c r="EB14" i="86"/>
  <c r="EC14" i="86"/>
  <c r="DE15" i="86"/>
  <c r="DF15" i="86"/>
  <c r="DG15" i="86"/>
  <c r="DH15" i="86"/>
  <c r="DI15" i="86"/>
  <c r="DJ15" i="86"/>
  <c r="DK15" i="86"/>
  <c r="DL15" i="86"/>
  <c r="DM15" i="86"/>
  <c r="DN15" i="86"/>
  <c r="DO15" i="86"/>
  <c r="DP15" i="86"/>
  <c r="DQ15" i="86"/>
  <c r="DR15" i="86"/>
  <c r="DS15" i="86"/>
  <c r="DT15" i="86"/>
  <c r="DU15" i="86"/>
  <c r="DV15" i="86"/>
  <c r="DW15" i="86"/>
  <c r="DX15" i="86"/>
  <c r="DY15" i="86"/>
  <c r="DZ15" i="86"/>
  <c r="EA15" i="86"/>
  <c r="EB15" i="86"/>
  <c r="EC15" i="86"/>
  <c r="DE16" i="86"/>
  <c r="DF16" i="86"/>
  <c r="DG16" i="86"/>
  <c r="DH16" i="86"/>
  <c r="DI16" i="86"/>
  <c r="DJ16" i="86"/>
  <c r="DK16" i="86"/>
  <c r="DL16" i="86"/>
  <c r="DM16" i="86"/>
  <c r="DN16" i="86"/>
  <c r="DO16" i="86"/>
  <c r="DP16" i="86"/>
  <c r="DQ16" i="86"/>
  <c r="DR16" i="86"/>
  <c r="DS16" i="86"/>
  <c r="DT16" i="86"/>
  <c r="DU16" i="86"/>
  <c r="DV16" i="86"/>
  <c r="DW16" i="86"/>
  <c r="DX16" i="86"/>
  <c r="DY16" i="86"/>
  <c r="DZ16" i="86"/>
  <c r="EA16" i="86"/>
  <c r="EB16" i="86"/>
  <c r="EC16" i="86"/>
  <c r="DE17" i="86"/>
  <c r="DF17" i="86"/>
  <c r="DG17" i="86"/>
  <c r="DH17" i="86"/>
  <c r="DI17" i="86"/>
  <c r="DJ17" i="86"/>
  <c r="DK17" i="86"/>
  <c r="DL17" i="86"/>
  <c r="DM17" i="86"/>
  <c r="DN17" i="86"/>
  <c r="DO17" i="86"/>
  <c r="DP17" i="86"/>
  <c r="DQ17" i="86"/>
  <c r="DR17" i="86"/>
  <c r="DS17" i="86"/>
  <c r="DT17" i="86"/>
  <c r="DU17" i="86"/>
  <c r="DV17" i="86"/>
  <c r="DW17" i="86"/>
  <c r="DX17" i="86"/>
  <c r="DY17" i="86"/>
  <c r="DZ17" i="86"/>
  <c r="EA17" i="86"/>
  <c r="EB17" i="86"/>
  <c r="EC17" i="86"/>
  <c r="DE18" i="86"/>
  <c r="DF18" i="86"/>
  <c r="DG18" i="86"/>
  <c r="DH18" i="86"/>
  <c r="DI18" i="86"/>
  <c r="DI19" i="86" s="1"/>
  <c r="DJ18" i="86"/>
  <c r="DK18" i="86"/>
  <c r="DL18" i="86"/>
  <c r="DM18" i="86"/>
  <c r="DN18" i="86"/>
  <c r="DO18" i="86"/>
  <c r="DP18" i="86"/>
  <c r="DQ18" i="86"/>
  <c r="DQ19" i="86" s="1"/>
  <c r="DR18" i="86"/>
  <c r="DS18" i="86"/>
  <c r="DT18" i="86"/>
  <c r="DU18" i="86"/>
  <c r="DV18" i="86"/>
  <c r="DW18" i="86"/>
  <c r="DX18" i="86"/>
  <c r="DY18" i="86"/>
  <c r="DY19" i="86" s="1"/>
  <c r="DZ18" i="86"/>
  <c r="EA18" i="86"/>
  <c r="EB18" i="86"/>
  <c r="EC18" i="86"/>
  <c r="DE19" i="86"/>
  <c r="DF19" i="86"/>
  <c r="DG19" i="86"/>
  <c r="DH19" i="86"/>
  <c r="DJ19" i="86"/>
  <c r="DK19" i="86"/>
  <c r="DL19" i="86"/>
  <c r="DM19" i="86"/>
  <c r="DN19" i="86"/>
  <c r="DO19" i="86"/>
  <c r="DP19" i="86"/>
  <c r="DR19" i="86"/>
  <c r="DS19" i="86"/>
  <c r="DT19" i="86"/>
  <c r="DU19" i="86"/>
  <c r="DV19" i="86"/>
  <c r="DW19" i="86"/>
  <c r="DX19" i="86"/>
  <c r="DZ19" i="86"/>
  <c r="EA19" i="86"/>
  <c r="EB19" i="86"/>
  <c r="EC19" i="86"/>
  <c r="E4" i="85"/>
  <c r="P8" i="85" s="1"/>
  <c r="P34" i="85" s="1"/>
  <c r="AM34" i="85" s="1"/>
  <c r="CW19" i="86"/>
  <c r="CO19" i="86"/>
  <c r="CG19" i="86"/>
  <c r="BY19" i="86"/>
  <c r="BQ19" i="86"/>
  <c r="BI19" i="86"/>
  <c r="BA19" i="86"/>
  <c r="AS19" i="86"/>
  <c r="AK19" i="86"/>
  <c r="AC19" i="86"/>
  <c r="U19" i="86"/>
  <c r="M19" i="86"/>
  <c r="DD18" i="86"/>
  <c r="DD19" i="86" s="1"/>
  <c r="DC18" i="86"/>
  <c r="DC19" i="86" s="1"/>
  <c r="DB18" i="86"/>
  <c r="DB19" i="86" s="1"/>
  <c r="DA18" i="86"/>
  <c r="DA19" i="86" s="1"/>
  <c r="CZ18" i="86"/>
  <c r="CZ19" i="86" s="1"/>
  <c r="CY18" i="86"/>
  <c r="CY19" i="86" s="1"/>
  <c r="CX18" i="86"/>
  <c r="CX19" i="86" s="1"/>
  <c r="CW18" i="86"/>
  <c r="CV18" i="86"/>
  <c r="CV19" i="86" s="1"/>
  <c r="CU18" i="86"/>
  <c r="CU19" i="86" s="1"/>
  <c r="CT18" i="86"/>
  <c r="CT19" i="86" s="1"/>
  <c r="CS18" i="86"/>
  <c r="CS19" i="86" s="1"/>
  <c r="CR18" i="86"/>
  <c r="CR19" i="86" s="1"/>
  <c r="CQ18" i="86"/>
  <c r="CQ19" i="86" s="1"/>
  <c r="CP18" i="86"/>
  <c r="CP19" i="86" s="1"/>
  <c r="CO18" i="86"/>
  <c r="CN18" i="86"/>
  <c r="CN19" i="86" s="1"/>
  <c r="CM18" i="86"/>
  <c r="CM19" i="86" s="1"/>
  <c r="CL18" i="86"/>
  <c r="CL19" i="86" s="1"/>
  <c r="CK18" i="86"/>
  <c r="CK19" i="86" s="1"/>
  <c r="CJ18" i="86"/>
  <c r="CJ19" i="86" s="1"/>
  <c r="CI18" i="86"/>
  <c r="CI19" i="86" s="1"/>
  <c r="CH18" i="86"/>
  <c r="CH19" i="86" s="1"/>
  <c r="CG18" i="86"/>
  <c r="CF18" i="86"/>
  <c r="CF19" i="86" s="1"/>
  <c r="CE18" i="86"/>
  <c r="CE19" i="86" s="1"/>
  <c r="CD18" i="86"/>
  <c r="CD19" i="86" s="1"/>
  <c r="CC18" i="86"/>
  <c r="CC19" i="86" s="1"/>
  <c r="CB18" i="86"/>
  <c r="CB19" i="86" s="1"/>
  <c r="CA18" i="86"/>
  <c r="CA19" i="86" s="1"/>
  <c r="BZ18" i="86"/>
  <c r="BZ19" i="86" s="1"/>
  <c r="BY18" i="86"/>
  <c r="BX18" i="86"/>
  <c r="BX19" i="86" s="1"/>
  <c r="BW18" i="86"/>
  <c r="BW19" i="86" s="1"/>
  <c r="BV18" i="86"/>
  <c r="BV19" i="86" s="1"/>
  <c r="BU18" i="86"/>
  <c r="BU19" i="86" s="1"/>
  <c r="BT18" i="86"/>
  <c r="BT19" i="86" s="1"/>
  <c r="BS18" i="86"/>
  <c r="BS19" i="86" s="1"/>
  <c r="BR18" i="86"/>
  <c r="BR19" i="86" s="1"/>
  <c r="BQ18" i="86"/>
  <c r="BP18" i="86"/>
  <c r="BP19" i="86" s="1"/>
  <c r="BO18" i="86"/>
  <c r="BO19" i="86" s="1"/>
  <c r="BN18" i="86"/>
  <c r="BN19" i="86" s="1"/>
  <c r="BM18" i="86"/>
  <c r="BM19" i="86" s="1"/>
  <c r="BL18" i="86"/>
  <c r="BL19" i="86" s="1"/>
  <c r="BK18" i="86"/>
  <c r="BK19" i="86" s="1"/>
  <c r="BJ18" i="86"/>
  <c r="BJ19" i="86" s="1"/>
  <c r="BI18" i="86"/>
  <c r="BH18" i="86"/>
  <c r="BH19" i="86" s="1"/>
  <c r="BG18" i="86"/>
  <c r="BG19" i="86" s="1"/>
  <c r="BF18" i="86"/>
  <c r="BF19" i="86" s="1"/>
  <c r="BE18" i="86"/>
  <c r="BE19" i="86" s="1"/>
  <c r="BD18" i="86"/>
  <c r="BD19" i="86" s="1"/>
  <c r="BC18" i="86"/>
  <c r="BC19" i="86" s="1"/>
  <c r="BB18" i="86"/>
  <c r="BB19" i="86" s="1"/>
  <c r="BA18" i="86"/>
  <c r="AZ18" i="86"/>
  <c r="AZ19" i="86" s="1"/>
  <c r="AY18" i="86"/>
  <c r="AY19" i="86" s="1"/>
  <c r="AX18" i="86"/>
  <c r="AX19" i="86" s="1"/>
  <c r="AW18" i="86"/>
  <c r="AW19" i="86" s="1"/>
  <c r="AV18" i="86"/>
  <c r="AV19" i="86" s="1"/>
  <c r="AU18" i="86"/>
  <c r="AU19" i="86" s="1"/>
  <c r="AT18" i="86"/>
  <c r="AT19" i="86" s="1"/>
  <c r="AS18" i="86"/>
  <c r="AR18" i="86"/>
  <c r="AR19" i="86" s="1"/>
  <c r="AQ18" i="86"/>
  <c r="AQ19" i="86" s="1"/>
  <c r="AP18" i="86"/>
  <c r="AP19" i="86" s="1"/>
  <c r="AO18" i="86"/>
  <c r="AO19" i="86" s="1"/>
  <c r="AN18" i="86"/>
  <c r="AN19" i="86" s="1"/>
  <c r="AM18" i="86"/>
  <c r="AM19" i="86" s="1"/>
  <c r="AL18" i="86"/>
  <c r="AL19" i="86" s="1"/>
  <c r="AK18" i="86"/>
  <c r="AJ18" i="86"/>
  <c r="AJ19" i="86" s="1"/>
  <c r="AI18" i="86"/>
  <c r="AI19" i="86" s="1"/>
  <c r="AH18" i="86"/>
  <c r="AH19" i="86" s="1"/>
  <c r="AG18" i="86"/>
  <c r="AG19" i="86" s="1"/>
  <c r="AF18" i="86"/>
  <c r="AF19" i="86" s="1"/>
  <c r="AE18" i="86"/>
  <c r="AE19" i="86" s="1"/>
  <c r="AD18" i="86"/>
  <c r="AD19" i="86" s="1"/>
  <c r="AC18" i="86"/>
  <c r="AB18" i="86"/>
  <c r="AB19" i="86" s="1"/>
  <c r="AA18" i="86"/>
  <c r="AA19" i="86" s="1"/>
  <c r="Z18" i="86"/>
  <c r="Z19" i="86" s="1"/>
  <c r="Y18" i="86"/>
  <c r="Y19" i="86" s="1"/>
  <c r="X18" i="86"/>
  <c r="X19" i="86" s="1"/>
  <c r="W18" i="86"/>
  <c r="W19" i="86" s="1"/>
  <c r="V18" i="86"/>
  <c r="V19" i="86" s="1"/>
  <c r="U18" i="86"/>
  <c r="T18" i="86"/>
  <c r="T19" i="86" s="1"/>
  <c r="S18" i="86"/>
  <c r="S19" i="86" s="1"/>
  <c r="R18" i="86"/>
  <c r="R19" i="86" s="1"/>
  <c r="Q18" i="86"/>
  <c r="Q19" i="86" s="1"/>
  <c r="P18" i="86"/>
  <c r="P19" i="86" s="1"/>
  <c r="O18" i="86"/>
  <c r="O19" i="86" s="1"/>
  <c r="N18" i="86"/>
  <c r="N19" i="86" s="1"/>
  <c r="M18" i="86"/>
  <c r="L18" i="86"/>
  <c r="L19" i="86" s="1"/>
  <c r="K18" i="86"/>
  <c r="K19" i="86" s="1"/>
  <c r="J18" i="86"/>
  <c r="J19" i="86" s="1"/>
  <c r="I18" i="86"/>
  <c r="I19" i="86" s="1"/>
  <c r="H18" i="86"/>
  <c r="H19" i="86" s="1"/>
  <c r="G18" i="86"/>
  <c r="G19" i="86" s="1"/>
  <c r="DD17" i="86"/>
  <c r="DC17" i="86"/>
  <c r="DB17" i="86"/>
  <c r="DA17" i="86"/>
  <c r="CZ17" i="86"/>
  <c r="CY17" i="86"/>
  <c r="CX17" i="86"/>
  <c r="CW17" i="86"/>
  <c r="CV17" i="86"/>
  <c r="CU17" i="86"/>
  <c r="CT17" i="86"/>
  <c r="CS17" i="86"/>
  <c r="CR17" i="86"/>
  <c r="CQ17" i="86"/>
  <c r="CP17" i="86"/>
  <c r="CO17" i="86"/>
  <c r="CN17" i="86"/>
  <c r="CM17" i="86"/>
  <c r="CL17" i="86"/>
  <c r="CK17" i="86"/>
  <c r="CJ17" i="86"/>
  <c r="CI17" i="86"/>
  <c r="CH17" i="86"/>
  <c r="CG17" i="86"/>
  <c r="CF17" i="86"/>
  <c r="CE17" i="86"/>
  <c r="CD17" i="86"/>
  <c r="CC17" i="86"/>
  <c r="CB17" i="86"/>
  <c r="CA17" i="86"/>
  <c r="BZ17" i="86"/>
  <c r="BY17" i="86"/>
  <c r="BX17" i="86"/>
  <c r="BW17" i="86"/>
  <c r="BV17" i="86"/>
  <c r="BU17" i="86"/>
  <c r="BT17" i="86"/>
  <c r="BS17" i="86"/>
  <c r="BR17" i="86"/>
  <c r="BQ17" i="86"/>
  <c r="BP17" i="86"/>
  <c r="BO17" i="86"/>
  <c r="BN17" i="86"/>
  <c r="BM17" i="86"/>
  <c r="BL17" i="86"/>
  <c r="BK17" i="86"/>
  <c r="BJ17" i="86"/>
  <c r="BI17" i="86"/>
  <c r="BH17" i="86"/>
  <c r="BG17" i="86"/>
  <c r="BF17" i="86"/>
  <c r="BE17" i="86"/>
  <c r="BD17" i="86"/>
  <c r="BC17" i="86"/>
  <c r="BB17" i="86"/>
  <c r="BA17" i="86"/>
  <c r="AZ17" i="86"/>
  <c r="AY17" i="86"/>
  <c r="AX17" i="86"/>
  <c r="AW17" i="86"/>
  <c r="AV17" i="86"/>
  <c r="AU17" i="86"/>
  <c r="AT17" i="86"/>
  <c r="AS17" i="86"/>
  <c r="AR17" i="86"/>
  <c r="AQ17" i="86"/>
  <c r="AP17" i="86"/>
  <c r="AO17" i="86"/>
  <c r="AN17" i="86"/>
  <c r="AM17" i="86"/>
  <c r="AL17" i="86"/>
  <c r="AK17" i="86"/>
  <c r="AJ17" i="86"/>
  <c r="AI17" i="86"/>
  <c r="AH17" i="86"/>
  <c r="AG17" i="86"/>
  <c r="AF17" i="86"/>
  <c r="AE17" i="86"/>
  <c r="AD17" i="86"/>
  <c r="AC17" i="86"/>
  <c r="AB17" i="86"/>
  <c r="AA17" i="86"/>
  <c r="Z17" i="86"/>
  <c r="Y17" i="86"/>
  <c r="X17" i="86"/>
  <c r="W17" i="86"/>
  <c r="V17" i="86"/>
  <c r="U17" i="86"/>
  <c r="T17" i="86"/>
  <c r="S17" i="86"/>
  <c r="R17" i="86"/>
  <c r="Q17" i="86"/>
  <c r="P17" i="86"/>
  <c r="O17" i="86"/>
  <c r="N17" i="86"/>
  <c r="M17" i="86"/>
  <c r="L17" i="86"/>
  <c r="K17" i="86"/>
  <c r="J17" i="86"/>
  <c r="I17" i="86"/>
  <c r="H17" i="86"/>
  <c r="G17" i="86"/>
  <c r="DD16" i="86"/>
  <c r="DC16" i="86"/>
  <c r="DB16" i="86"/>
  <c r="DA16" i="86"/>
  <c r="CZ16" i="86"/>
  <c r="CY16" i="86"/>
  <c r="CX16" i="86"/>
  <c r="CW16" i="86"/>
  <c r="CV16" i="86"/>
  <c r="CU16" i="86"/>
  <c r="CT16" i="86"/>
  <c r="CS16" i="86"/>
  <c r="CR16" i="86"/>
  <c r="CQ16" i="86"/>
  <c r="CP16" i="86"/>
  <c r="CO16" i="86"/>
  <c r="CN16" i="86"/>
  <c r="CM16" i="86"/>
  <c r="CL16" i="86"/>
  <c r="CK16" i="86"/>
  <c r="CJ16" i="86"/>
  <c r="CI16" i="86"/>
  <c r="CH16" i="86"/>
  <c r="CG16" i="86"/>
  <c r="CF16" i="86"/>
  <c r="CE16" i="86"/>
  <c r="CD16" i="86"/>
  <c r="CC16" i="86"/>
  <c r="CB16" i="86"/>
  <c r="CA16" i="86"/>
  <c r="BZ16" i="86"/>
  <c r="BY16" i="86"/>
  <c r="BX16" i="86"/>
  <c r="BW16" i="86"/>
  <c r="BV16" i="86"/>
  <c r="BU16" i="86"/>
  <c r="BT16" i="86"/>
  <c r="BS16" i="86"/>
  <c r="BR16" i="86"/>
  <c r="BQ16" i="86"/>
  <c r="BP16" i="86"/>
  <c r="BO16" i="86"/>
  <c r="BN16" i="86"/>
  <c r="BM16" i="86"/>
  <c r="BL16" i="86"/>
  <c r="BK16" i="86"/>
  <c r="BJ16" i="86"/>
  <c r="BI16" i="86"/>
  <c r="BH16" i="86"/>
  <c r="BG16" i="86"/>
  <c r="BF16" i="86"/>
  <c r="BE16" i="86"/>
  <c r="BD16" i="86"/>
  <c r="BC16" i="86"/>
  <c r="BB16" i="86"/>
  <c r="BA16" i="86"/>
  <c r="AZ16" i="86"/>
  <c r="AY16" i="86"/>
  <c r="AX16" i="86"/>
  <c r="AW16" i="86"/>
  <c r="AV16" i="86"/>
  <c r="AU16" i="86"/>
  <c r="AT16" i="86"/>
  <c r="AS16" i="86"/>
  <c r="AR16" i="86"/>
  <c r="AQ16" i="86"/>
  <c r="AP16" i="86"/>
  <c r="AO16" i="86"/>
  <c r="AN16" i="86"/>
  <c r="AM16" i="86"/>
  <c r="AL16" i="86"/>
  <c r="AK16" i="86"/>
  <c r="AJ16" i="86"/>
  <c r="AI16" i="86"/>
  <c r="AH16" i="86"/>
  <c r="AG16" i="86"/>
  <c r="AF16" i="86"/>
  <c r="AE16" i="86"/>
  <c r="AD16" i="86"/>
  <c r="AC16" i="86"/>
  <c r="AB16" i="86"/>
  <c r="AA16" i="86"/>
  <c r="Z16" i="86"/>
  <c r="Y16" i="86"/>
  <c r="X16" i="86"/>
  <c r="W16" i="86"/>
  <c r="V16" i="86"/>
  <c r="U16" i="86"/>
  <c r="T16" i="86"/>
  <c r="S16" i="86"/>
  <c r="R16" i="86"/>
  <c r="Q16" i="86"/>
  <c r="P16" i="86"/>
  <c r="O16" i="86"/>
  <c r="N16" i="86"/>
  <c r="M16" i="86"/>
  <c r="L16" i="86"/>
  <c r="K16" i="86"/>
  <c r="J16" i="86"/>
  <c r="I16" i="86"/>
  <c r="H16" i="86"/>
  <c r="G16" i="86"/>
  <c r="DD15" i="86"/>
  <c r="DC15" i="86"/>
  <c r="DB15" i="86"/>
  <c r="DA15" i="86"/>
  <c r="CZ15" i="86"/>
  <c r="CY15" i="86"/>
  <c r="CX15" i="86"/>
  <c r="CW15" i="86"/>
  <c r="CV15" i="86"/>
  <c r="CU15" i="86"/>
  <c r="CT15" i="86"/>
  <c r="CS15" i="86"/>
  <c r="CR15" i="86"/>
  <c r="CQ15" i="86"/>
  <c r="CP15" i="86"/>
  <c r="CO15" i="86"/>
  <c r="CN15" i="86"/>
  <c r="CM15" i="86"/>
  <c r="CL15" i="86"/>
  <c r="CK15" i="86"/>
  <c r="CJ15" i="86"/>
  <c r="CI15" i="86"/>
  <c r="CH15" i="86"/>
  <c r="CG15" i="86"/>
  <c r="CF15" i="86"/>
  <c r="CE15" i="86"/>
  <c r="CD15" i="86"/>
  <c r="CC15" i="86"/>
  <c r="CB15" i="86"/>
  <c r="CA15" i="86"/>
  <c r="BZ15" i="86"/>
  <c r="BY15" i="86"/>
  <c r="BX15" i="86"/>
  <c r="BW15" i="86"/>
  <c r="BV15" i="86"/>
  <c r="BU15" i="86"/>
  <c r="BT15" i="86"/>
  <c r="BS15" i="86"/>
  <c r="BR15" i="86"/>
  <c r="BQ15" i="86"/>
  <c r="BP15" i="86"/>
  <c r="BO15" i="86"/>
  <c r="BN15" i="86"/>
  <c r="BM15" i="86"/>
  <c r="BL15" i="86"/>
  <c r="BK15" i="86"/>
  <c r="BJ15" i="86"/>
  <c r="BI15" i="86"/>
  <c r="BH15" i="86"/>
  <c r="BG15" i="86"/>
  <c r="BF15" i="86"/>
  <c r="BE15" i="86"/>
  <c r="BD15" i="86"/>
  <c r="BC15" i="86"/>
  <c r="BB15" i="86"/>
  <c r="BA15" i="86"/>
  <c r="AZ15" i="86"/>
  <c r="AY15" i="86"/>
  <c r="AX15" i="86"/>
  <c r="AW15" i="86"/>
  <c r="AV15" i="86"/>
  <c r="AU15" i="86"/>
  <c r="AT15" i="86"/>
  <c r="AS15" i="86"/>
  <c r="AR15" i="86"/>
  <c r="AQ15" i="86"/>
  <c r="AP15" i="86"/>
  <c r="AO15" i="86"/>
  <c r="AN15" i="86"/>
  <c r="AM15" i="86"/>
  <c r="AL15" i="86"/>
  <c r="AK15" i="86"/>
  <c r="AJ15" i="86"/>
  <c r="AI15" i="86"/>
  <c r="AH15" i="86"/>
  <c r="AG15" i="86"/>
  <c r="AF15" i="86"/>
  <c r="AE15" i="86"/>
  <c r="AD15" i="86"/>
  <c r="AC15" i="86"/>
  <c r="AB15" i="86"/>
  <c r="AA15" i="86"/>
  <c r="Z15" i="86"/>
  <c r="Y15" i="86"/>
  <c r="X15" i="86"/>
  <c r="W15" i="86"/>
  <c r="V15" i="86"/>
  <c r="U15" i="86"/>
  <c r="T15" i="86"/>
  <c r="S15" i="86"/>
  <c r="R15" i="86"/>
  <c r="Q15" i="86"/>
  <c r="P15" i="86"/>
  <c r="O15" i="86"/>
  <c r="N15" i="86"/>
  <c r="M15" i="86"/>
  <c r="L15" i="86"/>
  <c r="K15" i="86"/>
  <c r="J15" i="86"/>
  <c r="I15" i="86"/>
  <c r="H15" i="86"/>
  <c r="G15" i="86"/>
  <c r="DD14" i="86"/>
  <c r="DC14" i="86"/>
  <c r="DB14" i="86"/>
  <c r="DA14" i="86"/>
  <c r="CZ14" i="86"/>
  <c r="CY14" i="86"/>
  <c r="CX14" i="86"/>
  <c r="CW14" i="86"/>
  <c r="CV14" i="86"/>
  <c r="CU14" i="86"/>
  <c r="CT14" i="86"/>
  <c r="CS14" i="86"/>
  <c r="CR14" i="86"/>
  <c r="CQ14" i="86"/>
  <c r="CP14" i="86"/>
  <c r="CO14" i="86"/>
  <c r="CN14" i="86"/>
  <c r="CM14" i="86"/>
  <c r="CL14" i="86"/>
  <c r="CK14" i="86"/>
  <c r="CJ14" i="86"/>
  <c r="CI14" i="86"/>
  <c r="CH14" i="86"/>
  <c r="CG14" i="86"/>
  <c r="CF14" i="86"/>
  <c r="CE14" i="86"/>
  <c r="CD14" i="86"/>
  <c r="CC14" i="86"/>
  <c r="CB14" i="86"/>
  <c r="CA14" i="86"/>
  <c r="BZ14" i="86"/>
  <c r="BY14" i="86"/>
  <c r="BX14" i="86"/>
  <c r="BW14" i="86"/>
  <c r="BV14" i="86"/>
  <c r="BU14" i="86"/>
  <c r="BT14" i="86"/>
  <c r="BS14" i="86"/>
  <c r="BR14" i="86"/>
  <c r="BQ14" i="86"/>
  <c r="BP14" i="86"/>
  <c r="BO14" i="86"/>
  <c r="BN14" i="86"/>
  <c r="BM14" i="86"/>
  <c r="BL14" i="86"/>
  <c r="BK14" i="86"/>
  <c r="BJ14" i="86"/>
  <c r="BI14" i="86"/>
  <c r="BH14" i="86"/>
  <c r="BG14" i="86"/>
  <c r="BF14" i="86"/>
  <c r="BE14" i="86"/>
  <c r="BD14" i="86"/>
  <c r="BC14" i="86"/>
  <c r="BB14" i="86"/>
  <c r="BA14" i="86"/>
  <c r="AZ14" i="86"/>
  <c r="AY14" i="86"/>
  <c r="AX14" i="86"/>
  <c r="AW14" i="86"/>
  <c r="AV14" i="86"/>
  <c r="AU14" i="86"/>
  <c r="AT14" i="86"/>
  <c r="AS14" i="86"/>
  <c r="AR14" i="86"/>
  <c r="AQ14" i="86"/>
  <c r="AP14" i="86"/>
  <c r="AO14" i="86"/>
  <c r="AN14" i="86"/>
  <c r="AM14" i="86"/>
  <c r="AL14" i="86"/>
  <c r="AK14" i="86"/>
  <c r="AJ14" i="86"/>
  <c r="AI14" i="86"/>
  <c r="AH14" i="86"/>
  <c r="AG14" i="86"/>
  <c r="AF14" i="86"/>
  <c r="AE14" i="86"/>
  <c r="AD14" i="86"/>
  <c r="AC14" i="86"/>
  <c r="AB14" i="86"/>
  <c r="AA14" i="86"/>
  <c r="Z14" i="86"/>
  <c r="Y14" i="86"/>
  <c r="X14" i="86"/>
  <c r="W14" i="86"/>
  <c r="V14" i="86"/>
  <c r="U14" i="86"/>
  <c r="T14" i="86"/>
  <c r="S14" i="86"/>
  <c r="R14" i="86"/>
  <c r="Q14" i="86"/>
  <c r="P14" i="86"/>
  <c r="O14" i="86"/>
  <c r="N14" i="86"/>
  <c r="M14" i="86"/>
  <c r="L14" i="86"/>
  <c r="K14" i="86"/>
  <c r="J14" i="86"/>
  <c r="I14" i="86"/>
  <c r="H14" i="86"/>
  <c r="G14" i="86"/>
  <c r="DD11" i="86"/>
  <c r="DC11" i="86"/>
  <c r="DB11" i="86"/>
  <c r="DA11" i="86"/>
  <c r="CZ11" i="86"/>
  <c r="CY11" i="86"/>
  <c r="CX11" i="86"/>
  <c r="CW11" i="86"/>
  <c r="CV11" i="86"/>
  <c r="CU11" i="86"/>
  <c r="CT11" i="86"/>
  <c r="CS11" i="86"/>
  <c r="CR11" i="86"/>
  <c r="CQ11" i="86"/>
  <c r="CP11" i="86"/>
  <c r="CO11" i="86"/>
  <c r="CN11" i="86"/>
  <c r="CM11" i="86"/>
  <c r="CL11" i="86"/>
  <c r="CK11" i="86"/>
  <c r="CJ11" i="86"/>
  <c r="CI11" i="86"/>
  <c r="CH11" i="86"/>
  <c r="CG11" i="86"/>
  <c r="CF11" i="86"/>
  <c r="CE11" i="86"/>
  <c r="CD11" i="86"/>
  <c r="CC11" i="86"/>
  <c r="CB11" i="86"/>
  <c r="CA11" i="86"/>
  <c r="BZ11" i="86"/>
  <c r="BY11" i="86"/>
  <c r="BX11" i="86"/>
  <c r="BW11" i="86"/>
  <c r="BV11" i="86"/>
  <c r="BU11" i="86"/>
  <c r="BT11" i="86"/>
  <c r="BS11" i="86"/>
  <c r="BR11" i="86"/>
  <c r="BQ11" i="86"/>
  <c r="BP11" i="86"/>
  <c r="BO11" i="86"/>
  <c r="BN11" i="86"/>
  <c r="BM11" i="86"/>
  <c r="BL11" i="86"/>
  <c r="BK11" i="86"/>
  <c r="BJ11" i="86"/>
  <c r="BI11" i="86"/>
  <c r="BH11" i="86"/>
  <c r="BG11" i="86"/>
  <c r="BF11" i="86"/>
  <c r="BE11" i="86"/>
  <c r="BD11" i="86"/>
  <c r="BC11" i="86"/>
  <c r="BB11" i="86"/>
  <c r="BA11" i="86"/>
  <c r="AZ11" i="86"/>
  <c r="AY11" i="86"/>
  <c r="AX11" i="86"/>
  <c r="AW11" i="86"/>
  <c r="AV11" i="86"/>
  <c r="AU11" i="86"/>
  <c r="AT11" i="86"/>
  <c r="AS11" i="86"/>
  <c r="AR11" i="86"/>
  <c r="AQ11" i="86"/>
  <c r="AP11" i="86"/>
  <c r="AO11" i="86"/>
  <c r="AN11" i="86"/>
  <c r="AM11" i="86"/>
  <c r="AL11" i="86"/>
  <c r="AK11" i="86"/>
  <c r="AJ11" i="86"/>
  <c r="AI11" i="86"/>
  <c r="AH11" i="86"/>
  <c r="AG11" i="86"/>
  <c r="AF11" i="86"/>
  <c r="AE11" i="86"/>
  <c r="AD11" i="86"/>
  <c r="AC11" i="86"/>
  <c r="AB11" i="86"/>
  <c r="AA11" i="86"/>
  <c r="Z11" i="86"/>
  <c r="Y11" i="86"/>
  <c r="X11" i="86"/>
  <c r="W11" i="86"/>
  <c r="V11" i="86"/>
  <c r="U11" i="86"/>
  <c r="T11" i="86"/>
  <c r="S11" i="86"/>
  <c r="R11" i="86"/>
  <c r="Q11" i="86"/>
  <c r="P11" i="86"/>
  <c r="O11" i="86"/>
  <c r="N11" i="86"/>
  <c r="M11" i="86"/>
  <c r="L11" i="86"/>
  <c r="K11" i="86"/>
  <c r="J11" i="86"/>
  <c r="I11" i="86"/>
  <c r="H11" i="86"/>
  <c r="G11" i="86"/>
  <c r="G13" i="86" s="1"/>
  <c r="DD10" i="86"/>
  <c r="DC10" i="86"/>
  <c r="DB10" i="86"/>
  <c r="DA10" i="86"/>
  <c r="CZ10" i="86"/>
  <c r="CY10" i="86"/>
  <c r="CX10" i="86"/>
  <c r="CW10" i="86"/>
  <c r="CV10" i="86"/>
  <c r="CU10" i="86"/>
  <c r="CT10" i="86"/>
  <c r="CS10" i="86"/>
  <c r="CR10" i="86"/>
  <c r="CQ10" i="86"/>
  <c r="CP10" i="86"/>
  <c r="CO10" i="86"/>
  <c r="CN10" i="86"/>
  <c r="CM10" i="86"/>
  <c r="CL10" i="86"/>
  <c r="CK10" i="86"/>
  <c r="CJ10" i="86"/>
  <c r="CI10" i="86"/>
  <c r="CH10" i="86"/>
  <c r="CG10" i="86"/>
  <c r="CF10" i="86"/>
  <c r="CE10" i="86"/>
  <c r="CD10" i="86"/>
  <c r="CC10" i="86"/>
  <c r="CB10" i="86"/>
  <c r="CA10" i="86"/>
  <c r="BZ10" i="86"/>
  <c r="BY10" i="86"/>
  <c r="BX10" i="86"/>
  <c r="BW10" i="86"/>
  <c r="BV10" i="86"/>
  <c r="BU10" i="86"/>
  <c r="BT10" i="86"/>
  <c r="BS10" i="86"/>
  <c r="BR10" i="86"/>
  <c r="BQ10" i="86"/>
  <c r="BP10" i="86"/>
  <c r="BO10" i="86"/>
  <c r="BN10" i="86"/>
  <c r="BM10" i="86"/>
  <c r="BL10" i="86"/>
  <c r="BK10" i="86"/>
  <c r="BJ10" i="86"/>
  <c r="BI10" i="86"/>
  <c r="BH10" i="86"/>
  <c r="BG10" i="86"/>
  <c r="BF10" i="86"/>
  <c r="BE10" i="86"/>
  <c r="BD10" i="86"/>
  <c r="BC10" i="86"/>
  <c r="BB10" i="86"/>
  <c r="BA10" i="86"/>
  <c r="AZ10" i="86"/>
  <c r="AY10" i="86"/>
  <c r="AX10" i="86"/>
  <c r="AW10" i="86"/>
  <c r="AV10" i="86"/>
  <c r="AU10" i="86"/>
  <c r="AT10" i="86"/>
  <c r="AS10" i="86"/>
  <c r="AR10" i="86"/>
  <c r="AQ10" i="86"/>
  <c r="AP10" i="86"/>
  <c r="AO10" i="86"/>
  <c r="AN10" i="86"/>
  <c r="AM10" i="86"/>
  <c r="AL10" i="86"/>
  <c r="AK10" i="86"/>
  <c r="AJ10" i="86"/>
  <c r="AI10" i="86"/>
  <c r="AH10" i="86"/>
  <c r="AG10" i="86"/>
  <c r="AF10" i="86"/>
  <c r="AE10" i="86"/>
  <c r="AD10" i="86"/>
  <c r="AC10" i="86"/>
  <c r="AB10" i="86"/>
  <c r="AA10" i="86"/>
  <c r="Z10" i="86"/>
  <c r="Y10" i="86"/>
  <c r="X10" i="86"/>
  <c r="W10" i="86"/>
  <c r="V10" i="86"/>
  <c r="U10" i="86"/>
  <c r="T10" i="86"/>
  <c r="S10" i="86"/>
  <c r="R10" i="86"/>
  <c r="Q10" i="86"/>
  <c r="P10" i="86"/>
  <c r="O10" i="86"/>
  <c r="N10" i="86"/>
  <c r="M10" i="86"/>
  <c r="L10" i="86"/>
  <c r="K10" i="86"/>
  <c r="J10" i="86"/>
  <c r="I10" i="86"/>
  <c r="H10" i="86"/>
  <c r="G10" i="86"/>
  <c r="DD9" i="86"/>
  <c r="DD13" i="86" s="1"/>
  <c r="DC9" i="86"/>
  <c r="DC12" i="86" s="1"/>
  <c r="DB9" i="86"/>
  <c r="DB13" i="86" s="1"/>
  <c r="DA9" i="86"/>
  <c r="DA13" i="86" s="1"/>
  <c r="CZ9" i="86"/>
  <c r="CZ13" i="86" s="1"/>
  <c r="CY9" i="86"/>
  <c r="CY13" i="86" s="1"/>
  <c r="CX9" i="86"/>
  <c r="CX13" i="86" s="1"/>
  <c r="CW9" i="86"/>
  <c r="CW13" i="86" s="1"/>
  <c r="CV9" i="86"/>
  <c r="CV13" i="86" s="1"/>
  <c r="CU9" i="86"/>
  <c r="CT9" i="86"/>
  <c r="CT13" i="86" s="1"/>
  <c r="CS9" i="86"/>
  <c r="CS13" i="86" s="1"/>
  <c r="CR9" i="86"/>
  <c r="CR13" i="86" s="1"/>
  <c r="CQ9" i="86"/>
  <c r="CQ13" i="86" s="1"/>
  <c r="CP9" i="86"/>
  <c r="CP13" i="86" s="1"/>
  <c r="CO9" i="86"/>
  <c r="CO13" i="86" s="1"/>
  <c r="CN9" i="86"/>
  <c r="CN13" i="86" s="1"/>
  <c r="CM9" i="86"/>
  <c r="CL9" i="86"/>
  <c r="CL13" i="86" s="1"/>
  <c r="CK9" i="86"/>
  <c r="CK13" i="86" s="1"/>
  <c r="CJ9" i="86"/>
  <c r="CJ13" i="86" s="1"/>
  <c r="CI9" i="86"/>
  <c r="CI13" i="86" s="1"/>
  <c r="CH9" i="86"/>
  <c r="CH13" i="86" s="1"/>
  <c r="CG9" i="86"/>
  <c r="CG13" i="86" s="1"/>
  <c r="CF9" i="86"/>
  <c r="CF13" i="86" s="1"/>
  <c r="CE9" i="86"/>
  <c r="CD9" i="86"/>
  <c r="CD13" i="86" s="1"/>
  <c r="CC9" i="86"/>
  <c r="CC13" i="86" s="1"/>
  <c r="CB9" i="86"/>
  <c r="CB13" i="86" s="1"/>
  <c r="CA9" i="86"/>
  <c r="CA13" i="86" s="1"/>
  <c r="BZ9" i="86"/>
  <c r="BZ13" i="86" s="1"/>
  <c r="BY9" i="86"/>
  <c r="BY13" i="86" s="1"/>
  <c r="BX9" i="86"/>
  <c r="BX13" i="86" s="1"/>
  <c r="BW9" i="86"/>
  <c r="BV9" i="86"/>
  <c r="BV13" i="86" s="1"/>
  <c r="BU9" i="86"/>
  <c r="BU13" i="86" s="1"/>
  <c r="BT9" i="86"/>
  <c r="BT13" i="86" s="1"/>
  <c r="BS9" i="86"/>
  <c r="BS13" i="86" s="1"/>
  <c r="BR9" i="86"/>
  <c r="BR13" i="86" s="1"/>
  <c r="BQ9" i="86"/>
  <c r="BQ13" i="86" s="1"/>
  <c r="BP9" i="86"/>
  <c r="BP13" i="86" s="1"/>
  <c r="BO9" i="86"/>
  <c r="BN9" i="86"/>
  <c r="BN13" i="86" s="1"/>
  <c r="BM9" i="86"/>
  <c r="BM13" i="86" s="1"/>
  <c r="BL9" i="86"/>
  <c r="BL13" i="86" s="1"/>
  <c r="BK9" i="86"/>
  <c r="BK13" i="86" s="1"/>
  <c r="BJ9" i="86"/>
  <c r="BJ13" i="86" s="1"/>
  <c r="BI9" i="86"/>
  <c r="BI13" i="86" s="1"/>
  <c r="BH9" i="86"/>
  <c r="BH13" i="86" s="1"/>
  <c r="BG9" i="86"/>
  <c r="BF9" i="86"/>
  <c r="BF13" i="86" s="1"/>
  <c r="BE9" i="86"/>
  <c r="BE13" i="86" s="1"/>
  <c r="BD9" i="86"/>
  <c r="BD13" i="86" s="1"/>
  <c r="BC9" i="86"/>
  <c r="BC13" i="86" s="1"/>
  <c r="BB9" i="86"/>
  <c r="BB13" i="86" s="1"/>
  <c r="BA9" i="86"/>
  <c r="BA13" i="86" s="1"/>
  <c r="AZ9" i="86"/>
  <c r="AZ13" i="86" s="1"/>
  <c r="AY9" i="86"/>
  <c r="AX9" i="86"/>
  <c r="AX13" i="86" s="1"/>
  <c r="AW9" i="86"/>
  <c r="AW13" i="86" s="1"/>
  <c r="AV9" i="86"/>
  <c r="AV13" i="86" s="1"/>
  <c r="AU9" i="86"/>
  <c r="AU13" i="86" s="1"/>
  <c r="AT9" i="86"/>
  <c r="AT13" i="86" s="1"/>
  <c r="AS9" i="86"/>
  <c r="AS13" i="86" s="1"/>
  <c r="AR9" i="86"/>
  <c r="AR13" i="86" s="1"/>
  <c r="AQ9" i="86"/>
  <c r="AP9" i="86"/>
  <c r="AP13" i="86" s="1"/>
  <c r="AO9" i="86"/>
  <c r="AO13" i="86" s="1"/>
  <c r="AN9" i="86"/>
  <c r="AN13" i="86" s="1"/>
  <c r="AM9" i="86"/>
  <c r="AM13" i="86" s="1"/>
  <c r="AL9" i="86"/>
  <c r="AL13" i="86" s="1"/>
  <c r="AK9" i="86"/>
  <c r="AK13" i="86" s="1"/>
  <c r="AJ9" i="86"/>
  <c r="AJ13" i="86" s="1"/>
  <c r="AI9" i="86"/>
  <c r="AH9" i="86"/>
  <c r="AH13" i="86" s="1"/>
  <c r="AG9" i="86"/>
  <c r="AG13" i="86" s="1"/>
  <c r="AF9" i="86"/>
  <c r="AF13" i="86" s="1"/>
  <c r="AE9" i="86"/>
  <c r="AE13" i="86" s="1"/>
  <c r="AD9" i="86"/>
  <c r="AD13" i="86" s="1"/>
  <c r="AC9" i="86"/>
  <c r="AC13" i="86" s="1"/>
  <c r="AB9" i="86"/>
  <c r="AB13" i="86" s="1"/>
  <c r="AA9" i="86"/>
  <c r="Z9" i="86"/>
  <c r="Z13" i="86" s="1"/>
  <c r="Y9" i="86"/>
  <c r="Y13" i="86" s="1"/>
  <c r="X9" i="86"/>
  <c r="X13" i="86" s="1"/>
  <c r="W9" i="86"/>
  <c r="W13" i="86" s="1"/>
  <c r="V9" i="86"/>
  <c r="V13" i="86" s="1"/>
  <c r="U9" i="86"/>
  <c r="U13" i="86" s="1"/>
  <c r="T9" i="86"/>
  <c r="T13" i="86" s="1"/>
  <c r="S9" i="86"/>
  <c r="R9" i="86"/>
  <c r="R13" i="86" s="1"/>
  <c r="Q9" i="86"/>
  <c r="Q13" i="86" s="1"/>
  <c r="P9" i="86"/>
  <c r="P13" i="86" s="1"/>
  <c r="O9" i="86"/>
  <c r="O13" i="86" s="1"/>
  <c r="N9" i="86"/>
  <c r="N13" i="86" s="1"/>
  <c r="M9" i="86"/>
  <c r="M13" i="86" s="1"/>
  <c r="L9" i="86"/>
  <c r="L13" i="86" s="1"/>
  <c r="K9" i="86"/>
  <c r="J9" i="86"/>
  <c r="J13" i="86" s="1"/>
  <c r="I9" i="86"/>
  <c r="I13" i="86" s="1"/>
  <c r="H9" i="86"/>
  <c r="H13" i="86" s="1"/>
  <c r="G9" i="86"/>
  <c r="DD8" i="86"/>
  <c r="DC8" i="86"/>
  <c r="DB8" i="86"/>
  <c r="DA8" i="86"/>
  <c r="CZ8" i="86"/>
  <c r="CY8" i="86"/>
  <c r="CX8" i="86"/>
  <c r="CW8" i="86"/>
  <c r="CV8" i="86"/>
  <c r="CU8" i="86"/>
  <c r="CT8" i="86"/>
  <c r="CS8" i="86"/>
  <c r="CR8" i="86"/>
  <c r="CQ8" i="86"/>
  <c r="CP8" i="86"/>
  <c r="CO8" i="86"/>
  <c r="CN8" i="86"/>
  <c r="CM8" i="86"/>
  <c r="CL8" i="86"/>
  <c r="CK8" i="86"/>
  <c r="CJ8" i="86"/>
  <c r="CI8" i="86"/>
  <c r="CH8" i="86"/>
  <c r="CG8" i="86"/>
  <c r="CF8" i="86"/>
  <c r="CE8" i="86"/>
  <c r="CD8" i="86"/>
  <c r="CC8" i="86"/>
  <c r="CB8" i="86"/>
  <c r="CA8" i="86"/>
  <c r="BZ8" i="86"/>
  <c r="BY8" i="86"/>
  <c r="BX8" i="86"/>
  <c r="BW8" i="86"/>
  <c r="BV8" i="86"/>
  <c r="BU8" i="86"/>
  <c r="BT8" i="86"/>
  <c r="BS8" i="86"/>
  <c r="BR8" i="86"/>
  <c r="BQ8" i="86"/>
  <c r="BP8" i="86"/>
  <c r="BO8" i="86"/>
  <c r="BN8" i="86"/>
  <c r="BM8" i="86"/>
  <c r="BL8" i="86"/>
  <c r="BK8" i="86"/>
  <c r="BJ8" i="86"/>
  <c r="BI8" i="86"/>
  <c r="BH8" i="86"/>
  <c r="BG8" i="86"/>
  <c r="BF8" i="86"/>
  <c r="BE8" i="86"/>
  <c r="BD8" i="86"/>
  <c r="BC8" i="86"/>
  <c r="BB8" i="86"/>
  <c r="BA8" i="86"/>
  <c r="AZ8" i="86"/>
  <c r="AY8" i="86"/>
  <c r="AX8" i="86"/>
  <c r="AW8" i="86"/>
  <c r="AV8" i="86"/>
  <c r="AU8" i="86"/>
  <c r="AT8" i="86"/>
  <c r="AS8" i="86"/>
  <c r="AR8" i="86"/>
  <c r="AQ8" i="86"/>
  <c r="AP8" i="86"/>
  <c r="AO8" i="86"/>
  <c r="AN8" i="86"/>
  <c r="AM8" i="86"/>
  <c r="AL8" i="86"/>
  <c r="AK8" i="86"/>
  <c r="AJ8" i="86"/>
  <c r="AI8" i="86"/>
  <c r="AH8" i="86"/>
  <c r="AG8" i="86"/>
  <c r="AF8" i="86"/>
  <c r="AE8" i="86"/>
  <c r="AD8" i="86"/>
  <c r="AC8" i="86"/>
  <c r="AB8" i="86"/>
  <c r="AA8" i="86"/>
  <c r="Z8" i="86"/>
  <c r="Y8" i="86"/>
  <c r="X8" i="86"/>
  <c r="W8" i="86"/>
  <c r="V8" i="86"/>
  <c r="U8" i="86"/>
  <c r="T8" i="86"/>
  <c r="S8" i="86"/>
  <c r="R8" i="86"/>
  <c r="Q8" i="86"/>
  <c r="P8" i="86"/>
  <c r="O8" i="86"/>
  <c r="N8" i="86"/>
  <c r="M8" i="86"/>
  <c r="L8" i="86"/>
  <c r="K8" i="86"/>
  <c r="J8" i="86"/>
  <c r="I8" i="86"/>
  <c r="H8" i="86"/>
  <c r="G8" i="86"/>
  <c r="I7" i="86"/>
  <c r="J7" i="86" s="1"/>
  <c r="K7" i="86" s="1"/>
  <c r="L7" i="86" s="1"/>
  <c r="M7" i="86" s="1"/>
  <c r="N7" i="86" s="1"/>
  <c r="O7" i="86" s="1"/>
  <c r="P7" i="86" s="1"/>
  <c r="Q7" i="86" s="1"/>
  <c r="R7" i="86" s="1"/>
  <c r="S7" i="86" s="1"/>
  <c r="T7" i="86" s="1"/>
  <c r="U7" i="86" s="1"/>
  <c r="V7" i="86" s="1"/>
  <c r="W7" i="86" s="1"/>
  <c r="X7" i="86" s="1"/>
  <c r="Y7" i="86" s="1"/>
  <c r="Z7" i="86" s="1"/>
  <c r="AA7" i="86" s="1"/>
  <c r="AB7" i="86" s="1"/>
  <c r="AC7" i="86" s="1"/>
  <c r="AD7" i="86" s="1"/>
  <c r="AE7" i="86" s="1"/>
  <c r="AF7" i="86" s="1"/>
  <c r="AG7" i="86" s="1"/>
  <c r="AH7" i="86" s="1"/>
  <c r="AI7" i="86" s="1"/>
  <c r="AJ7" i="86" s="1"/>
  <c r="AK7" i="86" s="1"/>
  <c r="AL7" i="86" s="1"/>
  <c r="AM7" i="86" s="1"/>
  <c r="AN7" i="86" s="1"/>
  <c r="AO7" i="86" s="1"/>
  <c r="AP7" i="86" s="1"/>
  <c r="AQ7" i="86" s="1"/>
  <c r="AR7" i="86" s="1"/>
  <c r="AS7" i="86" s="1"/>
  <c r="AT7" i="86" s="1"/>
  <c r="AU7" i="86" s="1"/>
  <c r="AV7" i="86" s="1"/>
  <c r="AW7" i="86" s="1"/>
  <c r="AX7" i="86" s="1"/>
  <c r="AY7" i="86" s="1"/>
  <c r="AZ7" i="86" s="1"/>
  <c r="BA7" i="86" s="1"/>
  <c r="BB7" i="86" s="1"/>
  <c r="BC7" i="86" s="1"/>
  <c r="BD7" i="86" s="1"/>
  <c r="BE7" i="86" s="1"/>
  <c r="BF7" i="86" s="1"/>
  <c r="BG7" i="86" s="1"/>
  <c r="BH7" i="86" s="1"/>
  <c r="BI7" i="86" s="1"/>
  <c r="BJ7" i="86" s="1"/>
  <c r="BK7" i="86" s="1"/>
  <c r="BL7" i="86" s="1"/>
  <c r="BM7" i="86" s="1"/>
  <c r="BN7" i="86" s="1"/>
  <c r="BO7" i="86" s="1"/>
  <c r="BP7" i="86" s="1"/>
  <c r="BQ7" i="86" s="1"/>
  <c r="BR7" i="86" s="1"/>
  <c r="BS7" i="86" s="1"/>
  <c r="BT7" i="86" s="1"/>
  <c r="BU7" i="86" s="1"/>
  <c r="BV7" i="86" s="1"/>
  <c r="BW7" i="86" s="1"/>
  <c r="BX7" i="86" s="1"/>
  <c r="BY7" i="86" s="1"/>
  <c r="BZ7" i="86" s="1"/>
  <c r="CA7" i="86" s="1"/>
  <c r="CB7" i="86" s="1"/>
  <c r="CC7" i="86" s="1"/>
  <c r="CD7" i="86" s="1"/>
  <c r="CE7" i="86" s="1"/>
  <c r="CF7" i="86" s="1"/>
  <c r="CG7" i="86" s="1"/>
  <c r="CH7" i="86" s="1"/>
  <c r="CI7" i="86" s="1"/>
  <c r="CJ7" i="86" s="1"/>
  <c r="CK7" i="86" s="1"/>
  <c r="CL7" i="86" s="1"/>
  <c r="CM7" i="86" s="1"/>
  <c r="CN7" i="86" s="1"/>
  <c r="CO7" i="86" s="1"/>
  <c r="CP7" i="86" s="1"/>
  <c r="CQ7" i="86" s="1"/>
  <c r="CR7" i="86" s="1"/>
  <c r="CS7" i="86" s="1"/>
  <c r="CT7" i="86" s="1"/>
  <c r="CU7" i="86" s="1"/>
  <c r="CV7" i="86" s="1"/>
  <c r="CW7" i="86" s="1"/>
  <c r="CX7" i="86" s="1"/>
  <c r="CY7" i="86" s="1"/>
  <c r="CZ7" i="86" s="1"/>
  <c r="DA7" i="86" s="1"/>
  <c r="DB7" i="86" s="1"/>
  <c r="DC7" i="86" s="1"/>
  <c r="DD7" i="86" s="1"/>
  <c r="H7" i="86"/>
  <c r="G7" i="86"/>
  <c r="AR1" i="77" l="1"/>
  <c r="A3" i="87"/>
  <c r="J8" i="85"/>
  <c r="J13" i="85" s="1"/>
  <c r="AG13" i="85" s="1"/>
  <c r="L8" i="85"/>
  <c r="L21" i="85" s="1"/>
  <c r="AI21" i="85" s="1"/>
  <c r="E7" i="85"/>
  <c r="M8" i="85"/>
  <c r="M25" i="85" s="1"/>
  <c r="AJ25" i="85" s="1"/>
  <c r="G7" i="85"/>
  <c r="K7" i="85"/>
  <c r="M7" i="85"/>
  <c r="P7" i="85"/>
  <c r="GE13" i="86"/>
  <c r="GF12" i="86"/>
  <c r="FW12" i="86"/>
  <c r="DZ13" i="86"/>
  <c r="DR13" i="86"/>
  <c r="DJ13" i="86"/>
  <c r="J7" i="85"/>
  <c r="N8" i="85"/>
  <c r="N18" i="85" s="1"/>
  <c r="AK18" i="85" s="1"/>
  <c r="N7" i="85"/>
  <c r="F7" i="85"/>
  <c r="O7" i="85"/>
  <c r="O8" i="85"/>
  <c r="O27" i="85" s="1"/>
  <c r="AL27" i="85" s="1"/>
  <c r="H7" i="85"/>
  <c r="E8" i="85"/>
  <c r="E38" i="85" s="1"/>
  <c r="AB38" i="85" s="1"/>
  <c r="I7" i="85"/>
  <c r="F8" i="85"/>
  <c r="F19" i="85" s="1"/>
  <c r="AC19" i="85" s="1"/>
  <c r="G8" i="85"/>
  <c r="G27" i="85" s="1"/>
  <c r="AD27" i="85" s="1"/>
  <c r="N3" i="86"/>
  <c r="O3" i="86" s="1"/>
  <c r="I8" i="85"/>
  <c r="I11" i="85" s="1"/>
  <c r="AF11" i="85" s="1"/>
  <c r="K8" i="85"/>
  <c r="K25" i="85" s="1"/>
  <c r="AH25" i="85" s="1"/>
  <c r="G3" i="85"/>
  <c r="L7" i="85"/>
  <c r="H8" i="85"/>
  <c r="H27" i="85" s="1"/>
  <c r="AE27" i="85" s="1"/>
  <c r="M14" i="85"/>
  <c r="AJ14" i="85" s="1"/>
  <c r="P18" i="85"/>
  <c r="AM18" i="85" s="1"/>
  <c r="K12" i="86"/>
  <c r="K13" i="86"/>
  <c r="CU12" i="86"/>
  <c r="CU13" i="86"/>
  <c r="AQ12" i="86"/>
  <c r="AQ13" i="86"/>
  <c r="CM12" i="86"/>
  <c r="CM13" i="86"/>
  <c r="I33" i="85"/>
  <c r="AF33" i="85" s="1"/>
  <c r="P11" i="85"/>
  <c r="AM11" i="85" s="1"/>
  <c r="P23" i="85"/>
  <c r="AM23" i="85" s="1"/>
  <c r="P28" i="85"/>
  <c r="AM28" i="85" s="1"/>
  <c r="AY12" i="86"/>
  <c r="AY13" i="86"/>
  <c r="P37" i="85"/>
  <c r="AM37" i="85" s="1"/>
  <c r="P26" i="85"/>
  <c r="AM26" i="85" s="1"/>
  <c r="P22" i="85"/>
  <c r="AM22" i="85" s="1"/>
  <c r="P33" i="85"/>
  <c r="AM33" i="85" s="1"/>
  <c r="P31" i="85"/>
  <c r="AM31" i="85" s="1"/>
  <c r="P14" i="85"/>
  <c r="AM14" i="85" s="1"/>
  <c r="P25" i="85"/>
  <c r="AM25" i="85" s="1"/>
  <c r="P21" i="85"/>
  <c r="AM21" i="85" s="1"/>
  <c r="P13" i="85"/>
  <c r="AM13" i="85" s="1"/>
  <c r="P24" i="85"/>
  <c r="AM24" i="85" s="1"/>
  <c r="P20" i="85"/>
  <c r="AM20" i="85" s="1"/>
  <c r="P38" i="85"/>
  <c r="AM38" i="85" s="1"/>
  <c r="P36" i="85"/>
  <c r="AM36" i="85" s="1"/>
  <c r="P32" i="85"/>
  <c r="AM32" i="85" s="1"/>
  <c r="P30" i="85"/>
  <c r="AM30" i="85" s="1"/>
  <c r="P10" i="85"/>
  <c r="AM10" i="85" s="1"/>
  <c r="O17" i="85"/>
  <c r="AL17" i="85" s="1"/>
  <c r="P19" i="85"/>
  <c r="AM19" i="85" s="1"/>
  <c r="P29" i="85"/>
  <c r="AM29" i="85" s="1"/>
  <c r="S12" i="86"/>
  <c r="S13" i="86"/>
  <c r="BG12" i="86"/>
  <c r="BG13" i="86"/>
  <c r="AM8" i="85"/>
  <c r="O9" i="85"/>
  <c r="AL9" i="85" s="1"/>
  <c r="K10" i="85"/>
  <c r="AH10" i="85" s="1"/>
  <c r="I14" i="85"/>
  <c r="AF14" i="85" s="1"/>
  <c r="I15" i="85"/>
  <c r="AF15" i="85" s="1"/>
  <c r="P17" i="85"/>
  <c r="AM17" i="85" s="1"/>
  <c r="BO12" i="86"/>
  <c r="BO13" i="86"/>
  <c r="P9" i="85"/>
  <c r="AM9" i="85" s="1"/>
  <c r="P12" i="85"/>
  <c r="AM12" i="85" s="1"/>
  <c r="O16" i="85"/>
  <c r="AL16" i="85" s="1"/>
  <c r="I22" i="85"/>
  <c r="AF22" i="85" s="1"/>
  <c r="O25" i="85"/>
  <c r="AL25" i="85" s="1"/>
  <c r="AI12" i="86"/>
  <c r="AI13" i="86"/>
  <c r="CE12" i="86"/>
  <c r="CE13" i="86"/>
  <c r="O23" i="85"/>
  <c r="AL23" i="85" s="1"/>
  <c r="K14" i="85"/>
  <c r="AH14" i="85" s="1"/>
  <c r="P16" i="85"/>
  <c r="AM16" i="85" s="1"/>
  <c r="O21" i="85"/>
  <c r="AL21" i="85" s="1"/>
  <c r="P35" i="85"/>
  <c r="AM35" i="85" s="1"/>
  <c r="AA12" i="86"/>
  <c r="AA13" i="86"/>
  <c r="BW12" i="86"/>
  <c r="BW13" i="86"/>
  <c r="P27" i="85"/>
  <c r="AM27" i="85" s="1"/>
  <c r="O10" i="85"/>
  <c r="AL10" i="85" s="1"/>
  <c r="P15" i="85"/>
  <c r="AM15" i="85" s="1"/>
  <c r="O18" i="85"/>
  <c r="AL18" i="85" s="1"/>
  <c r="K27" i="85"/>
  <c r="AH27" i="85" s="1"/>
  <c r="M21" i="85"/>
  <c r="AJ21" i="85" s="1"/>
  <c r="M38" i="85"/>
  <c r="AJ38" i="85" s="1"/>
  <c r="M37" i="85"/>
  <c r="AJ37" i="85" s="1"/>
  <c r="M9" i="85"/>
  <c r="AJ9" i="85" s="1"/>
  <c r="M17" i="85"/>
  <c r="AJ17" i="85" s="1"/>
  <c r="M18" i="85"/>
  <c r="AJ18" i="85" s="1"/>
  <c r="M19" i="85"/>
  <c r="AJ19" i="85" s="1"/>
  <c r="M23" i="85"/>
  <c r="AJ23" i="85" s="1"/>
  <c r="M27" i="85"/>
  <c r="AJ27" i="85" s="1"/>
  <c r="M28" i="85"/>
  <c r="AJ28" i="85" s="1"/>
  <c r="M29" i="85"/>
  <c r="AJ29" i="85" s="1"/>
  <c r="M34" i="85"/>
  <c r="AJ34" i="85" s="1"/>
  <c r="L12" i="86"/>
  <c r="T12" i="86"/>
  <c r="AB12" i="86"/>
  <c r="AJ12" i="86"/>
  <c r="AR12" i="86"/>
  <c r="AZ12" i="86"/>
  <c r="BH12" i="86"/>
  <c r="BP12" i="86"/>
  <c r="BX12" i="86"/>
  <c r="CF12" i="86"/>
  <c r="CN12" i="86"/>
  <c r="CV12" i="86"/>
  <c r="DD12" i="86"/>
  <c r="DC13" i="86"/>
  <c r="M12" i="86"/>
  <c r="U12" i="86"/>
  <c r="AC12" i="86"/>
  <c r="AK12" i="86"/>
  <c r="AS12" i="86"/>
  <c r="BA12" i="86"/>
  <c r="BI12" i="86"/>
  <c r="BQ12" i="86"/>
  <c r="BY12" i="86"/>
  <c r="CG12" i="86"/>
  <c r="CO12" i="86"/>
  <c r="CW12" i="86"/>
  <c r="N12" i="86"/>
  <c r="V12" i="86"/>
  <c r="AD12" i="86"/>
  <c r="AL12" i="86"/>
  <c r="AT12" i="86"/>
  <c r="BB12" i="86"/>
  <c r="BJ12" i="86"/>
  <c r="BR12" i="86"/>
  <c r="BZ12" i="86"/>
  <c r="CH12" i="86"/>
  <c r="CP12" i="86"/>
  <c r="CX12" i="86"/>
  <c r="G12" i="86"/>
  <c r="O12" i="86"/>
  <c r="W12" i="86"/>
  <c r="AE12" i="86"/>
  <c r="AM12" i="86"/>
  <c r="AU12" i="86"/>
  <c r="BC12" i="86"/>
  <c r="BK12" i="86"/>
  <c r="BS12" i="86"/>
  <c r="CA12" i="86"/>
  <c r="CI12" i="86"/>
  <c r="CQ12" i="86"/>
  <c r="CY12" i="86"/>
  <c r="H12" i="86"/>
  <c r="P12" i="86"/>
  <c r="X12" i="86"/>
  <c r="AF12" i="86"/>
  <c r="AN12" i="86"/>
  <c r="AV12" i="86"/>
  <c r="BD12" i="86"/>
  <c r="BL12" i="86"/>
  <c r="BT12" i="86"/>
  <c r="CB12" i="86"/>
  <c r="CJ12" i="86"/>
  <c r="CR12" i="86"/>
  <c r="CZ12" i="86"/>
  <c r="I12" i="86"/>
  <c r="Q12" i="86"/>
  <c r="Y12" i="86"/>
  <c r="AG12" i="86"/>
  <c r="AO12" i="86"/>
  <c r="AW12" i="86"/>
  <c r="BE12" i="86"/>
  <c r="BM12" i="86"/>
  <c r="BU12" i="86"/>
  <c r="CC12" i="86"/>
  <c r="CK12" i="86"/>
  <c r="CS12" i="86"/>
  <c r="DA12" i="86"/>
  <c r="J12" i="86"/>
  <c r="R12" i="86"/>
  <c r="Z12" i="86"/>
  <c r="AH12" i="86"/>
  <c r="AP12" i="86"/>
  <c r="AX12" i="86"/>
  <c r="BF12" i="86"/>
  <c r="BN12" i="86"/>
  <c r="BV12" i="86"/>
  <c r="CD12" i="86"/>
  <c r="CL12" i="86"/>
  <c r="CT12" i="86"/>
  <c r="DB12" i="86"/>
  <c r="AN8" i="77" a="1"/>
  <c r="AN12" i="77" a="1"/>
  <c r="AN10" i="77" a="1"/>
  <c r="AN11" i="77" a="1"/>
  <c r="AN9" i="77" a="1"/>
  <c r="AN13" i="77" a="1"/>
  <c r="AN7" i="77" a="1"/>
  <c r="AN7" i="77" l="1"/>
  <c r="AN13" i="77"/>
  <c r="AN9" i="77"/>
  <c r="AN11" i="77"/>
  <c r="AN10" i="77"/>
  <c r="AN12" i="77"/>
  <c r="AI6" i="77" s="1"/>
  <c r="AN8" i="77"/>
  <c r="K20" i="85"/>
  <c r="AH20" i="85" s="1"/>
  <c r="O32" i="85"/>
  <c r="AL32" i="85" s="1"/>
  <c r="H25" i="85"/>
  <c r="AE25" i="85" s="1"/>
  <c r="H32" i="85"/>
  <c r="AE32" i="85" s="1"/>
  <c r="I26" i="85"/>
  <c r="AF26" i="85" s="1"/>
  <c r="I18" i="85"/>
  <c r="AF18" i="85" s="1"/>
  <c r="H26" i="85"/>
  <c r="AE26" i="85" s="1"/>
  <c r="J9" i="85"/>
  <c r="AG9" i="85" s="1"/>
  <c r="L35" i="85"/>
  <c r="AI35" i="85" s="1"/>
  <c r="H12" i="85"/>
  <c r="AE12" i="85" s="1"/>
  <c r="L18" i="85"/>
  <c r="AI18" i="85" s="1"/>
  <c r="O28" i="85"/>
  <c r="AL28" i="85" s="1"/>
  <c r="O12" i="85"/>
  <c r="AL12" i="85" s="1"/>
  <c r="K31" i="85"/>
  <c r="AH31" i="85" s="1"/>
  <c r="I13" i="85"/>
  <c r="AF13" i="85" s="1"/>
  <c r="M13" i="85"/>
  <c r="AJ13" i="85" s="1"/>
  <c r="K35" i="85"/>
  <c r="AH35" i="85" s="1"/>
  <c r="K36" i="85"/>
  <c r="AH36" i="85" s="1"/>
  <c r="M11" i="85"/>
  <c r="AJ11" i="85" s="1"/>
  <c r="AL8" i="85"/>
  <c r="K18" i="85"/>
  <c r="AH18" i="85" s="1"/>
  <c r="K21" i="85"/>
  <c r="AH21" i="85" s="1"/>
  <c r="K22" i="85"/>
  <c r="AH22" i="85" s="1"/>
  <c r="M12" i="85"/>
  <c r="AJ12" i="85" s="1"/>
  <c r="K26" i="85"/>
  <c r="AH26" i="85" s="1"/>
  <c r="K24" i="85"/>
  <c r="AH24" i="85" s="1"/>
  <c r="O38" i="85"/>
  <c r="AL38" i="85" s="1"/>
  <c r="M15" i="85"/>
  <c r="AJ15" i="85" s="1"/>
  <c r="I30" i="85"/>
  <c r="AF30" i="85" s="1"/>
  <c r="O19" i="85"/>
  <c r="AL19" i="85" s="1"/>
  <c r="K16" i="85"/>
  <c r="AH16" i="85" s="1"/>
  <c r="M31" i="85"/>
  <c r="AJ31" i="85" s="1"/>
  <c r="I23" i="85"/>
  <c r="AF23" i="85" s="1"/>
  <c r="O26" i="85"/>
  <c r="AL26" i="85" s="1"/>
  <c r="K13" i="85"/>
  <c r="AH13" i="85" s="1"/>
  <c r="K11" i="85"/>
  <c r="AH11" i="85" s="1"/>
  <c r="O29" i="85"/>
  <c r="AL29" i="85" s="1"/>
  <c r="I28" i="85"/>
  <c r="AF28" i="85" s="1"/>
  <c r="M35" i="85"/>
  <c r="AJ35" i="85" s="1"/>
  <c r="M26" i="85"/>
  <c r="AJ26" i="85" s="1"/>
  <c r="K33" i="85"/>
  <c r="AH33" i="85" s="1"/>
  <c r="I16" i="85"/>
  <c r="AF16" i="85" s="1"/>
  <c r="I38" i="85"/>
  <c r="AF38" i="85" s="1"/>
  <c r="M24" i="85"/>
  <c r="AJ24" i="85" s="1"/>
  <c r="K37" i="85"/>
  <c r="AH37" i="85" s="1"/>
  <c r="I17" i="85"/>
  <c r="AF17" i="85" s="1"/>
  <c r="I37" i="85"/>
  <c r="AF37" i="85" s="1"/>
  <c r="O34" i="85"/>
  <c r="AL34" i="85" s="1"/>
  <c r="M16" i="85"/>
  <c r="AJ16" i="85" s="1"/>
  <c r="K15" i="85"/>
  <c r="AH15" i="85" s="1"/>
  <c r="K32" i="85"/>
  <c r="AH32" i="85" s="1"/>
  <c r="AF8" i="85"/>
  <c r="AJ8" i="85"/>
  <c r="G19" i="85"/>
  <c r="AD19" i="85" s="1"/>
  <c r="J18" i="85"/>
  <c r="AG18" i="85" s="1"/>
  <c r="J12" i="85"/>
  <c r="AG12" i="85" s="1"/>
  <c r="J35" i="85"/>
  <c r="AG35" i="85" s="1"/>
  <c r="I32" i="85"/>
  <c r="AF32" i="85" s="1"/>
  <c r="O14" i="85"/>
  <c r="AL14" i="85" s="1"/>
  <c r="M20" i="85"/>
  <c r="AJ20" i="85" s="1"/>
  <c r="L28" i="85"/>
  <c r="AI28" i="85" s="1"/>
  <c r="L20" i="85"/>
  <c r="AI20" i="85" s="1"/>
  <c r="L25" i="85"/>
  <c r="AI25" i="85" s="1"/>
  <c r="L26" i="85"/>
  <c r="AI26" i="85" s="1"/>
  <c r="I27" i="85"/>
  <c r="AF27" i="85" s="1"/>
  <c r="I36" i="85"/>
  <c r="AF36" i="85" s="1"/>
  <c r="O22" i="85"/>
  <c r="AL22" i="85" s="1"/>
  <c r="I9" i="85"/>
  <c r="AF9" i="85" s="1"/>
  <c r="I21" i="85"/>
  <c r="AF21" i="85" s="1"/>
  <c r="O36" i="85"/>
  <c r="AL36" i="85" s="1"/>
  <c r="M22" i="85"/>
  <c r="AJ22" i="85" s="1"/>
  <c r="M10" i="85"/>
  <c r="AJ10" i="85" s="1"/>
  <c r="K34" i="85"/>
  <c r="AH34" i="85" s="1"/>
  <c r="I10" i="85"/>
  <c r="AF10" i="85" s="1"/>
  <c r="I29" i="85"/>
  <c r="AF29" i="85" s="1"/>
  <c r="I34" i="85"/>
  <c r="AF34" i="85" s="1"/>
  <c r="O20" i="85"/>
  <c r="AL20" i="85" s="1"/>
  <c r="O37" i="85"/>
  <c r="AL37" i="85" s="1"/>
  <c r="M30" i="85"/>
  <c r="AJ30" i="85" s="1"/>
  <c r="M32" i="85"/>
  <c r="AJ32" i="85" s="1"/>
  <c r="K30" i="85"/>
  <c r="AH30" i="85" s="1"/>
  <c r="K38" i="85"/>
  <c r="AH38" i="85" s="1"/>
  <c r="I20" i="85"/>
  <c r="AF20" i="85" s="1"/>
  <c r="I19" i="85"/>
  <c r="AF19" i="85" s="1"/>
  <c r="I25" i="85"/>
  <c r="AF25" i="85" s="1"/>
  <c r="O30" i="85"/>
  <c r="AL30" i="85" s="1"/>
  <c r="M33" i="85"/>
  <c r="AJ33" i="85" s="1"/>
  <c r="M36" i="85"/>
  <c r="AJ36" i="85" s="1"/>
  <c r="H28" i="85"/>
  <c r="AE28" i="85" s="1"/>
  <c r="H20" i="85"/>
  <c r="AE20" i="85" s="1"/>
  <c r="H15" i="85"/>
  <c r="AE15" i="85" s="1"/>
  <c r="I31" i="85"/>
  <c r="AF31" i="85" s="1"/>
  <c r="H34" i="85"/>
  <c r="AE34" i="85" s="1"/>
  <c r="H11" i="85"/>
  <c r="AE11" i="85" s="1"/>
  <c r="H22" i="85"/>
  <c r="AE22" i="85" s="1"/>
  <c r="I35" i="85"/>
  <c r="AF35" i="85" s="1"/>
  <c r="J22" i="85"/>
  <c r="AG22" i="85" s="1"/>
  <c r="J15" i="85"/>
  <c r="AG15" i="85" s="1"/>
  <c r="J23" i="85"/>
  <c r="AG23" i="85" s="1"/>
  <c r="J25" i="85"/>
  <c r="AG25" i="85" s="1"/>
  <c r="J37" i="85"/>
  <c r="AG37" i="85" s="1"/>
  <c r="J27" i="85"/>
  <c r="AG27" i="85" s="1"/>
  <c r="J30" i="85"/>
  <c r="AG30" i="85" s="1"/>
  <c r="J38" i="85"/>
  <c r="AG38" i="85" s="1"/>
  <c r="G31" i="85"/>
  <c r="AD31" i="85" s="1"/>
  <c r="J28" i="85"/>
  <c r="AG28" i="85" s="1"/>
  <c r="J31" i="85"/>
  <c r="AG31" i="85" s="1"/>
  <c r="J14" i="85"/>
  <c r="AG14" i="85" s="1"/>
  <c r="G29" i="85"/>
  <c r="AD29" i="85" s="1"/>
  <c r="J26" i="85"/>
  <c r="AG26" i="85" s="1"/>
  <c r="J10" i="85"/>
  <c r="AG10" i="85" s="1"/>
  <c r="J29" i="85"/>
  <c r="AG29" i="85" s="1"/>
  <c r="J32" i="85"/>
  <c r="AG32" i="85" s="1"/>
  <c r="G28" i="85"/>
  <c r="AD28" i="85" s="1"/>
  <c r="J21" i="85"/>
  <c r="AG21" i="85" s="1"/>
  <c r="J11" i="85"/>
  <c r="AG11" i="85" s="1"/>
  <c r="J16" i="85"/>
  <c r="AG16" i="85" s="1"/>
  <c r="J20" i="85"/>
  <c r="AG20" i="85" s="1"/>
  <c r="J33" i="85"/>
  <c r="AG33" i="85" s="1"/>
  <c r="G16" i="85"/>
  <c r="AD16" i="85" s="1"/>
  <c r="J19" i="85"/>
  <c r="AG19" i="85" s="1"/>
  <c r="J36" i="85"/>
  <c r="AG36" i="85" s="1"/>
  <c r="G11" i="85"/>
  <c r="AD11" i="85" s="1"/>
  <c r="AG8" i="85"/>
  <c r="J17" i="85"/>
  <c r="AG17" i="85" s="1"/>
  <c r="J24" i="85"/>
  <c r="AG24" i="85" s="1"/>
  <c r="J34" i="85"/>
  <c r="AG34" i="85" s="1"/>
  <c r="E21" i="85"/>
  <c r="AB21" i="85" s="1"/>
  <c r="N15" i="85"/>
  <c r="AK15" i="85" s="1"/>
  <c r="E19" i="85"/>
  <c r="AB19" i="85" s="1"/>
  <c r="E29" i="85"/>
  <c r="AB29" i="85" s="1"/>
  <c r="N31" i="85"/>
  <c r="AK31" i="85" s="1"/>
  <c r="F29" i="85"/>
  <c r="AC29" i="85" s="1"/>
  <c r="N19" i="85"/>
  <c r="AK19" i="85" s="1"/>
  <c r="F33" i="85"/>
  <c r="AC33" i="85" s="1"/>
  <c r="N29" i="85"/>
  <c r="AK29" i="85" s="1"/>
  <c r="N13" i="85"/>
  <c r="AK13" i="85" s="1"/>
  <c r="N35" i="85"/>
  <c r="AK35" i="85" s="1"/>
  <c r="N37" i="85"/>
  <c r="AK37" i="85" s="1"/>
  <c r="F25" i="85"/>
  <c r="AC25" i="85" s="1"/>
  <c r="N32" i="85"/>
  <c r="AK32" i="85" s="1"/>
  <c r="N21" i="85"/>
  <c r="AK21" i="85" s="1"/>
  <c r="F22" i="85"/>
  <c r="AC22" i="85" s="1"/>
  <c r="N24" i="85"/>
  <c r="AK24" i="85" s="1"/>
  <c r="F27" i="85"/>
  <c r="AC27" i="85" s="1"/>
  <c r="N12" i="85"/>
  <c r="AK12" i="85" s="1"/>
  <c r="N16" i="85"/>
  <c r="AK16" i="85" s="1"/>
  <c r="N36" i="85"/>
  <c r="AK36" i="85" s="1"/>
  <c r="F26" i="85"/>
  <c r="AC26" i="85" s="1"/>
  <c r="F34" i="85"/>
  <c r="AC34" i="85" s="1"/>
  <c r="N10" i="85"/>
  <c r="AK10" i="85" s="1"/>
  <c r="K12" i="85"/>
  <c r="AH12" i="85" s="1"/>
  <c r="F35" i="85"/>
  <c r="AC35" i="85" s="1"/>
  <c r="F9" i="85"/>
  <c r="AC9" i="85" s="1"/>
  <c r="N20" i="85"/>
  <c r="AK20" i="85" s="1"/>
  <c r="N23" i="85"/>
  <c r="AK23" i="85" s="1"/>
  <c r="N38" i="85"/>
  <c r="AK38" i="85" s="1"/>
  <c r="F32" i="85"/>
  <c r="AC32" i="85" s="1"/>
  <c r="F36" i="85"/>
  <c r="AC36" i="85" s="1"/>
  <c r="N30" i="85"/>
  <c r="AK30" i="85" s="1"/>
  <c r="N27" i="85"/>
  <c r="AK27" i="85" s="1"/>
  <c r="F14" i="85"/>
  <c r="AC14" i="85" s="1"/>
  <c r="F30" i="85"/>
  <c r="AC30" i="85" s="1"/>
  <c r="N25" i="85"/>
  <c r="AK25" i="85" s="1"/>
  <c r="N22" i="85"/>
  <c r="AK22" i="85" s="1"/>
  <c r="F12" i="85"/>
  <c r="AC12" i="85" s="1"/>
  <c r="F16" i="85"/>
  <c r="AC16" i="85" s="1"/>
  <c r="F37" i="85"/>
  <c r="AC37" i="85" s="1"/>
  <c r="N26" i="85"/>
  <c r="AK26" i="85" s="1"/>
  <c r="N28" i="85"/>
  <c r="AK28" i="85" s="1"/>
  <c r="F21" i="85"/>
  <c r="AC21" i="85" s="1"/>
  <c r="F23" i="85"/>
  <c r="AC23" i="85" s="1"/>
  <c r="F38" i="85"/>
  <c r="AC38" i="85" s="1"/>
  <c r="F17" i="85"/>
  <c r="AC17" i="85" s="1"/>
  <c r="K19" i="85"/>
  <c r="AH19" i="85" s="1"/>
  <c r="F31" i="85"/>
  <c r="AC31" i="85" s="1"/>
  <c r="F18" i="85"/>
  <c r="AC18" i="85" s="1"/>
  <c r="N33" i="85"/>
  <c r="AK33" i="85" s="1"/>
  <c r="N34" i="85"/>
  <c r="AK34" i="85" s="1"/>
  <c r="F15" i="85"/>
  <c r="AC15" i="85" s="1"/>
  <c r="F28" i="85"/>
  <c r="AC28" i="85" s="1"/>
  <c r="N17" i="85"/>
  <c r="AK17" i="85" s="1"/>
  <c r="I24" i="85"/>
  <c r="AF24" i="85" s="1"/>
  <c r="L11" i="85"/>
  <c r="AI11" i="85" s="1"/>
  <c r="L33" i="85"/>
  <c r="AI33" i="85" s="1"/>
  <c r="L10" i="85"/>
  <c r="AI10" i="85" s="1"/>
  <c r="L38" i="85"/>
  <c r="AI38" i="85" s="1"/>
  <c r="L17" i="85"/>
  <c r="AI17" i="85" s="1"/>
  <c r="L34" i="85"/>
  <c r="AI34" i="85" s="1"/>
  <c r="L13" i="85"/>
  <c r="AI13" i="85" s="1"/>
  <c r="L19" i="85"/>
  <c r="AI19" i="85" s="1"/>
  <c r="L24" i="85"/>
  <c r="AI24" i="85" s="1"/>
  <c r="L15" i="85"/>
  <c r="AI15" i="85" s="1"/>
  <c r="L23" i="85"/>
  <c r="AI23" i="85" s="1"/>
  <c r="L30" i="85"/>
  <c r="AI30" i="85" s="1"/>
  <c r="L12" i="85"/>
  <c r="AI12" i="85" s="1"/>
  <c r="L14" i="85"/>
  <c r="AI14" i="85" s="1"/>
  <c r="L22" i="85"/>
  <c r="AI22" i="85" s="1"/>
  <c r="L27" i="85"/>
  <c r="AI27" i="85" s="1"/>
  <c r="L32" i="85"/>
  <c r="AI32" i="85" s="1"/>
  <c r="L16" i="85"/>
  <c r="AI16" i="85" s="1"/>
  <c r="L31" i="85"/>
  <c r="AI31" i="85" s="1"/>
  <c r="L29" i="85"/>
  <c r="AI29" i="85" s="1"/>
  <c r="L37" i="85"/>
  <c r="AI37" i="85" s="1"/>
  <c r="L9" i="85"/>
  <c r="AI9" i="85" s="1"/>
  <c r="AI8" i="85"/>
  <c r="L36" i="85"/>
  <c r="AI36" i="85" s="1"/>
  <c r="I12" i="85"/>
  <c r="AF12" i="85" s="1"/>
  <c r="AK8" i="85"/>
  <c r="N14" i="85"/>
  <c r="AK14" i="85" s="1"/>
  <c r="F11" i="85"/>
  <c r="AC11" i="85" s="1"/>
  <c r="N9" i="85"/>
  <c r="AK9" i="85" s="1"/>
  <c r="F20" i="85"/>
  <c r="AC20" i="85" s="1"/>
  <c r="K23" i="85"/>
  <c r="AH23" i="85" s="1"/>
  <c r="N11" i="85"/>
  <c r="AK11" i="85" s="1"/>
  <c r="B8" i="86"/>
  <c r="C8" i="86" s="1"/>
  <c r="D8" i="86" s="1"/>
  <c r="B16" i="86"/>
  <c r="C16" i="86" s="1"/>
  <c r="D16" i="86" s="1"/>
  <c r="B9" i="86"/>
  <c r="C9" i="86" s="1"/>
  <c r="D9" i="86" s="1"/>
  <c r="B17" i="86"/>
  <c r="C17" i="86" s="1"/>
  <c r="D17" i="86" s="1"/>
  <c r="B10" i="86"/>
  <c r="C10" i="86" s="1"/>
  <c r="D10" i="86" s="1"/>
  <c r="B18" i="86"/>
  <c r="C18" i="86" s="1"/>
  <c r="D18" i="86" s="1"/>
  <c r="B11" i="86"/>
  <c r="C11" i="86" s="1"/>
  <c r="D11" i="86" s="1"/>
  <c r="B19" i="86"/>
  <c r="C19" i="86" s="1"/>
  <c r="D19" i="86" s="1"/>
  <c r="B12" i="86"/>
  <c r="C12" i="86" s="1"/>
  <c r="D12" i="86" s="1"/>
  <c r="B7" i="86"/>
  <c r="B13" i="86"/>
  <c r="C13" i="86" s="1"/>
  <c r="D13" i="86" s="1"/>
  <c r="B14" i="86"/>
  <c r="C14" i="86" s="1"/>
  <c r="D14" i="86" s="1"/>
  <c r="B15" i="86"/>
  <c r="C15" i="86" s="1"/>
  <c r="D15" i="86" s="1"/>
  <c r="O15" i="85"/>
  <c r="AL15" i="85" s="1"/>
  <c r="O35" i="85"/>
  <c r="AL35" i="85" s="1"/>
  <c r="O13" i="85"/>
  <c r="AL13" i="85" s="1"/>
  <c r="K29" i="85"/>
  <c r="AH29" i="85" s="1"/>
  <c r="K28" i="85"/>
  <c r="AH28" i="85" s="1"/>
  <c r="AH8" i="85"/>
  <c r="O11" i="85"/>
  <c r="AL11" i="85" s="1"/>
  <c r="O31" i="85"/>
  <c r="AL31" i="85" s="1"/>
  <c r="O24" i="85"/>
  <c r="AL24" i="85" s="1"/>
  <c r="O33" i="85"/>
  <c r="AL33" i="85" s="1"/>
  <c r="K17" i="85"/>
  <c r="AH17" i="85" s="1"/>
  <c r="F13" i="85"/>
  <c r="AC13" i="85" s="1"/>
  <c r="F10" i="85"/>
  <c r="AC10" i="85" s="1"/>
  <c r="F24" i="85"/>
  <c r="AC24" i="85" s="1"/>
  <c r="AC8" i="85"/>
  <c r="E24" i="85"/>
  <c r="AB24" i="85" s="1"/>
  <c r="E36" i="85"/>
  <c r="AB36" i="85" s="1"/>
  <c r="E23" i="85"/>
  <c r="AB23" i="85" s="1"/>
  <c r="E9" i="85"/>
  <c r="AB9" i="85" s="1"/>
  <c r="E11" i="85"/>
  <c r="AB11" i="85" s="1"/>
  <c r="E20" i="85"/>
  <c r="AB20" i="85" s="1"/>
  <c r="E10" i="85"/>
  <c r="AB10" i="85" s="1"/>
  <c r="E33" i="85"/>
  <c r="AB33" i="85" s="1"/>
  <c r="E13" i="85"/>
  <c r="AB13" i="85" s="1"/>
  <c r="E34" i="85"/>
  <c r="AB34" i="85" s="1"/>
  <c r="E30" i="85"/>
  <c r="AB30" i="85" s="1"/>
  <c r="E15" i="85"/>
  <c r="AB15" i="85" s="1"/>
  <c r="E37" i="85"/>
  <c r="AB37" i="85" s="1"/>
  <c r="AB8" i="85"/>
  <c r="E28" i="85"/>
  <c r="AB28" i="85" s="1"/>
  <c r="E18" i="85"/>
  <c r="AB18" i="85" s="1"/>
  <c r="E35" i="85"/>
  <c r="AB35" i="85" s="1"/>
  <c r="E22" i="85"/>
  <c r="AB22" i="85" s="1"/>
  <c r="E31" i="85"/>
  <c r="AB31" i="85" s="1"/>
  <c r="E25" i="85"/>
  <c r="AB25" i="85" s="1"/>
  <c r="E12" i="85"/>
  <c r="AB12" i="85" s="1"/>
  <c r="E32" i="85"/>
  <c r="AB32" i="85" s="1"/>
  <c r="E26" i="85"/>
  <c r="AB26" i="85" s="1"/>
  <c r="E27" i="85"/>
  <c r="AB27" i="85" s="1"/>
  <c r="E17" i="85"/>
  <c r="AB17" i="85" s="1"/>
  <c r="E16" i="85"/>
  <c r="AB16" i="85" s="1"/>
  <c r="E14" i="85"/>
  <c r="AB14" i="85" s="1"/>
  <c r="G17" i="85"/>
  <c r="AD17" i="85" s="1"/>
  <c r="G23" i="85"/>
  <c r="AD23" i="85" s="1"/>
  <c r="G20" i="85"/>
  <c r="AD20" i="85" s="1"/>
  <c r="G32" i="85"/>
  <c r="AD32" i="85" s="1"/>
  <c r="AD8" i="85"/>
  <c r="G18" i="85"/>
  <c r="AD18" i="85" s="1"/>
  <c r="G9" i="85"/>
  <c r="AD9" i="85" s="1"/>
  <c r="G24" i="85"/>
  <c r="AD24" i="85" s="1"/>
  <c r="G33" i="85"/>
  <c r="AD33" i="85" s="1"/>
  <c r="G14" i="85"/>
  <c r="AD14" i="85" s="1"/>
  <c r="G34" i="85"/>
  <c r="AD34" i="85" s="1"/>
  <c r="G13" i="85"/>
  <c r="AD13" i="85" s="1"/>
  <c r="G15" i="85"/>
  <c r="AD15" i="85" s="1"/>
  <c r="G35" i="85"/>
  <c r="AD35" i="85" s="1"/>
  <c r="G25" i="85"/>
  <c r="AD25" i="85" s="1"/>
  <c r="G22" i="85"/>
  <c r="AD22" i="85" s="1"/>
  <c r="G36" i="85"/>
  <c r="AD36" i="85" s="1"/>
  <c r="G26" i="85"/>
  <c r="AD26" i="85" s="1"/>
  <c r="G37" i="85"/>
  <c r="AD37" i="85" s="1"/>
  <c r="G10" i="85"/>
  <c r="AD10" i="85" s="1"/>
  <c r="G12" i="85"/>
  <c r="AD12" i="85" s="1"/>
  <c r="G30" i="85"/>
  <c r="AD30" i="85" s="1"/>
  <c r="G38" i="85"/>
  <c r="AD38" i="85" s="1"/>
  <c r="G21" i="85"/>
  <c r="AD21" i="85" s="1"/>
  <c r="H23" i="85"/>
  <c r="AE23" i="85" s="1"/>
  <c r="H10" i="85"/>
  <c r="AE10" i="85" s="1"/>
  <c r="H13" i="85"/>
  <c r="AE13" i="85" s="1"/>
  <c r="H36" i="85"/>
  <c r="AE36" i="85" s="1"/>
  <c r="H18" i="85"/>
  <c r="AE18" i="85" s="1"/>
  <c r="H29" i="85"/>
  <c r="AE29" i="85" s="1"/>
  <c r="H9" i="85"/>
  <c r="AE9" i="85" s="1"/>
  <c r="H31" i="85"/>
  <c r="AE31" i="85" s="1"/>
  <c r="H14" i="85"/>
  <c r="AE14" i="85" s="1"/>
  <c r="H33" i="85"/>
  <c r="AE33" i="85" s="1"/>
  <c r="H30" i="85"/>
  <c r="AE30" i="85" s="1"/>
  <c r="AE8" i="85"/>
  <c r="H38" i="85"/>
  <c r="AE38" i="85" s="1"/>
  <c r="H16" i="85"/>
  <c r="AE16" i="85" s="1"/>
  <c r="H17" i="85"/>
  <c r="AE17" i="85" s="1"/>
  <c r="H24" i="85"/>
  <c r="AE24" i="85" s="1"/>
  <c r="H35" i="85"/>
  <c r="AE35" i="85" s="1"/>
  <c r="H19" i="85"/>
  <c r="AE19" i="85" s="1"/>
  <c r="H21" i="85"/>
  <c r="AE21" i="85" s="1"/>
  <c r="H37" i="85"/>
  <c r="AE37" i="85" s="1"/>
  <c r="K9" i="85"/>
  <c r="AH9" i="85" s="1"/>
  <c r="AI5" i="77" l="1"/>
  <c r="AN14" i="77"/>
  <c r="C7" i="86"/>
  <c r="D7" i="86" s="1"/>
  <c r="C22" i="85" s="1"/>
  <c r="AS4" i="77"/>
  <c r="AQ4" i="77"/>
  <c r="B15" i="85"/>
  <c r="B11" i="85"/>
  <c r="B12" i="85"/>
  <c r="B16" i="85"/>
  <c r="B13" i="85"/>
  <c r="B14" i="85"/>
  <c r="B17" i="85"/>
  <c r="C23" i="85" l="1"/>
  <c r="B23" i="85" s="1"/>
  <c r="C24" i="85"/>
  <c r="B24" i="85" s="1"/>
  <c r="C25" i="85"/>
  <c r="B25" i="85" s="1"/>
  <c r="C26" i="85"/>
  <c r="B26" i="85" s="1"/>
  <c r="C21" i="85"/>
  <c r="B21" i="85" s="1"/>
  <c r="AO16" i="77"/>
  <c r="AO22" i="77"/>
  <c r="AO21" i="77"/>
  <c r="AO18" i="77"/>
  <c r="AO20" i="77"/>
  <c r="AO19" i="77"/>
  <c r="AO17" i="77"/>
  <c r="C20" i="85"/>
  <c r="B22" i="85"/>
  <c r="C10" i="85"/>
  <c r="AO4" i="77"/>
  <c r="AN17" i="77" a="1"/>
  <c r="AN16" i="77" a="1"/>
  <c r="AN22" i="77" a="1"/>
  <c r="AN18" i="77" a="1"/>
  <c r="AN21" i="77" a="1"/>
  <c r="AN20" i="77" a="1"/>
  <c r="AN19" i="77" a="1"/>
  <c r="AN19" i="77" l="1"/>
  <c r="AN20" i="77"/>
  <c r="AN21" i="77"/>
  <c r="AN18" i="77"/>
  <c r="AN22" i="77"/>
  <c r="AN16" i="77"/>
  <c r="AN17" i="77"/>
  <c r="AI8" i="77"/>
  <c r="C27" i="85"/>
  <c r="AO23" i="77"/>
  <c r="B20" i="85"/>
  <c r="B27" i="85" s="1"/>
  <c r="O129" i="77"/>
  <c r="N129" i="77"/>
  <c r="M129" i="77"/>
  <c r="L129" i="77"/>
  <c r="K129" i="77"/>
  <c r="J129" i="77"/>
  <c r="I129" i="77"/>
  <c r="H129" i="77"/>
  <c r="G129" i="77"/>
  <c r="F129" i="77"/>
  <c r="E129" i="77"/>
  <c r="D129" i="77"/>
  <c r="C129" i="77"/>
  <c r="D91" i="77"/>
  <c r="E91" i="77"/>
  <c r="F91" i="77"/>
  <c r="G91" i="77"/>
  <c r="H91" i="77"/>
  <c r="I91" i="77"/>
  <c r="J91" i="77"/>
  <c r="K91" i="77"/>
  <c r="L91" i="77"/>
  <c r="M91" i="77"/>
  <c r="N91" i="77"/>
  <c r="O91" i="77"/>
  <c r="P91" i="77"/>
  <c r="C91" i="77"/>
  <c r="D56" i="77"/>
  <c r="E56" i="77"/>
  <c r="F56" i="77"/>
  <c r="G56" i="77"/>
  <c r="H56" i="77"/>
  <c r="I56" i="77"/>
  <c r="J56" i="77"/>
  <c r="K56" i="77"/>
  <c r="L56" i="77"/>
  <c r="M56" i="77"/>
  <c r="N56" i="77"/>
  <c r="O56" i="77"/>
  <c r="P56" i="77"/>
  <c r="Q56" i="77"/>
  <c r="R56" i="77"/>
  <c r="S56" i="77"/>
  <c r="T56" i="77"/>
  <c r="U56" i="77"/>
  <c r="V56" i="77"/>
  <c r="W56" i="77"/>
  <c r="X56" i="77"/>
  <c r="Y56" i="77"/>
  <c r="C56" i="77"/>
  <c r="D8" i="77"/>
  <c r="E8" i="77"/>
  <c r="F8" i="77"/>
  <c r="G8" i="77"/>
  <c r="H8" i="77"/>
  <c r="I8" i="77"/>
  <c r="J8" i="77"/>
  <c r="K8" i="77"/>
  <c r="L8" i="77"/>
  <c r="M8" i="77"/>
  <c r="N8" i="77"/>
  <c r="O8" i="77"/>
  <c r="P8" i="77"/>
  <c r="Q8" i="77"/>
  <c r="R8" i="77"/>
  <c r="S8" i="77"/>
  <c r="T8" i="77"/>
  <c r="U8" i="77"/>
  <c r="V8" i="77"/>
  <c r="W8" i="77"/>
  <c r="X8" i="77"/>
  <c r="Y8" i="77"/>
  <c r="Z8" i="77"/>
  <c r="AA8" i="77"/>
  <c r="AB8" i="77"/>
  <c r="C8" i="77"/>
  <c r="D7" i="83"/>
  <c r="E7" i="83" s="1"/>
  <c r="D3" i="83"/>
  <c r="E3" i="83" s="1"/>
  <c r="D4" i="83"/>
  <c r="E4" i="83" s="1"/>
  <c r="D5" i="83"/>
  <c r="E5" i="83" s="1"/>
  <c r="D2" i="83"/>
  <c r="E2" i="83" s="1"/>
  <c r="D16" i="83"/>
  <c r="E16" i="83" s="1"/>
  <c r="D9" i="83"/>
  <c r="E9" i="83" s="1"/>
  <c r="D8" i="83"/>
  <c r="E8" i="83" s="1"/>
  <c r="D11" i="83"/>
  <c r="E11" i="83" s="1"/>
  <c r="D10" i="83"/>
  <c r="E10" i="83" s="1"/>
  <c r="D12" i="83"/>
  <c r="E12" i="83" s="1"/>
  <c r="D13" i="83"/>
  <c r="E13" i="83" s="1"/>
  <c r="D15" i="83"/>
  <c r="E15" i="83" s="1"/>
  <c r="D14" i="83"/>
  <c r="E14" i="83" s="1"/>
  <c r="D6" i="83"/>
  <c r="E6" i="83" s="1"/>
  <c r="AN23" i="77" l="1"/>
  <c r="AI7" i="77"/>
  <c r="R91" i="77"/>
  <c r="R129" i="77"/>
  <c r="AC56" i="77"/>
  <c r="AC8" i="77"/>
  <c r="E17" i="83"/>
  <c r="O132" i="77" l="1"/>
  <c r="N132" i="77"/>
  <c r="M132" i="77"/>
  <c r="L132" i="77"/>
  <c r="K132" i="77"/>
  <c r="J132" i="77"/>
  <c r="I132" i="77"/>
  <c r="H132" i="77"/>
  <c r="G132" i="77"/>
  <c r="F132" i="77"/>
  <c r="E132" i="77"/>
  <c r="D132" i="77"/>
  <c r="C132" i="77"/>
  <c r="P115" i="77"/>
  <c r="O115" i="77"/>
  <c r="N115" i="77"/>
  <c r="M115" i="77"/>
  <c r="L115" i="77"/>
  <c r="K115" i="77"/>
  <c r="J115" i="77"/>
  <c r="I115" i="77"/>
  <c r="H115" i="77"/>
  <c r="G115" i="77"/>
  <c r="F115" i="77"/>
  <c r="E115" i="77"/>
  <c r="D115" i="77"/>
  <c r="O99" i="77"/>
  <c r="P96" i="77"/>
  <c r="O96" i="77"/>
  <c r="N96" i="77"/>
  <c r="M96" i="77"/>
  <c r="L96" i="77"/>
  <c r="K96" i="77"/>
  <c r="J96" i="77"/>
  <c r="I96" i="77"/>
  <c r="H96" i="77"/>
  <c r="G96" i="77"/>
  <c r="F96" i="77"/>
  <c r="E96" i="77"/>
  <c r="D96" i="77"/>
  <c r="C96" i="77"/>
  <c r="Y83" i="77"/>
  <c r="Y84" i="77" s="1"/>
  <c r="X83" i="77"/>
  <c r="W83" i="77"/>
  <c r="W84" i="77" s="1"/>
  <c r="V83" i="77"/>
  <c r="T83" i="77"/>
  <c r="T84" i="77" s="1"/>
  <c r="S83" i="77"/>
  <c r="R83" i="77"/>
  <c r="R84" i="77" s="1"/>
  <c r="Q83" i="77"/>
  <c r="F83" i="77"/>
  <c r="U81" i="77"/>
  <c r="M81" i="77"/>
  <c r="Y61" i="77"/>
  <c r="X61" i="77"/>
  <c r="W61" i="77"/>
  <c r="W62" i="77" s="1"/>
  <c r="W63" i="77" s="1"/>
  <c r="W64" i="77" s="1"/>
  <c r="W65" i="77" s="1"/>
  <c r="W66" i="77" s="1"/>
  <c r="W67" i="77" s="1"/>
  <c r="W68" i="77" s="1"/>
  <c r="W69" i="77" s="1"/>
  <c r="W70" i="77" s="1"/>
  <c r="W71" i="77" s="1"/>
  <c r="W72" i="77" s="1"/>
  <c r="W73" i="77" s="1"/>
  <c r="W74" i="77" s="1"/>
  <c r="W75" i="77" s="1"/>
  <c r="W76" i="77" s="1"/>
  <c r="W77" i="77" s="1"/>
  <c r="W78" i="77" s="1"/>
  <c r="V61" i="77"/>
  <c r="T61" i="77"/>
  <c r="S61" i="77"/>
  <c r="R61" i="77"/>
  <c r="R62" i="77" s="1"/>
  <c r="R63" i="77" s="1"/>
  <c r="R64" i="77" s="1"/>
  <c r="R65" i="77" s="1"/>
  <c r="R66" i="77" s="1"/>
  <c r="R67" i="77" s="1"/>
  <c r="R68" i="77" s="1"/>
  <c r="R69" i="77" s="1"/>
  <c r="R70" i="77" s="1"/>
  <c r="R71" i="77" s="1"/>
  <c r="R72" i="77" s="1"/>
  <c r="R73" i="77" s="1"/>
  <c r="R74" i="77" s="1"/>
  <c r="R75" i="77" s="1"/>
  <c r="R76" i="77" s="1"/>
  <c r="R77" i="77" s="1"/>
  <c r="R78" i="77" s="1"/>
  <c r="Q61" i="77"/>
  <c r="P61" i="77"/>
  <c r="P62" i="77" s="1"/>
  <c r="P63" i="77" s="1"/>
  <c r="P64" i="77" s="1"/>
  <c r="P65" i="77" s="1"/>
  <c r="P66" i="77" s="1"/>
  <c r="P67" i="77" s="1"/>
  <c r="P68" i="77" s="1"/>
  <c r="P69" i="77" s="1"/>
  <c r="P70" i="77" s="1"/>
  <c r="P71" i="77" s="1"/>
  <c r="P72" i="77" s="1"/>
  <c r="P73" i="77" s="1"/>
  <c r="P74" i="77" s="1"/>
  <c r="P75" i="77" s="1"/>
  <c r="P76" i="77" s="1"/>
  <c r="P77" i="77" s="1"/>
  <c r="P78" i="77" s="1"/>
  <c r="P82" i="77" s="1"/>
  <c r="P83" i="77" s="1"/>
  <c r="P84" i="77" s="1"/>
  <c r="O61" i="77"/>
  <c r="N61" i="77"/>
  <c r="N62" i="77" s="1"/>
  <c r="N63" i="77" s="1"/>
  <c r="N64" i="77" s="1"/>
  <c r="N65" i="77" s="1"/>
  <c r="N66" i="77" s="1"/>
  <c r="N67" i="77" s="1"/>
  <c r="N68" i="77" s="1"/>
  <c r="N69" i="77" s="1"/>
  <c r="N70" i="77" s="1"/>
  <c r="N71" i="77" s="1"/>
  <c r="N72" i="77" s="1"/>
  <c r="N73" i="77" s="1"/>
  <c r="N74" i="77" s="1"/>
  <c r="N75" i="77" s="1"/>
  <c r="N76" i="77" s="1"/>
  <c r="N77" i="77" s="1"/>
  <c r="N78" i="77" s="1"/>
  <c r="N79" i="77" s="1"/>
  <c r="N80" i="77" s="1"/>
  <c r="N81" i="77" s="1"/>
  <c r="N82" i="77" s="1"/>
  <c r="N83" i="77" s="1"/>
  <c r="N84" i="77" s="1"/>
  <c r="L61" i="77"/>
  <c r="K61" i="77"/>
  <c r="K62" i="77" s="1"/>
  <c r="K63" i="77" s="1"/>
  <c r="K64" i="77" s="1"/>
  <c r="K65" i="77" s="1"/>
  <c r="K66" i="77" s="1"/>
  <c r="K67" i="77" s="1"/>
  <c r="K68" i="77" s="1"/>
  <c r="K69" i="77" s="1"/>
  <c r="K70" i="77" s="1"/>
  <c r="K71" i="77" s="1"/>
  <c r="K72" i="77" s="1"/>
  <c r="K73" i="77" s="1"/>
  <c r="K74" i="77" s="1"/>
  <c r="K75" i="77" s="1"/>
  <c r="K76" i="77" s="1"/>
  <c r="K77" i="77" s="1"/>
  <c r="K78" i="77" s="1"/>
  <c r="K82" i="77" s="1"/>
  <c r="K83" i="77" s="1"/>
  <c r="K84" i="77" s="1"/>
  <c r="J61" i="77"/>
  <c r="I61" i="77"/>
  <c r="H61" i="77"/>
  <c r="G61" i="77"/>
  <c r="F61" i="77"/>
  <c r="E61" i="77"/>
  <c r="D61" i="77"/>
  <c r="C61" i="77"/>
  <c r="O22" i="77"/>
  <c r="H20" i="77"/>
  <c r="E19" i="77"/>
  <c r="AB13" i="77"/>
  <c r="AA13" i="77"/>
  <c r="Z13" i="77"/>
  <c r="Z14" i="77" s="1"/>
  <c r="Z15" i="77" s="1"/>
  <c r="Z16" i="77" s="1"/>
  <c r="Z17" i="77" s="1"/>
  <c r="Z18" i="77" s="1"/>
  <c r="Z19" i="77" s="1"/>
  <c r="Z20" i="77" s="1"/>
  <c r="Z21" i="77" s="1"/>
  <c r="Z22" i="77" s="1"/>
  <c r="Z23" i="77" s="1"/>
  <c r="Z27" i="77" s="1"/>
  <c r="Z28" i="77" s="1"/>
  <c r="Z29" i="77" s="1"/>
  <c r="Z30" i="77" s="1"/>
  <c r="Z31" i="77" s="1"/>
  <c r="Z32" i="77" s="1"/>
  <c r="Z33" i="77" s="1"/>
  <c r="Z34" i="77" s="1"/>
  <c r="Z35" i="77" s="1"/>
  <c r="Z36" i="77" s="1"/>
  <c r="Z37" i="77" s="1"/>
  <c r="Z38" i="77" s="1"/>
  <c r="Z39" i="77" s="1"/>
  <c r="Z40" i="77" s="1"/>
  <c r="Z41" i="77" s="1"/>
  <c r="Z42" i="77" s="1"/>
  <c r="Z43" i="77" s="1"/>
  <c r="Z44" i="77" s="1"/>
  <c r="Z46" i="77" s="1"/>
  <c r="Y13" i="77"/>
  <c r="X13" i="77"/>
  <c r="W13" i="77"/>
  <c r="W14" i="77" s="1"/>
  <c r="V13" i="77"/>
  <c r="U13" i="77"/>
  <c r="U14" i="77" s="1"/>
  <c r="U15" i="77" s="1"/>
  <c r="U16" i="77" s="1"/>
  <c r="U17" i="77" s="1"/>
  <c r="U20" i="77" s="1"/>
  <c r="U21" i="77" s="1"/>
  <c r="U22" i="77" s="1"/>
  <c r="U23" i="77" s="1"/>
  <c r="U27" i="77" s="1"/>
  <c r="U28" i="77" s="1"/>
  <c r="U29" i="77" s="1"/>
  <c r="U30" i="77" s="1"/>
  <c r="U31" i="77" s="1"/>
  <c r="U32" i="77" s="1"/>
  <c r="U33" i="77" s="1"/>
  <c r="U34" i="77" s="1"/>
  <c r="U35" i="77" s="1"/>
  <c r="U36" i="77" s="1"/>
  <c r="T13" i="77"/>
  <c r="S13" i="77"/>
  <c r="S14" i="77" s="1"/>
  <c r="S15" i="77" s="1"/>
  <c r="S16" i="77" s="1"/>
  <c r="S17" i="77" s="1"/>
  <c r="S18" i="77" s="1"/>
  <c r="S19" i="77" s="1"/>
  <c r="S20" i="77" s="1"/>
  <c r="S21" i="77" s="1"/>
  <c r="S22" i="77" s="1"/>
  <c r="S23" i="77" s="1"/>
  <c r="S27" i="77" s="1"/>
  <c r="S28" i="77" s="1"/>
  <c r="S29" i="77" s="1"/>
  <c r="S30" i="77" s="1"/>
  <c r="S31" i="77" s="1"/>
  <c r="S32" i="77" s="1"/>
  <c r="S33" i="77" s="1"/>
  <c r="S34" i="77" s="1"/>
  <c r="S35" i="77" s="1"/>
  <c r="S36" i="77" s="1"/>
  <c r="S37" i="77" s="1"/>
  <c r="S38" i="77" s="1"/>
  <c r="S39" i="77" s="1"/>
  <c r="S40" i="77" s="1"/>
  <c r="S41" i="77" s="1"/>
  <c r="S42" i="77" s="1"/>
  <c r="S43" i="77" s="1"/>
  <c r="S44" i="77" s="1"/>
  <c r="S46" i="77" s="1"/>
  <c r="R13" i="77"/>
  <c r="Q13" i="77"/>
  <c r="Q14" i="77" s="1"/>
  <c r="Q15" i="77" s="1"/>
  <c r="Q16" i="77" s="1"/>
  <c r="Q17" i="77" s="1"/>
  <c r="Q18" i="77" s="1"/>
  <c r="Q19" i="77" s="1"/>
  <c r="Q20" i="77" s="1"/>
  <c r="Q21" i="77" s="1"/>
  <c r="Q22" i="77" s="1"/>
  <c r="Q23" i="77" s="1"/>
  <c r="Q27" i="77" s="1"/>
  <c r="Q28" i="77" s="1"/>
  <c r="Q29" i="77" s="1"/>
  <c r="Q30" i="77" s="1"/>
  <c r="Q31" i="77" s="1"/>
  <c r="Q32" i="77" s="1"/>
  <c r="Q33" i="77" s="1"/>
  <c r="Q34" i="77" s="1"/>
  <c r="Q35" i="77" s="1"/>
  <c r="Q36" i="77" s="1"/>
  <c r="Q37" i="77" s="1"/>
  <c r="Q38" i="77" s="1"/>
  <c r="Q39" i="77" s="1"/>
  <c r="Q40" i="77" s="1"/>
  <c r="Q41" i="77" s="1"/>
  <c r="Q42" i="77" s="1"/>
  <c r="Q43" i="77" s="1"/>
  <c r="Q44" i="77" s="1"/>
  <c r="Q46" i="77" s="1"/>
  <c r="P13" i="77"/>
  <c r="N13" i="77"/>
  <c r="M13" i="77"/>
  <c r="M14" i="77" s="1"/>
  <c r="M15" i="77" s="1"/>
  <c r="M16" i="77" s="1"/>
  <c r="M17" i="77" s="1"/>
  <c r="L13" i="77"/>
  <c r="K13" i="77"/>
  <c r="J13" i="77"/>
  <c r="I13" i="77"/>
  <c r="I14" i="77" s="1"/>
  <c r="I15" i="77" s="1"/>
  <c r="G13" i="77"/>
  <c r="F13" i="77"/>
  <c r="D13" i="77"/>
  <c r="C13" i="77"/>
  <c r="C14" i="77" s="1"/>
  <c r="C15" i="77" s="1"/>
  <c r="C16" i="77" s="1"/>
  <c r="C17" i="77" s="1"/>
  <c r="C20" i="77" s="1"/>
  <c r="C21" i="77" s="1"/>
  <c r="C22" i="77" s="1"/>
  <c r="C23" i="77" s="1"/>
  <c r="C27" i="77" s="1"/>
  <c r="C28" i="77" s="1"/>
  <c r="C29" i="77" s="1"/>
  <c r="C30" i="77" s="1"/>
  <c r="C31" i="77" s="1"/>
  <c r="C32" i="77" s="1"/>
  <c r="C33" i="77" s="1"/>
  <c r="C34" i="77" s="1"/>
  <c r="C35" i="77" s="1"/>
  <c r="C36" i="77" s="1"/>
  <c r="C37" i="77" s="1"/>
  <c r="C38" i="77" s="1"/>
  <c r="C39" i="77" s="1"/>
  <c r="C40" i="77" s="1"/>
  <c r="C41" i="77" s="1"/>
  <c r="C42" i="77" s="1"/>
  <c r="C43" i="77" s="1"/>
  <c r="C44" i="77" s="1"/>
  <c r="C45" i="77" s="1"/>
  <c r="C46" i="77" s="1"/>
  <c r="F14" i="77" l="1"/>
  <c r="F15" i="77" s="1"/>
  <c r="F16" i="77" s="1"/>
  <c r="F17" i="77" s="1"/>
  <c r="F20" i="77" s="1"/>
  <c r="F21" i="77" s="1"/>
  <c r="F22" i="77" s="1"/>
  <c r="F23" i="77" s="1"/>
  <c r="F27" i="77" s="1"/>
  <c r="F28" i="77" s="1"/>
  <c r="F29" i="77" s="1"/>
  <c r="F30" i="77" s="1"/>
  <c r="F31" i="77" s="1"/>
  <c r="F32" i="77" s="1"/>
  <c r="F33" i="77" s="1"/>
  <c r="F34" i="77" s="1"/>
  <c r="F35" i="77" s="1"/>
  <c r="F36" i="77" s="1"/>
  <c r="F37" i="77" s="1"/>
  <c r="F38" i="77" s="1"/>
  <c r="F39" i="77" s="1"/>
  <c r="F40" i="77" s="1"/>
  <c r="F41" i="77" s="1"/>
  <c r="F42" i="77" s="1"/>
  <c r="F43" i="77" s="1"/>
  <c r="F44" i="77" s="1"/>
  <c r="F45" i="77" s="1"/>
  <c r="F46" i="77" s="1"/>
  <c r="H21" i="77"/>
  <c r="G62" i="77"/>
  <c r="G63" i="77" s="1"/>
  <c r="G64" i="77" s="1"/>
  <c r="D14" i="77"/>
  <c r="D97" i="77"/>
  <c r="K97" i="77"/>
  <c r="G14" i="77"/>
  <c r="G15" i="77" s="1"/>
  <c r="M20" i="77"/>
  <c r="M21" i="77" s="1"/>
  <c r="M22" i="77" s="1"/>
  <c r="M23" i="77" s="1"/>
  <c r="M27" i="77" s="1"/>
  <c r="M28" i="77" s="1"/>
  <c r="M29" i="77" s="1"/>
  <c r="M30" i="77" s="1"/>
  <c r="M31" i="77" s="1"/>
  <c r="M32" i="77" s="1"/>
  <c r="M33" i="77" s="1"/>
  <c r="M34" i="77" s="1"/>
  <c r="M35" i="77" s="1"/>
  <c r="M36" i="77" s="1"/>
  <c r="M37" i="77" s="1"/>
  <c r="M38" i="77" s="1"/>
  <c r="M39" i="77" s="1"/>
  <c r="M40" i="77" s="1"/>
  <c r="M41" i="77" s="1"/>
  <c r="M42" i="77" s="1"/>
  <c r="M43" i="77" s="1"/>
  <c r="M44" i="77" s="1"/>
  <c r="M46" i="77" s="1"/>
  <c r="D62" i="77"/>
  <c r="D63" i="77" s="1"/>
  <c r="D64" i="77" s="1"/>
  <c r="D65" i="77" s="1"/>
  <c r="D66" i="77" s="1"/>
  <c r="D67" i="77" s="1"/>
  <c r="D68" i="77" s="1"/>
  <c r="D69" i="77" s="1"/>
  <c r="D70" i="77" s="1"/>
  <c r="D71" i="77" s="1"/>
  <c r="D72" i="77" s="1"/>
  <c r="D73" i="77" s="1"/>
  <c r="D74" i="77" s="1"/>
  <c r="D75" i="77" s="1"/>
  <c r="D76" i="77" s="1"/>
  <c r="D77" i="77" s="1"/>
  <c r="D78" i="77" s="1"/>
  <c r="D82" i="77" s="1"/>
  <c r="D83" i="77" s="1"/>
  <c r="D84" i="77" s="1"/>
  <c r="J14" i="77"/>
  <c r="AA14" i="77"/>
  <c r="S84" i="77"/>
  <c r="L97" i="77"/>
  <c r="O100" i="77"/>
  <c r="J116" i="77"/>
  <c r="J133" i="77"/>
  <c r="H62" i="77"/>
  <c r="Q62" i="77"/>
  <c r="E97" i="77"/>
  <c r="M97" i="77"/>
  <c r="K116" i="77"/>
  <c r="C133" i="77"/>
  <c r="K133" i="77"/>
  <c r="L133" i="77"/>
  <c r="L14" i="77"/>
  <c r="H22" i="77"/>
  <c r="I62" i="77"/>
  <c r="V84" i="77"/>
  <c r="O23" i="77"/>
  <c r="J62" i="77"/>
  <c r="S62" i="77"/>
  <c r="M82" i="77"/>
  <c r="G97" i="77"/>
  <c r="O97" i="77"/>
  <c r="E116" i="77"/>
  <c r="M116" i="77"/>
  <c r="E133" i="77"/>
  <c r="M133" i="77"/>
  <c r="N133" i="77"/>
  <c r="AB14" i="77"/>
  <c r="N97" i="77"/>
  <c r="D116" i="77"/>
  <c r="D133" i="77"/>
  <c r="T62" i="77"/>
  <c r="U82" i="77"/>
  <c r="X84" i="77"/>
  <c r="H97" i="77"/>
  <c r="P97" i="77"/>
  <c r="F116" i="77"/>
  <c r="N116" i="77"/>
  <c r="F133" i="77"/>
  <c r="P14" i="77"/>
  <c r="X14" i="77"/>
  <c r="N14" i="77"/>
  <c r="L62" i="77"/>
  <c r="V62" i="77"/>
  <c r="I97" i="77"/>
  <c r="D98" i="77"/>
  <c r="G116" i="77"/>
  <c r="O116" i="77"/>
  <c r="G133" i="77"/>
  <c r="O133" i="77"/>
  <c r="U37" i="77"/>
  <c r="Y14" i="77"/>
  <c r="T14" i="77"/>
  <c r="E62" i="77"/>
  <c r="Q84" i="77"/>
  <c r="F85" i="77"/>
  <c r="J97" i="77"/>
  <c r="K98" i="77"/>
  <c r="H116" i="77"/>
  <c r="P116" i="77"/>
  <c r="H133" i="77"/>
  <c r="F97" i="77"/>
  <c r="L116" i="77"/>
  <c r="V14" i="77"/>
  <c r="C62" i="77"/>
  <c r="R14" i="77"/>
  <c r="E20" i="77"/>
  <c r="F62" i="77"/>
  <c r="O62" i="77"/>
  <c r="X62" i="77"/>
  <c r="C97" i="77"/>
  <c r="I116" i="77"/>
  <c r="I133" i="77"/>
  <c r="W15" i="77"/>
  <c r="K14" i="77"/>
  <c r="I16" i="77"/>
  <c r="Y62" i="77"/>
  <c r="D15" i="77" l="1"/>
  <c r="D16" i="77" s="1"/>
  <c r="O63" i="77"/>
  <c r="C63" i="77"/>
  <c r="F98" i="77"/>
  <c r="K99" i="77"/>
  <c r="T15" i="77"/>
  <c r="G134" i="77"/>
  <c r="I98" i="77"/>
  <c r="P15" i="77"/>
  <c r="P98" i="77"/>
  <c r="T63" i="77"/>
  <c r="E134" i="77"/>
  <c r="G98" i="77"/>
  <c r="O27" i="77"/>
  <c r="L15" i="77"/>
  <c r="K117" i="77"/>
  <c r="H63" i="77"/>
  <c r="L98" i="77"/>
  <c r="G16" i="77"/>
  <c r="Y15" i="77"/>
  <c r="F134" i="77"/>
  <c r="H98" i="77"/>
  <c r="D134" i="77"/>
  <c r="AB15" i="77"/>
  <c r="M117" i="77"/>
  <c r="M83" i="77"/>
  <c r="L134" i="77"/>
  <c r="M98" i="77"/>
  <c r="J134" i="77"/>
  <c r="F63" i="77"/>
  <c r="H134" i="77"/>
  <c r="O117" i="77"/>
  <c r="C98" i="77"/>
  <c r="E21" i="77"/>
  <c r="V15" i="77"/>
  <c r="P117" i="77"/>
  <c r="U38" i="77"/>
  <c r="G117" i="77"/>
  <c r="L63" i="77"/>
  <c r="N15" i="77"/>
  <c r="N117" i="77"/>
  <c r="D117" i="77"/>
  <c r="N134" i="77"/>
  <c r="E117" i="77"/>
  <c r="S63" i="77"/>
  <c r="I63" i="77"/>
  <c r="K134" i="77"/>
  <c r="E98" i="77"/>
  <c r="J117" i="77"/>
  <c r="AA15" i="77"/>
  <c r="V63" i="77"/>
  <c r="X63" i="77"/>
  <c r="R15" i="77"/>
  <c r="L117" i="77"/>
  <c r="H117" i="77"/>
  <c r="O134" i="77"/>
  <c r="D99" i="77"/>
  <c r="I134" i="77"/>
  <c r="I117" i="77"/>
  <c r="J98" i="77"/>
  <c r="E63" i="77"/>
  <c r="X15" i="77"/>
  <c r="F117" i="77"/>
  <c r="U83" i="77"/>
  <c r="N98" i="77"/>
  <c r="M134" i="77"/>
  <c r="J63" i="77"/>
  <c r="H23" i="77"/>
  <c r="C134" i="77"/>
  <c r="Q63" i="77"/>
  <c r="O103" i="77"/>
  <c r="J15" i="77"/>
  <c r="Y63" i="77"/>
  <c r="K15" i="77"/>
  <c r="W16" i="77"/>
  <c r="I17" i="77"/>
  <c r="G65" i="77"/>
  <c r="H24" i="77" l="1"/>
  <c r="X64" i="77"/>
  <c r="E99" i="77"/>
  <c r="E118" i="77"/>
  <c r="N16" i="77"/>
  <c r="P118" i="77"/>
  <c r="O118" i="77"/>
  <c r="M99" i="77"/>
  <c r="AB16" i="77"/>
  <c r="Y16" i="77"/>
  <c r="K118" i="77"/>
  <c r="E135" i="77"/>
  <c r="P16" i="77"/>
  <c r="K100" i="77"/>
  <c r="J16" i="77"/>
  <c r="I118" i="77"/>
  <c r="I99" i="77"/>
  <c r="K135" i="77"/>
  <c r="N135" i="77"/>
  <c r="V16" i="77"/>
  <c r="H135" i="77"/>
  <c r="L135" i="77"/>
  <c r="D135" i="77"/>
  <c r="G17" i="77"/>
  <c r="L16" i="77"/>
  <c r="D17" i="77"/>
  <c r="F99" i="77"/>
  <c r="H118" i="77"/>
  <c r="V64" i="77"/>
  <c r="L64" i="77"/>
  <c r="Q64" i="77"/>
  <c r="M135" i="77"/>
  <c r="X16" i="77"/>
  <c r="I135" i="77"/>
  <c r="U84" i="77"/>
  <c r="O104" i="77"/>
  <c r="AA16" i="77"/>
  <c r="D118" i="77"/>
  <c r="G118" i="77"/>
  <c r="E22" i="77"/>
  <c r="F64" i="77"/>
  <c r="M84" i="77"/>
  <c r="H99" i="77"/>
  <c r="L99" i="77"/>
  <c r="O28" i="77"/>
  <c r="T64" i="77"/>
  <c r="G135" i="77"/>
  <c r="C64" i="77"/>
  <c r="O135" i="77"/>
  <c r="F118" i="77"/>
  <c r="L118" i="77"/>
  <c r="I64" i="77"/>
  <c r="C135" i="77"/>
  <c r="N99" i="77"/>
  <c r="E64" i="77"/>
  <c r="D100" i="77"/>
  <c r="J99" i="77"/>
  <c r="J64" i="77"/>
  <c r="R16" i="77"/>
  <c r="J118" i="77"/>
  <c r="S64" i="77"/>
  <c r="N118" i="77"/>
  <c r="U39" i="77"/>
  <c r="C99" i="77"/>
  <c r="J135" i="77"/>
  <c r="M118" i="77"/>
  <c r="F135" i="77"/>
  <c r="H64" i="77"/>
  <c r="G99" i="77"/>
  <c r="P99" i="77"/>
  <c r="T16" i="77"/>
  <c r="O64" i="77"/>
  <c r="I20" i="77"/>
  <c r="W17" i="77"/>
  <c r="K16" i="77"/>
  <c r="G66" i="77"/>
  <c r="Y64" i="77"/>
  <c r="C100" i="77" l="1"/>
  <c r="J119" i="77"/>
  <c r="D101" i="77"/>
  <c r="I65" i="77"/>
  <c r="C65" i="77"/>
  <c r="L100" i="77"/>
  <c r="E23" i="77"/>
  <c r="O105" i="77"/>
  <c r="M136" i="77"/>
  <c r="H119" i="77"/>
  <c r="G20" i="77"/>
  <c r="V17" i="77"/>
  <c r="I119" i="77"/>
  <c r="E136" i="77"/>
  <c r="M100" i="77"/>
  <c r="E119" i="77"/>
  <c r="F136" i="77"/>
  <c r="R17" i="77"/>
  <c r="G136" i="77"/>
  <c r="Q65" i="77"/>
  <c r="D136" i="77"/>
  <c r="N136" i="77"/>
  <c r="J17" i="77"/>
  <c r="K119" i="77"/>
  <c r="O119" i="77"/>
  <c r="E100" i="77"/>
  <c r="L119" i="77"/>
  <c r="T17" i="77"/>
  <c r="U40" i="77"/>
  <c r="E65" i="77"/>
  <c r="H100" i="77"/>
  <c r="G119" i="77"/>
  <c r="F100" i="77"/>
  <c r="P100" i="77"/>
  <c r="O65" i="77"/>
  <c r="M119" i="77"/>
  <c r="J65" i="77"/>
  <c r="F119" i="77"/>
  <c r="I136" i="77"/>
  <c r="L65" i="77"/>
  <c r="D20" i="77"/>
  <c r="L136" i="77"/>
  <c r="K101" i="77"/>
  <c r="Y17" i="77"/>
  <c r="P119" i="77"/>
  <c r="X65" i="77"/>
  <c r="H65" i="77"/>
  <c r="N119" i="77"/>
  <c r="N100" i="77"/>
  <c r="T65" i="77"/>
  <c r="D119" i="77"/>
  <c r="K136" i="77"/>
  <c r="G100" i="77"/>
  <c r="J136" i="77"/>
  <c r="S65" i="77"/>
  <c r="J100" i="77"/>
  <c r="C136" i="77"/>
  <c r="O136" i="77"/>
  <c r="O29" i="77"/>
  <c r="F65" i="77"/>
  <c r="AA17" i="77"/>
  <c r="X17" i="77"/>
  <c r="V65" i="77"/>
  <c r="L17" i="77"/>
  <c r="H136" i="77"/>
  <c r="I100" i="77"/>
  <c r="P17" i="77"/>
  <c r="AB17" i="77"/>
  <c r="N17" i="77"/>
  <c r="H25" i="77"/>
  <c r="K17" i="77"/>
  <c r="Y65" i="77"/>
  <c r="W20" i="77"/>
  <c r="G67" i="77"/>
  <c r="I21" i="77"/>
  <c r="F66" i="77" l="1"/>
  <c r="J103" i="77"/>
  <c r="K137" i="77"/>
  <c r="N120" i="77"/>
  <c r="Y20" i="77"/>
  <c r="L66" i="77"/>
  <c r="M120" i="77"/>
  <c r="G120" i="77"/>
  <c r="T20" i="77"/>
  <c r="K120" i="77"/>
  <c r="Q66" i="77"/>
  <c r="E120" i="77"/>
  <c r="V18" i="77"/>
  <c r="O106" i="77"/>
  <c r="I66" i="77"/>
  <c r="V66" i="77"/>
  <c r="S66" i="77"/>
  <c r="H66" i="77"/>
  <c r="I137" i="77"/>
  <c r="H101" i="77"/>
  <c r="L120" i="77"/>
  <c r="G137" i="77"/>
  <c r="M101" i="77"/>
  <c r="G21" i="77"/>
  <c r="E27" i="77"/>
  <c r="D102" i="77"/>
  <c r="P18" i="77"/>
  <c r="O30" i="77"/>
  <c r="D120" i="77"/>
  <c r="K102" i="77"/>
  <c r="O66" i="77"/>
  <c r="J20" i="77"/>
  <c r="L20" i="77"/>
  <c r="H26" i="77"/>
  <c r="X18" i="77"/>
  <c r="J137" i="77"/>
  <c r="X66" i="77"/>
  <c r="L137" i="77"/>
  <c r="P101" i="77"/>
  <c r="E66" i="77"/>
  <c r="E103" i="77"/>
  <c r="N137" i="77"/>
  <c r="E137" i="77"/>
  <c r="H120" i="77"/>
  <c r="L103" i="77"/>
  <c r="J120" i="77"/>
  <c r="AB20" i="77"/>
  <c r="I101" i="77"/>
  <c r="O137" i="77"/>
  <c r="T66" i="77"/>
  <c r="F120" i="77"/>
  <c r="R18" i="77"/>
  <c r="N18" i="77"/>
  <c r="H137" i="77"/>
  <c r="AA18" i="77"/>
  <c r="C137" i="77"/>
  <c r="G103" i="77"/>
  <c r="N103" i="77"/>
  <c r="P120" i="77"/>
  <c r="D21" i="77"/>
  <c r="J66" i="77"/>
  <c r="F103" i="77"/>
  <c r="U41" i="77"/>
  <c r="O120" i="77"/>
  <c r="D137" i="77"/>
  <c r="F137" i="77"/>
  <c r="I120" i="77"/>
  <c r="M137" i="77"/>
  <c r="C66" i="77"/>
  <c r="C103" i="77"/>
  <c r="W21" i="77"/>
  <c r="Y66" i="77"/>
  <c r="G68" i="77"/>
  <c r="I22" i="77"/>
  <c r="K18" i="77"/>
  <c r="M138" i="77" l="1"/>
  <c r="C138" i="77"/>
  <c r="R19" i="77"/>
  <c r="I102" i="77"/>
  <c r="H121" i="77"/>
  <c r="E67" i="77"/>
  <c r="J138" i="77"/>
  <c r="J21" i="77"/>
  <c r="O31" i="77"/>
  <c r="G22" i="77"/>
  <c r="H102" i="77"/>
  <c r="V67" i="77"/>
  <c r="E121" i="77"/>
  <c r="G121" i="77"/>
  <c r="N121" i="77"/>
  <c r="U42" i="77"/>
  <c r="P121" i="77"/>
  <c r="F121" i="77"/>
  <c r="E138" i="77"/>
  <c r="X19" i="77"/>
  <c r="O67" i="77"/>
  <c r="P19" i="77"/>
  <c r="I138" i="77"/>
  <c r="I67" i="77"/>
  <c r="Q67" i="77"/>
  <c r="M121" i="77"/>
  <c r="K138" i="77"/>
  <c r="D22" i="77"/>
  <c r="I121" i="77"/>
  <c r="AA19" i="77"/>
  <c r="P102" i="77"/>
  <c r="M102" i="77"/>
  <c r="O121" i="77"/>
  <c r="C104" i="77"/>
  <c r="F104" i="77"/>
  <c r="N104" i="77"/>
  <c r="T67" i="77"/>
  <c r="N138" i="77"/>
  <c r="L138" i="77"/>
  <c r="K103" i="77"/>
  <c r="D103" i="77"/>
  <c r="G138" i="77"/>
  <c r="O107" i="77"/>
  <c r="K121" i="77"/>
  <c r="L67" i="77"/>
  <c r="J104" i="77"/>
  <c r="F138" i="77"/>
  <c r="H138" i="77"/>
  <c r="J121" i="77"/>
  <c r="H27" i="77"/>
  <c r="H67" i="77"/>
  <c r="C67" i="77"/>
  <c r="D138" i="77"/>
  <c r="J67" i="77"/>
  <c r="G104" i="77"/>
  <c r="N19" i="77"/>
  <c r="O138" i="77"/>
  <c r="L104" i="77"/>
  <c r="E104" i="77"/>
  <c r="X67" i="77"/>
  <c r="L21" i="77"/>
  <c r="D121" i="77"/>
  <c r="E28" i="77"/>
  <c r="L121" i="77"/>
  <c r="S67" i="77"/>
  <c r="V19" i="77"/>
  <c r="T21" i="77"/>
  <c r="Y21" i="77"/>
  <c r="F67" i="77"/>
  <c r="I23" i="77"/>
  <c r="G69" i="77"/>
  <c r="Y67" i="77"/>
  <c r="K19" i="77"/>
  <c r="W22" i="77"/>
  <c r="X68" i="77" l="1"/>
  <c r="N20" i="77"/>
  <c r="C68" i="77"/>
  <c r="H139" i="77"/>
  <c r="K122" i="77"/>
  <c r="K104" i="77"/>
  <c r="N105" i="77"/>
  <c r="M103" i="77"/>
  <c r="D23" i="77"/>
  <c r="I68" i="77"/>
  <c r="X20" i="77"/>
  <c r="U43" i="77"/>
  <c r="V68" i="77"/>
  <c r="J22" i="77"/>
  <c r="I103" i="77"/>
  <c r="T22" i="77"/>
  <c r="E105" i="77"/>
  <c r="H68" i="77"/>
  <c r="O108" i="77"/>
  <c r="F105" i="77"/>
  <c r="P103" i="77"/>
  <c r="K139" i="77"/>
  <c r="E139" i="77"/>
  <c r="N122" i="77"/>
  <c r="H103" i="77"/>
  <c r="J139" i="77"/>
  <c r="R20" i="77"/>
  <c r="Y22" i="77"/>
  <c r="E29" i="77"/>
  <c r="G105" i="77"/>
  <c r="F139" i="77"/>
  <c r="L139" i="77"/>
  <c r="I139" i="77"/>
  <c r="L122" i="77"/>
  <c r="V20" i="77"/>
  <c r="L105" i="77"/>
  <c r="H28" i="77"/>
  <c r="G139" i="77"/>
  <c r="N139" i="77"/>
  <c r="AA20" i="77"/>
  <c r="M122" i="77"/>
  <c r="P20" i="77"/>
  <c r="F122" i="77"/>
  <c r="G23" i="77"/>
  <c r="E68" i="77"/>
  <c r="C139" i="77"/>
  <c r="D122" i="77"/>
  <c r="J68" i="77"/>
  <c r="J105" i="77"/>
  <c r="C105" i="77"/>
  <c r="G122" i="77"/>
  <c r="F68" i="77"/>
  <c r="S68" i="77"/>
  <c r="L22" i="77"/>
  <c r="O139" i="77"/>
  <c r="D139" i="77"/>
  <c r="J122" i="77"/>
  <c r="L68" i="77"/>
  <c r="D104" i="77"/>
  <c r="T68" i="77"/>
  <c r="O122" i="77"/>
  <c r="I122" i="77"/>
  <c r="Q68" i="77"/>
  <c r="O68" i="77"/>
  <c r="P122" i="77"/>
  <c r="E122" i="77"/>
  <c r="O32" i="77"/>
  <c r="H122" i="77"/>
  <c r="M139" i="77"/>
  <c r="K20" i="77"/>
  <c r="I27" i="77"/>
  <c r="Y68" i="77"/>
  <c r="W23" i="77"/>
  <c r="G70" i="77"/>
  <c r="D140" i="77" l="1"/>
  <c r="F69" i="77"/>
  <c r="J69" i="77"/>
  <c r="G24" i="77"/>
  <c r="AA21" i="77"/>
  <c r="L106" i="77"/>
  <c r="L140" i="77"/>
  <c r="Y23" i="77"/>
  <c r="N123" i="77"/>
  <c r="F106" i="77"/>
  <c r="T23" i="77"/>
  <c r="U44" i="77"/>
  <c r="M104" i="77"/>
  <c r="H140" i="77"/>
  <c r="Q69" i="77"/>
  <c r="O140" i="77"/>
  <c r="D123" i="77"/>
  <c r="N140" i="77"/>
  <c r="F140" i="77"/>
  <c r="R21" i="77"/>
  <c r="O109" i="77"/>
  <c r="I104" i="77"/>
  <c r="X21" i="77"/>
  <c r="N106" i="77"/>
  <c r="C69" i="77"/>
  <c r="O69" i="77"/>
  <c r="O33" i="77"/>
  <c r="D105" i="77"/>
  <c r="G123" i="77"/>
  <c r="F123" i="77"/>
  <c r="V21" i="77"/>
  <c r="E140" i="77"/>
  <c r="H123" i="77"/>
  <c r="I123" i="77"/>
  <c r="L69" i="77"/>
  <c r="C106" i="77"/>
  <c r="L123" i="77"/>
  <c r="G106" i="77"/>
  <c r="J140" i="77"/>
  <c r="K140" i="77"/>
  <c r="J23" i="77"/>
  <c r="I69" i="77"/>
  <c r="K105" i="77"/>
  <c r="N21" i="77"/>
  <c r="T69" i="77"/>
  <c r="E123" i="77"/>
  <c r="L23" i="77"/>
  <c r="C140" i="77"/>
  <c r="G140" i="77"/>
  <c r="H69" i="77"/>
  <c r="M140" i="77"/>
  <c r="P123" i="77"/>
  <c r="O123" i="77"/>
  <c r="J123" i="77"/>
  <c r="S69" i="77"/>
  <c r="J106" i="77"/>
  <c r="E69" i="77"/>
  <c r="M123" i="77"/>
  <c r="H29" i="77"/>
  <c r="I140" i="77"/>
  <c r="E30" i="77"/>
  <c r="H104" i="77"/>
  <c r="P104" i="77"/>
  <c r="E106" i="77"/>
  <c r="V69" i="77"/>
  <c r="D27" i="77"/>
  <c r="K123" i="77"/>
  <c r="X69" i="77"/>
  <c r="Y69" i="77"/>
  <c r="G71" i="77"/>
  <c r="I28" i="77"/>
  <c r="W27" i="77"/>
  <c r="K21" i="77"/>
  <c r="X70" i="77" l="1"/>
  <c r="P124" i="77"/>
  <c r="C141" i="77"/>
  <c r="N22" i="77"/>
  <c r="K141" i="77"/>
  <c r="C107" i="77"/>
  <c r="E141" i="77"/>
  <c r="D106" i="77"/>
  <c r="N107" i="77"/>
  <c r="R22" i="77"/>
  <c r="O141" i="77"/>
  <c r="U46" i="77"/>
  <c r="Y27" i="77"/>
  <c r="G25" i="77"/>
  <c r="E107" i="77"/>
  <c r="K124" i="77"/>
  <c r="H30" i="77"/>
  <c r="L27" i="77"/>
  <c r="J141" i="77"/>
  <c r="V22" i="77"/>
  <c r="O34" i="77"/>
  <c r="X22" i="77"/>
  <c r="Q70" i="77"/>
  <c r="T27" i="77"/>
  <c r="L141" i="77"/>
  <c r="J70" i="77"/>
  <c r="I141" i="77"/>
  <c r="P105" i="77"/>
  <c r="S70" i="77"/>
  <c r="M141" i="77"/>
  <c r="K106" i="77"/>
  <c r="L70" i="77"/>
  <c r="F141" i="77"/>
  <c r="J107" i="77"/>
  <c r="D28" i="77"/>
  <c r="M124" i="77"/>
  <c r="H70" i="77"/>
  <c r="E124" i="77"/>
  <c r="G107" i="77"/>
  <c r="F124" i="77"/>
  <c r="O70" i="77"/>
  <c r="I105" i="77"/>
  <c r="N141" i="77"/>
  <c r="F107" i="77"/>
  <c r="L107" i="77"/>
  <c r="F70" i="77"/>
  <c r="H105" i="77"/>
  <c r="J124" i="77"/>
  <c r="I70" i="77"/>
  <c r="I124" i="77"/>
  <c r="H141" i="77"/>
  <c r="V70" i="77"/>
  <c r="E31" i="77"/>
  <c r="E70" i="77"/>
  <c r="O124" i="77"/>
  <c r="G141" i="77"/>
  <c r="T70" i="77"/>
  <c r="J27" i="77"/>
  <c r="L124" i="77"/>
  <c r="H124" i="77"/>
  <c r="G124" i="77"/>
  <c r="C70" i="77"/>
  <c r="O110" i="77"/>
  <c r="D124" i="77"/>
  <c r="M105" i="77"/>
  <c r="N124" i="77"/>
  <c r="AA22" i="77"/>
  <c r="D141" i="77"/>
  <c r="W28" i="77"/>
  <c r="G72" i="77"/>
  <c r="I29" i="77"/>
  <c r="K22" i="77"/>
  <c r="Y70" i="77"/>
  <c r="H106" i="77" l="1"/>
  <c r="E71" i="77"/>
  <c r="I126" i="77"/>
  <c r="G108" i="77"/>
  <c r="D29" i="77"/>
  <c r="K107" i="77"/>
  <c r="T28" i="77"/>
  <c r="V23" i="77"/>
  <c r="K126" i="77"/>
  <c r="D107" i="77"/>
  <c r="N23" i="77"/>
  <c r="P106" i="77"/>
  <c r="G126" i="77"/>
  <c r="I142" i="77"/>
  <c r="T71" i="77"/>
  <c r="E126" i="77"/>
  <c r="J108" i="77"/>
  <c r="M142" i="77"/>
  <c r="Q71" i="77"/>
  <c r="J142" i="77"/>
  <c r="E108" i="77"/>
  <c r="O142" i="77"/>
  <c r="E142" i="77"/>
  <c r="C142" i="77"/>
  <c r="C71" i="77"/>
  <c r="M106" i="77"/>
  <c r="E32" i="77"/>
  <c r="D142" i="77"/>
  <c r="D125" i="77"/>
  <c r="H126" i="77"/>
  <c r="I71" i="77"/>
  <c r="L108" i="77"/>
  <c r="N142" i="77"/>
  <c r="I106" i="77"/>
  <c r="V71" i="77"/>
  <c r="O71" i="77"/>
  <c r="H71" i="77"/>
  <c r="F142" i="77"/>
  <c r="J71" i="77"/>
  <c r="X23" i="77"/>
  <c r="L28" i="77"/>
  <c r="G26" i="77"/>
  <c r="R23" i="77"/>
  <c r="C108" i="77"/>
  <c r="P126" i="77"/>
  <c r="J28" i="77"/>
  <c r="G142" i="77"/>
  <c r="AA23" i="77"/>
  <c r="O111" i="77"/>
  <c r="L126" i="77"/>
  <c r="J126" i="77"/>
  <c r="F108" i="77"/>
  <c r="S71" i="77"/>
  <c r="N126" i="77"/>
  <c r="F71" i="77"/>
  <c r="O126" i="77"/>
  <c r="H142" i="77"/>
  <c r="F126" i="77"/>
  <c r="M126" i="77"/>
  <c r="L71" i="77"/>
  <c r="L142" i="77"/>
  <c r="O35" i="77"/>
  <c r="H31" i="77"/>
  <c r="Y28" i="77"/>
  <c r="N108" i="77"/>
  <c r="K142" i="77"/>
  <c r="X71" i="77"/>
  <c r="I30" i="77"/>
  <c r="G73" i="77"/>
  <c r="K23" i="77"/>
  <c r="Y71" i="77"/>
  <c r="W29" i="77"/>
  <c r="G143" i="77" l="1"/>
  <c r="K143" i="77"/>
  <c r="O36" i="77"/>
  <c r="J72" i="77"/>
  <c r="V72" i="77"/>
  <c r="P107" i="77"/>
  <c r="V27" i="77"/>
  <c r="G109" i="77"/>
  <c r="C143" i="77"/>
  <c r="I72" i="77"/>
  <c r="L143" i="77"/>
  <c r="H143" i="77"/>
  <c r="F143" i="77"/>
  <c r="I107" i="77"/>
  <c r="T72" i="77"/>
  <c r="N27" i="77"/>
  <c r="T29" i="77"/>
  <c r="G27" i="77"/>
  <c r="E143" i="77"/>
  <c r="N109" i="77"/>
  <c r="S72" i="77"/>
  <c r="O112" i="77"/>
  <c r="L29" i="77"/>
  <c r="M107" i="77"/>
  <c r="O143" i="77"/>
  <c r="M143" i="77"/>
  <c r="R24" i="77"/>
  <c r="Q72" i="77"/>
  <c r="Y29" i="77"/>
  <c r="L72" i="77"/>
  <c r="H72" i="77"/>
  <c r="N143" i="77"/>
  <c r="I143" i="77"/>
  <c r="D108" i="77"/>
  <c r="K108" i="77"/>
  <c r="E72" i="77"/>
  <c r="J143" i="77"/>
  <c r="J29" i="77"/>
  <c r="F109" i="77"/>
  <c r="AA27" i="77"/>
  <c r="C109" i="77"/>
  <c r="X27" i="77"/>
  <c r="D126" i="77"/>
  <c r="C72" i="77"/>
  <c r="E109" i="77"/>
  <c r="J109" i="77"/>
  <c r="D143" i="77"/>
  <c r="E33" i="77"/>
  <c r="X72" i="77"/>
  <c r="H32" i="77"/>
  <c r="F72" i="77"/>
  <c r="O72" i="77"/>
  <c r="L109" i="77"/>
  <c r="D30" i="77"/>
  <c r="H107" i="77"/>
  <c r="Y72" i="77"/>
  <c r="G74" i="77"/>
  <c r="K27" i="77"/>
  <c r="W30" i="77"/>
  <c r="I31" i="77"/>
  <c r="C73" i="77" l="1"/>
  <c r="AA28" i="77"/>
  <c r="E73" i="77"/>
  <c r="N144" i="77"/>
  <c r="Q73" i="77"/>
  <c r="M108" i="77"/>
  <c r="N110" i="77"/>
  <c r="N28" i="77"/>
  <c r="H144" i="77"/>
  <c r="G110" i="77"/>
  <c r="J73" i="77"/>
  <c r="E34" i="77"/>
  <c r="H108" i="77"/>
  <c r="K109" i="77"/>
  <c r="R25" i="77"/>
  <c r="L30" i="77"/>
  <c r="T73" i="77"/>
  <c r="L144" i="77"/>
  <c r="V28" i="77"/>
  <c r="O37" i="77"/>
  <c r="F73" i="77"/>
  <c r="D144" i="77"/>
  <c r="F110" i="77"/>
  <c r="H73" i="77"/>
  <c r="E144" i="77"/>
  <c r="H33" i="77"/>
  <c r="X28" i="77"/>
  <c r="D109" i="77"/>
  <c r="L73" i="77"/>
  <c r="O113" i="77"/>
  <c r="G28" i="77"/>
  <c r="I73" i="77"/>
  <c r="P108" i="77"/>
  <c r="K144" i="77"/>
  <c r="O73" i="77"/>
  <c r="D31" i="77"/>
  <c r="J110" i="77"/>
  <c r="J30" i="77"/>
  <c r="M144" i="77"/>
  <c r="I108" i="77"/>
  <c r="L110" i="77"/>
  <c r="X73" i="77"/>
  <c r="E110" i="77"/>
  <c r="C110" i="77"/>
  <c r="J144" i="77"/>
  <c r="I144" i="77"/>
  <c r="Y30" i="77"/>
  <c r="O144" i="77"/>
  <c r="S73" i="77"/>
  <c r="T30" i="77"/>
  <c r="F144" i="77"/>
  <c r="C144" i="77"/>
  <c r="V73" i="77"/>
  <c r="G144" i="77"/>
  <c r="Y73" i="77"/>
  <c r="K28" i="77"/>
  <c r="I32" i="77"/>
  <c r="G75" i="77"/>
  <c r="W31" i="77"/>
  <c r="C145" i="77" l="1"/>
  <c r="I109" i="77"/>
  <c r="I74" i="77"/>
  <c r="H74" i="77"/>
  <c r="O38" i="77"/>
  <c r="N29" i="77"/>
  <c r="N145" i="77"/>
  <c r="C111" i="77"/>
  <c r="D32" i="77"/>
  <c r="D110" i="77"/>
  <c r="L31" i="77"/>
  <c r="E111" i="77"/>
  <c r="O74" i="77"/>
  <c r="X29" i="77"/>
  <c r="V29" i="77"/>
  <c r="R26" i="77"/>
  <c r="N111" i="77"/>
  <c r="E74" i="77"/>
  <c r="Y31" i="77"/>
  <c r="M145" i="77"/>
  <c r="G29" i="77"/>
  <c r="F111" i="77"/>
  <c r="J74" i="77"/>
  <c r="O145" i="77"/>
  <c r="T31" i="77"/>
  <c r="X74" i="77"/>
  <c r="H34" i="77"/>
  <c r="L145" i="77"/>
  <c r="K110" i="77"/>
  <c r="M109" i="77"/>
  <c r="AA29" i="77"/>
  <c r="F145" i="77"/>
  <c r="G145" i="77"/>
  <c r="I145" i="77"/>
  <c r="J31" i="77"/>
  <c r="K145" i="77"/>
  <c r="D145" i="77"/>
  <c r="G111" i="77"/>
  <c r="V74" i="77"/>
  <c r="S74" i="77"/>
  <c r="J145" i="77"/>
  <c r="L111" i="77"/>
  <c r="J111" i="77"/>
  <c r="P109" i="77"/>
  <c r="L74" i="77"/>
  <c r="E145" i="77"/>
  <c r="F74" i="77"/>
  <c r="T74" i="77"/>
  <c r="H109" i="77"/>
  <c r="H145" i="77"/>
  <c r="Q74" i="77"/>
  <c r="C74" i="77"/>
  <c r="W32" i="77"/>
  <c r="G76" i="77"/>
  <c r="I33" i="77"/>
  <c r="K29" i="77"/>
  <c r="Y74" i="77"/>
  <c r="T75" i="77" l="1"/>
  <c r="S75" i="77"/>
  <c r="F146" i="77"/>
  <c r="O146" i="77"/>
  <c r="M146" i="77"/>
  <c r="R27" i="77"/>
  <c r="C112" i="77"/>
  <c r="H75" i="77"/>
  <c r="C75" i="77"/>
  <c r="K146" i="77"/>
  <c r="L146" i="77"/>
  <c r="E112" i="77"/>
  <c r="V75" i="77"/>
  <c r="Y32" i="77"/>
  <c r="V30" i="77"/>
  <c r="N146" i="77"/>
  <c r="I75" i="77"/>
  <c r="P110" i="77"/>
  <c r="J112" i="77"/>
  <c r="J32" i="77"/>
  <c r="AA30" i="77"/>
  <c r="J75" i="77"/>
  <c r="L32" i="77"/>
  <c r="Q75" i="77"/>
  <c r="E146" i="77"/>
  <c r="G112" i="77"/>
  <c r="M110" i="77"/>
  <c r="X75" i="77"/>
  <c r="F112" i="77"/>
  <c r="X30" i="77"/>
  <c r="D111" i="77"/>
  <c r="N30" i="77"/>
  <c r="I110" i="77"/>
  <c r="F75" i="77"/>
  <c r="H146" i="77"/>
  <c r="L112" i="77"/>
  <c r="I146" i="77"/>
  <c r="E75" i="77"/>
  <c r="H110" i="77"/>
  <c r="L75" i="77"/>
  <c r="J146" i="77"/>
  <c r="D146" i="77"/>
  <c r="G146" i="77"/>
  <c r="K111" i="77"/>
  <c r="T32" i="77"/>
  <c r="G30" i="77"/>
  <c r="N112" i="77"/>
  <c r="O75" i="77"/>
  <c r="D33" i="77"/>
  <c r="O39" i="77"/>
  <c r="C146" i="77"/>
  <c r="K30" i="77"/>
  <c r="G77" i="77"/>
  <c r="I34" i="77"/>
  <c r="Y75" i="77"/>
  <c r="W33" i="77"/>
  <c r="K112" i="77" l="1"/>
  <c r="L113" i="77"/>
  <c r="X76" i="77"/>
  <c r="Q76" i="77"/>
  <c r="J33" i="77"/>
  <c r="E113" i="77"/>
  <c r="H76" i="77"/>
  <c r="O147" i="77"/>
  <c r="O76" i="77"/>
  <c r="L76" i="77"/>
  <c r="N31" i="77"/>
  <c r="N147" i="77"/>
  <c r="C147" i="77"/>
  <c r="G147" i="77"/>
  <c r="H147" i="77"/>
  <c r="M111" i="77"/>
  <c r="L33" i="77"/>
  <c r="J113" i="77"/>
  <c r="V31" i="77"/>
  <c r="C113" i="77"/>
  <c r="F147" i="77"/>
  <c r="N113" i="77"/>
  <c r="H111" i="77"/>
  <c r="D112" i="77"/>
  <c r="L147" i="77"/>
  <c r="G31" i="77"/>
  <c r="E76" i="77"/>
  <c r="F76" i="77"/>
  <c r="G113" i="77"/>
  <c r="J76" i="77"/>
  <c r="P111" i="77"/>
  <c r="K147" i="77"/>
  <c r="R28" i="77"/>
  <c r="S76" i="77"/>
  <c r="O40" i="77"/>
  <c r="D147" i="77"/>
  <c r="X31" i="77"/>
  <c r="Y33" i="77"/>
  <c r="D34" i="77"/>
  <c r="T33" i="77"/>
  <c r="J147" i="77"/>
  <c r="I147" i="77"/>
  <c r="I111" i="77"/>
  <c r="F113" i="77"/>
  <c r="E147" i="77"/>
  <c r="AA31" i="77"/>
  <c r="I76" i="77"/>
  <c r="V76" i="77"/>
  <c r="C76" i="77"/>
  <c r="M147" i="77"/>
  <c r="T76" i="77"/>
  <c r="Y76" i="77"/>
  <c r="G78" i="77"/>
  <c r="I35" i="77"/>
  <c r="W34" i="77"/>
  <c r="K31" i="77"/>
  <c r="D148" i="77" l="1"/>
  <c r="K148" i="77"/>
  <c r="D113" i="77"/>
  <c r="C114" i="77"/>
  <c r="N148" i="77"/>
  <c r="O148" i="77"/>
  <c r="Q77" i="77"/>
  <c r="T34" i="77"/>
  <c r="F77" i="77"/>
  <c r="M112" i="77"/>
  <c r="I112" i="77"/>
  <c r="O41" i="77"/>
  <c r="E77" i="77"/>
  <c r="V32" i="77"/>
  <c r="H148" i="77"/>
  <c r="N32" i="77"/>
  <c r="X77" i="77"/>
  <c r="I77" i="77"/>
  <c r="D35" i="77"/>
  <c r="P112" i="77"/>
  <c r="H112" i="77"/>
  <c r="H77" i="77"/>
  <c r="V77" i="77"/>
  <c r="AA32" i="77"/>
  <c r="Y34" i="77"/>
  <c r="J77" i="77"/>
  <c r="L77" i="77"/>
  <c r="T77" i="77"/>
  <c r="M148" i="77"/>
  <c r="I148" i="77"/>
  <c r="S77" i="77"/>
  <c r="G32" i="77"/>
  <c r="G148" i="77"/>
  <c r="C77" i="77"/>
  <c r="E148" i="77"/>
  <c r="J148" i="77"/>
  <c r="X32" i="77"/>
  <c r="R29" i="77"/>
  <c r="L148" i="77"/>
  <c r="F148" i="77"/>
  <c r="L34" i="77"/>
  <c r="C148" i="77"/>
  <c r="O77" i="77"/>
  <c r="J34" i="77"/>
  <c r="K113" i="77"/>
  <c r="G82" i="77"/>
  <c r="I36" i="77"/>
  <c r="W35" i="77"/>
  <c r="K32" i="77"/>
  <c r="Y77" i="77"/>
  <c r="J149" i="77" l="1"/>
  <c r="T78" i="77"/>
  <c r="AA33" i="77"/>
  <c r="N33" i="77"/>
  <c r="O42" i="77"/>
  <c r="C115" i="77"/>
  <c r="F149" i="77"/>
  <c r="G33" i="77"/>
  <c r="P113" i="77"/>
  <c r="T35" i="77"/>
  <c r="L149" i="77"/>
  <c r="S78" i="77"/>
  <c r="V78" i="77"/>
  <c r="D36" i="77"/>
  <c r="I113" i="77"/>
  <c r="Q78" i="77"/>
  <c r="O78" i="77"/>
  <c r="E149" i="77"/>
  <c r="L78" i="77"/>
  <c r="H149" i="77"/>
  <c r="J35" i="77"/>
  <c r="R30" i="77"/>
  <c r="I149" i="77"/>
  <c r="H78" i="77"/>
  <c r="I78" i="77"/>
  <c r="M113" i="77"/>
  <c r="O149" i="77"/>
  <c r="K149" i="77"/>
  <c r="C149" i="77"/>
  <c r="C78" i="77"/>
  <c r="J78" i="77"/>
  <c r="V33" i="77"/>
  <c r="L35" i="77"/>
  <c r="X33" i="77"/>
  <c r="G149" i="77"/>
  <c r="M149" i="77"/>
  <c r="Y35" i="77"/>
  <c r="H113" i="77"/>
  <c r="X78" i="77"/>
  <c r="E78" i="77"/>
  <c r="F78" i="77"/>
  <c r="N149" i="77"/>
  <c r="D149" i="77"/>
  <c r="K33" i="77"/>
  <c r="I37" i="77"/>
  <c r="W36" i="77"/>
  <c r="Y78" i="77"/>
  <c r="G83" i="77"/>
  <c r="M150" i="77" l="1"/>
  <c r="V34" i="77"/>
  <c r="H82" i="77"/>
  <c r="H150" i="77"/>
  <c r="G34" i="77"/>
  <c r="N34" i="77"/>
  <c r="E82" i="77"/>
  <c r="K150" i="77"/>
  <c r="D150" i="77"/>
  <c r="J82" i="77"/>
  <c r="I150" i="77"/>
  <c r="L82" i="77"/>
  <c r="F150" i="77"/>
  <c r="AA34" i="77"/>
  <c r="G150" i="77"/>
  <c r="O150" i="77"/>
  <c r="L150" i="77"/>
  <c r="N150" i="77"/>
  <c r="X34" i="77"/>
  <c r="R31" i="77"/>
  <c r="E150" i="77"/>
  <c r="T36" i="77"/>
  <c r="C116" i="77"/>
  <c r="I38" i="77"/>
  <c r="C82" i="77"/>
  <c r="D37" i="77"/>
  <c r="Y36" i="77"/>
  <c r="L36" i="77"/>
  <c r="C150" i="77"/>
  <c r="I82" i="77"/>
  <c r="J36" i="77"/>
  <c r="O82" i="77"/>
  <c r="O43" i="77"/>
  <c r="J150" i="77"/>
  <c r="W37" i="77"/>
  <c r="G84" i="77"/>
  <c r="K34" i="77"/>
  <c r="L37" i="77" l="1"/>
  <c r="R32" i="77"/>
  <c r="O151" i="77"/>
  <c r="L83" i="77"/>
  <c r="H151" i="77"/>
  <c r="I39" i="77"/>
  <c r="K151" i="77"/>
  <c r="O83" i="77"/>
  <c r="J37" i="77"/>
  <c r="J38" i="77" s="1"/>
  <c r="J39" i="77" s="1"/>
  <c r="J40" i="77" s="1"/>
  <c r="J41" i="77" s="1"/>
  <c r="J42" i="77" s="1"/>
  <c r="J43" i="77" s="1"/>
  <c r="J44" i="77" s="1"/>
  <c r="J46" i="77" s="1"/>
  <c r="C117" i="77"/>
  <c r="X35" i="77"/>
  <c r="I151" i="77"/>
  <c r="E83" i="77"/>
  <c r="H83" i="77"/>
  <c r="Y37" i="77"/>
  <c r="G151" i="77"/>
  <c r="I83" i="77"/>
  <c r="T37" i="77"/>
  <c r="N151" i="77"/>
  <c r="AA35" i="77"/>
  <c r="N35" i="77"/>
  <c r="V35" i="77"/>
  <c r="J151" i="77"/>
  <c r="D38" i="77"/>
  <c r="J83" i="77"/>
  <c r="O44" i="77"/>
  <c r="C151" i="77"/>
  <c r="C83" i="77"/>
  <c r="E151" i="77"/>
  <c r="L151" i="77"/>
  <c r="F151" i="77"/>
  <c r="D151" i="77"/>
  <c r="G35" i="77"/>
  <c r="M151" i="77"/>
  <c r="W38" i="77"/>
  <c r="K35" i="77"/>
  <c r="D39" i="77" l="1"/>
  <c r="G152" i="77"/>
  <c r="I152" i="77"/>
  <c r="O84" i="77"/>
  <c r="L84" i="77"/>
  <c r="E84" i="77"/>
  <c r="C152" i="77"/>
  <c r="J152" i="77"/>
  <c r="N152" i="77"/>
  <c r="D152" i="77"/>
  <c r="Y38" i="77"/>
  <c r="X36" i="77"/>
  <c r="K152" i="77"/>
  <c r="O152" i="77"/>
  <c r="L152" i="77"/>
  <c r="O46" i="77"/>
  <c r="V36" i="77"/>
  <c r="I84" i="77"/>
  <c r="C84" i="77"/>
  <c r="F152" i="77"/>
  <c r="T38" i="77"/>
  <c r="H84" i="77"/>
  <c r="C118" i="77"/>
  <c r="I40" i="77"/>
  <c r="R33" i="77"/>
  <c r="AA36" i="77"/>
  <c r="M152" i="77"/>
  <c r="G36" i="77"/>
  <c r="E152" i="77"/>
  <c r="J84" i="77"/>
  <c r="N36" i="77"/>
  <c r="H152" i="77"/>
  <c r="L38" i="77"/>
  <c r="K36" i="77"/>
  <c r="W39" i="77"/>
  <c r="I41" i="77" l="1"/>
  <c r="X37" i="77"/>
  <c r="Y39" i="77"/>
  <c r="G37" i="77"/>
  <c r="C119" i="77"/>
  <c r="N37" i="77"/>
  <c r="AA37" i="77"/>
  <c r="L39" i="77"/>
  <c r="R34" i="77"/>
  <c r="T39" i="77"/>
  <c r="V37" i="77"/>
  <c r="D40" i="77"/>
  <c r="W40" i="77"/>
  <c r="K37" i="77"/>
  <c r="L40" i="77" l="1"/>
  <c r="G38" i="77"/>
  <c r="D41" i="77"/>
  <c r="AA38" i="77"/>
  <c r="Y40" i="77"/>
  <c r="V38" i="77"/>
  <c r="T40" i="77"/>
  <c r="X38" i="77"/>
  <c r="N38" i="77"/>
  <c r="R35" i="77"/>
  <c r="C120" i="77"/>
  <c r="I42" i="77"/>
  <c r="W41" i="77"/>
  <c r="K38" i="77"/>
  <c r="AA39" i="77" l="1"/>
  <c r="X39" i="77"/>
  <c r="D42" i="77"/>
  <c r="T41" i="77"/>
  <c r="G39" i="77"/>
  <c r="C121" i="77"/>
  <c r="R36" i="77"/>
  <c r="V39" i="77"/>
  <c r="I43" i="77"/>
  <c r="N39" i="77"/>
  <c r="Y41" i="77"/>
  <c r="L41" i="77"/>
  <c r="K39" i="77"/>
  <c r="W42" i="77"/>
  <c r="T42" i="77" l="1"/>
  <c r="V40" i="77"/>
  <c r="D43" i="77"/>
  <c r="R37" i="77"/>
  <c r="L42" i="77"/>
  <c r="X40" i="77"/>
  <c r="Y42" i="77"/>
  <c r="N40" i="77"/>
  <c r="C122" i="77"/>
  <c r="I44" i="77"/>
  <c r="G40" i="77"/>
  <c r="AA40" i="77"/>
  <c r="K40" i="77"/>
  <c r="W43" i="77"/>
  <c r="R38" i="77" l="1"/>
  <c r="AA41" i="77"/>
  <c r="D44" i="77"/>
  <c r="Y43" i="77"/>
  <c r="G41" i="77"/>
  <c r="I46" i="77"/>
  <c r="V41" i="77"/>
  <c r="N41" i="77"/>
  <c r="X41" i="77"/>
  <c r="C123" i="77"/>
  <c r="L43" i="77"/>
  <c r="T43" i="77"/>
  <c r="W44" i="77"/>
  <c r="K41" i="77"/>
  <c r="Y44" i="77" l="1"/>
  <c r="N42" i="77"/>
  <c r="D46" i="77"/>
  <c r="T44" i="77"/>
  <c r="V42" i="77"/>
  <c r="AA42" i="77"/>
  <c r="L44" i="77"/>
  <c r="C124" i="77"/>
  <c r="X42" i="77"/>
  <c r="G42" i="77"/>
  <c r="R39" i="77"/>
  <c r="K42" i="77"/>
  <c r="W46" i="77"/>
  <c r="T46" i="77" l="1"/>
  <c r="L46" i="77"/>
  <c r="C126" i="77"/>
  <c r="G43" i="77"/>
  <c r="N43" i="77"/>
  <c r="R40" i="77"/>
  <c r="AA43" i="77"/>
  <c r="X43" i="77"/>
  <c r="V43" i="77"/>
  <c r="Y46" i="77"/>
  <c r="K43" i="77"/>
  <c r="G44" i="77" l="1"/>
  <c r="X44" i="77"/>
  <c r="AA44" i="77"/>
  <c r="R41" i="77"/>
  <c r="V44" i="77"/>
  <c r="N44" i="77"/>
  <c r="K44" i="77"/>
  <c r="R42" i="77" l="1"/>
  <c r="AA46" i="77"/>
  <c r="X46" i="77"/>
  <c r="N46" i="77"/>
  <c r="V46" i="77"/>
  <c r="G46" i="77"/>
  <c r="K46" i="77"/>
  <c r="R43" i="77" l="1"/>
  <c r="R44" i="77" l="1"/>
  <c r="R45" i="77" l="1"/>
  <c r="R46" i="77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<sst xmlns="http://schemas.openxmlformats.org/spreadsheetml/2006/main" count="773" uniqueCount="220">
  <si>
    <t>I</t>
  </si>
  <si>
    <t>Sénateur Brom</t>
  </si>
  <si>
    <t>Rue de la Gare</t>
  </si>
  <si>
    <t>Place Coluche</t>
  </si>
  <si>
    <t>Halliers</t>
  </si>
  <si>
    <t>Ruisseau</t>
  </si>
  <si>
    <t>Raisins</t>
  </si>
  <si>
    <t>Le Ried</t>
  </si>
  <si>
    <t>Bourgfelden Centre</t>
  </si>
  <si>
    <t>Couronne</t>
  </si>
  <si>
    <t>Médiathèque</t>
  </si>
  <si>
    <t>Carrefour Central</t>
  </si>
  <si>
    <t>Jura</t>
  </si>
  <si>
    <t>Coccinelles</t>
  </si>
  <si>
    <t>Jung</t>
  </si>
  <si>
    <t>Parc des Eaux Vives</t>
  </si>
  <si>
    <t>Square Soustons</t>
  </si>
  <si>
    <t>Place Abbatucci</t>
  </si>
  <si>
    <t>Iselisweg</t>
  </si>
  <si>
    <t>AGILTECH</t>
  </si>
  <si>
    <r>
      <t>BLOTZHEIM</t>
    </r>
    <r>
      <rPr>
        <sz val="20"/>
        <color rgb="FF000000"/>
        <rFont val="Calibri"/>
        <family val="2"/>
        <scheme val="minor"/>
      </rPr>
      <t xml:space="preserve"> Tilleul</t>
    </r>
  </si>
  <si>
    <r>
      <t>HUNINGUE</t>
    </r>
    <r>
      <rPr>
        <sz val="20"/>
        <color rgb="FF000000"/>
        <rFont val="Calibri"/>
        <family val="2"/>
        <scheme val="minor"/>
      </rPr>
      <t xml:space="preserve"> Domino</t>
    </r>
  </si>
  <si>
    <t>LUNDI AU VENDREDI</t>
  </si>
  <si>
    <t>Domino</t>
  </si>
  <si>
    <t>BLOTZHEIM</t>
  </si>
  <si>
    <t>Tilleul</t>
  </si>
  <si>
    <t>Notre-Dame du Chêne</t>
  </si>
  <si>
    <t>Artisanat</t>
  </si>
  <si>
    <t>Blotzheim Mairie</t>
  </si>
  <si>
    <t>Vignes</t>
  </si>
  <si>
    <t>Hopfet</t>
  </si>
  <si>
    <t>École des Missions</t>
  </si>
  <si>
    <t>HÉSINGUE</t>
  </si>
  <si>
    <t>Hésingue Église</t>
  </si>
  <si>
    <t>HÉGENHEIM</t>
  </si>
  <si>
    <t>Collège des Trois-Pays</t>
  </si>
  <si>
    <t>Hésingue Mairie</t>
  </si>
  <si>
    <t>Cerisiers</t>
  </si>
  <si>
    <t>SAINT-LOUIS</t>
  </si>
  <si>
    <t>Rue d'Altkirch</t>
  </si>
  <si>
    <t>Saint-Exupéry / Lycée</t>
  </si>
  <si>
    <t>Place Mermoz</t>
  </si>
  <si>
    <t>HUNINGUE</t>
  </si>
  <si>
    <t>Huningue ZI Nord</t>
  </si>
  <si>
    <t>VILLAGE-NEUF</t>
  </si>
  <si>
    <t>Rue de Huningue</t>
  </si>
  <si>
    <t>Village-Neuf Centre</t>
  </si>
  <si>
    <t>Maison de Retraite</t>
  </si>
  <si>
    <t>Circule uniquement en période scolaire</t>
  </si>
  <si>
    <t>Circule uniquement le mercredi en période scolaire</t>
  </si>
  <si>
    <t>Correspondance ligne 2 au lycée</t>
  </si>
  <si>
    <t>Terminus "Domino" le mercredi</t>
  </si>
  <si>
    <t>Europe</t>
  </si>
  <si>
    <t>SAMEDI</t>
  </si>
  <si>
    <t>Parcours</t>
  </si>
  <si>
    <t>1 3PY COL</t>
  </si>
  <si>
    <t>College_des_Trois_Pays_A</t>
  </si>
  <si>
    <t>Place_Coluche_A</t>
  </si>
  <si>
    <t>1 3PY TIL</t>
  </si>
  <si>
    <t>Tilleul_A</t>
  </si>
  <si>
    <t>1 DOMr 3PY TIL</t>
  </si>
  <si>
    <t>Domino_1R</t>
  </si>
  <si>
    <t>via Collège des 3 Pays</t>
  </si>
  <si>
    <t>1 DOMr COL</t>
  </si>
  <si>
    <t>Domino - Place Coluche</t>
  </si>
  <si>
    <t>1 DOMr MISr</t>
  </si>
  <si>
    <t>Ecole_des_Missions_AR</t>
  </si>
  <si>
    <t>1 DOMr TIL</t>
  </si>
  <si>
    <t>1 MISa DOMr</t>
  </si>
  <si>
    <t>Domino_603R</t>
  </si>
  <si>
    <t>1 TIL 3PY DOMr</t>
  </si>
  <si>
    <t>1 TIL DOMr</t>
  </si>
  <si>
    <t>1 TIL VIGr 3PY ZNOa DOMa</t>
  </si>
  <si>
    <t>via Pierres, Collège et ZI</t>
  </si>
  <si>
    <t>1 TIL VIGr DOMr</t>
  </si>
  <si>
    <t>via Rue des Pierres</t>
  </si>
  <si>
    <t>1 TIL VIGr ZNOa DOMa</t>
  </si>
  <si>
    <t>via Pierres et ZI</t>
  </si>
  <si>
    <t>1 TIL ZNOa DOMa</t>
  </si>
  <si>
    <t>via ZI</t>
  </si>
  <si>
    <t>1 VIGr 3PY LYCa</t>
  </si>
  <si>
    <t>Vignes_608R</t>
  </si>
  <si>
    <t>Saint-Exupery_Lycee_1A</t>
  </si>
  <si>
    <t>Pierres - Lycée via Collège 3 Pays</t>
  </si>
  <si>
    <t>1 VIGr LYCa</t>
  </si>
  <si>
    <t>Pierres - Lycée</t>
  </si>
  <si>
    <t>Mnémonique</t>
  </si>
  <si>
    <t>Sens</t>
  </si>
  <si>
    <t>Origine</t>
  </si>
  <si>
    <t>Destination</t>
  </si>
  <si>
    <t>Longueur (m)</t>
  </si>
  <si>
    <t>Commentaire</t>
  </si>
  <si>
    <t>A</t>
  </si>
  <si>
    <t>R</t>
  </si>
  <si>
    <t>Propriété jour</t>
  </si>
  <si>
    <t>Heure début</t>
  </si>
  <si>
    <t>Heure fin</t>
  </si>
  <si>
    <t>101-0600</t>
  </si>
  <si>
    <t>Ann_LàV</t>
  </si>
  <si>
    <t>101-0645</t>
  </si>
  <si>
    <t>101-0715</t>
  </si>
  <si>
    <t>101-0807</t>
  </si>
  <si>
    <t>101-0838</t>
  </si>
  <si>
    <t>101-0921</t>
  </si>
  <si>
    <t>101-0953</t>
  </si>
  <si>
    <t>101-1038</t>
  </si>
  <si>
    <t>101-1115</t>
  </si>
  <si>
    <t>101-1155</t>
  </si>
  <si>
    <t>101-1228</t>
  </si>
  <si>
    <t>101S-0630</t>
  </si>
  <si>
    <t>Ann_S</t>
  </si>
  <si>
    <t>101S-0720</t>
  </si>
  <si>
    <t>101S-0753</t>
  </si>
  <si>
    <t>101S-0840</t>
  </si>
  <si>
    <t>101S-0920</t>
  </si>
  <si>
    <t>101S-1015</t>
  </si>
  <si>
    <t>101S-1050</t>
  </si>
  <si>
    <t>101S-1150</t>
  </si>
  <si>
    <t>101S-1217</t>
  </si>
  <si>
    <t>102-1315</t>
  </si>
  <si>
    <t>102-1350</t>
  </si>
  <si>
    <t>102-1436</t>
  </si>
  <si>
    <t>102-1510</t>
  </si>
  <si>
    <t>102-1554</t>
  </si>
  <si>
    <t>102-1627</t>
  </si>
  <si>
    <t>102-1735</t>
  </si>
  <si>
    <t>102-1803</t>
  </si>
  <si>
    <t>102-1857</t>
  </si>
  <si>
    <t>102S-1344</t>
  </si>
  <si>
    <t>102S-1425</t>
  </si>
  <si>
    <t>102S-1515</t>
  </si>
  <si>
    <t>102S-1600</t>
  </si>
  <si>
    <t>102S-1648</t>
  </si>
  <si>
    <t>102S-1730</t>
  </si>
  <si>
    <t>102S-1810</t>
  </si>
  <si>
    <t>102S-1850</t>
  </si>
  <si>
    <t>103-0600</t>
  </si>
  <si>
    <t>103-0630</t>
  </si>
  <si>
    <t>103-0713</t>
  </si>
  <si>
    <t>103-0745</t>
  </si>
  <si>
    <t>103-0833</t>
  </si>
  <si>
    <t>103-0910</t>
  </si>
  <si>
    <t>103-0951</t>
  </si>
  <si>
    <t>103-1027</t>
  </si>
  <si>
    <t>103-1107</t>
  </si>
  <si>
    <t>103-1140</t>
  </si>
  <si>
    <t>103-1226</t>
  </si>
  <si>
    <t>103S-0645</t>
  </si>
  <si>
    <t>103S-0715</t>
  </si>
  <si>
    <t>103S-0805</t>
  </si>
  <si>
    <t>103S-0840</t>
  </si>
  <si>
    <t>103S-0927</t>
  </si>
  <si>
    <t>103S-1010</t>
  </si>
  <si>
    <t>103S-1100</t>
  </si>
  <si>
    <t>103S-1142</t>
  </si>
  <si>
    <t>103S-1220</t>
  </si>
  <si>
    <t>103S-1300</t>
  </si>
  <si>
    <t>104-1258</t>
  </si>
  <si>
    <t>104-1401</t>
  </si>
  <si>
    <t>104-1434</t>
  </si>
  <si>
    <t>104-1525</t>
  </si>
  <si>
    <t>104-1555</t>
  </si>
  <si>
    <t>104-1640</t>
  </si>
  <si>
    <t>104-1727</t>
  </si>
  <si>
    <t>104-1810</t>
  </si>
  <si>
    <t>104-1840</t>
  </si>
  <si>
    <t>110-0710</t>
  </si>
  <si>
    <t>Sco_LàV</t>
  </si>
  <si>
    <t>110-0716</t>
  </si>
  <si>
    <t>110-0750</t>
  </si>
  <si>
    <t>110-1205</t>
  </si>
  <si>
    <t>Sco_C</t>
  </si>
  <si>
    <t>110-1220</t>
  </si>
  <si>
    <t>110-1650</t>
  </si>
  <si>
    <t>110-1703</t>
  </si>
  <si>
    <t>Nb courses</t>
  </si>
  <si>
    <t>Kilomètres journalier</t>
  </si>
  <si>
    <t>Réf</t>
  </si>
  <si>
    <t>Kilomètres course</t>
  </si>
  <si>
    <t>Total Aller</t>
  </si>
  <si>
    <t>Total Retour</t>
  </si>
  <si>
    <t>Nb Jours</t>
  </si>
  <si>
    <t>lun</t>
  </si>
  <si>
    <t>mar</t>
  </si>
  <si>
    <t>mer</t>
  </si>
  <si>
    <t>jeu</t>
  </si>
  <si>
    <t>ven</t>
  </si>
  <si>
    <t>sam</t>
  </si>
  <si>
    <t>dim</t>
  </si>
  <si>
    <t>Sans les fériés</t>
  </si>
  <si>
    <t>NB Jours fériés</t>
  </si>
  <si>
    <t>Total :</t>
  </si>
  <si>
    <t>aaaaaaaaaaaa</t>
  </si>
  <si>
    <t>Jour fériés en France</t>
  </si>
  <si>
    <t>Colonne1</t>
  </si>
  <si>
    <t>Jour de l'an</t>
  </si>
  <si>
    <t>Vendredi Saint</t>
  </si>
  <si>
    <t>Lundi de Pâques</t>
  </si>
  <si>
    <t>Fête du Travail</t>
  </si>
  <si>
    <t>Armistice 39/45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</si>
  <si>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</si>
  <si>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</si>
  <si>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</si>
  <si>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</si>
  <si>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</si>
  <si>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</si>
  <si>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</si>
  <si>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Saint-Etienne</t>
  </si>
  <si>
    <t>Horaires Ligne 1</t>
  </si>
  <si>
    <t>Sans JF et Vac</t>
  </si>
  <si>
    <t>Nb Jours fériés</t>
  </si>
  <si>
    <t>Vacances</t>
  </si>
  <si>
    <t>Vacances scolaires</t>
  </si>
  <si>
    <t>Année</t>
  </si>
  <si>
    <t>Année - WE - JF</t>
  </si>
  <si>
    <t>Année - WE - JF - Vac</t>
  </si>
  <si>
    <t>Jour</t>
  </si>
  <si>
    <t>Nb kms</t>
  </si>
  <si>
    <t>Scolaire</t>
  </si>
  <si>
    <t>Kms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</si>
</sst>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h:mm;@"/>
    <numFmt numFmtId="165" formatCode="&quot; Dernière mise à jour :&quot;\ dd/mm/yyyy"/>
    <numFmt numFmtId="166" formatCode="&quot;&gt; Direction &quot;@"/>
    <numFmt numFmtId="167" formatCode="ddd\.\ dd"/>
    <numFmt numFmtId="168" formatCode="ddd"/>
    <numFmt numFmtId="169" formatCode="[$-F800]dddd\,\ mmmm\ dd\,\ yyyy"/>
    <numFmt numFmtId="172" formatCode="dddd"/>
  </numFmts>
  <fonts count="47" x14ac:knownFonts="1">
    <font>
      <sz val="10"/>
      <name val="VERDANA"/>
    </font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sz val="20"/>
      <color rgb="FF000000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Wingdings"/>
      <charset val="2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trike/>
      <sz val="11"/>
      <color theme="0"/>
      <name val="Calibri"/>
      <family val="2"/>
      <scheme val="minor"/>
    </font>
    <font>
      <strike/>
      <sz val="11"/>
      <color rgb="FF000000"/>
      <name val="Calibri"/>
      <family val="2"/>
      <scheme val="minor"/>
    </font>
    <font>
      <strike/>
      <sz val="11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Verdana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b/>
      <sz val="24"/>
      <color rgb="FF000000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36"/>
      <color rgb="FF000000"/>
      <name val="Calibri"/>
      <family val="2"/>
      <scheme val="minor"/>
    </font>
    <font>
      <b/>
      <sz val="28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FFFFFF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name val="Verdana"/>
      <family val="2"/>
    </font>
    <font>
      <b/>
      <sz val="8"/>
      <color rgb="FF000000"/>
      <name val="Arial"/>
      <family val="2"/>
    </font>
    <font>
      <sz val="8"/>
      <name val="Verdana"/>
      <family val="2"/>
    </font>
    <font>
      <sz val="22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64C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BD92DE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59999389629810485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5">
    <xf numFmtId="0" fontId="0" fillId="0" borderId="0"/>
    <xf numFmtId="0" fontId="3" fillId="0" borderId="0"/>
    <xf numFmtId="0" fontId="6" fillId="0" borderId="0"/>
    <xf numFmtId="0" fontId="2" fillId="0" borderId="0"/>
    <xf numFmtId="0" fontId="1" fillId="0" borderId="0"/>
  </cellStyleXfs>
  <cellXfs count="220">
    <xf numFmtId="0" fontId="0" fillId="0" borderId="0" xfId="0"/>
    <xf numFmtId="0" fontId="7" fillId="0" borderId="0" xfId="2" applyFont="1" applyAlignment="1">
      <alignment horizontal="center" vertical="center"/>
    </xf>
    <xf numFmtId="0" fontId="6" fillId="5" borderId="0" xfId="2" applyFill="1" applyAlignment="1">
      <alignment horizontal="center" vertical="center"/>
    </xf>
    <xf numFmtId="164" fontId="9" fillId="0" borderId="0" xfId="2" applyNumberFormat="1" applyFont="1" applyAlignment="1">
      <alignment vertical="center" wrapText="1"/>
    </xf>
    <xf numFmtId="0" fontId="6" fillId="0" borderId="0" xfId="2" applyAlignment="1">
      <alignment vertical="center"/>
    </xf>
    <xf numFmtId="0" fontId="6" fillId="0" borderId="0" xfId="2" applyAlignment="1">
      <alignment horizontal="center" vertical="center"/>
    </xf>
    <xf numFmtId="164" fontId="6" fillId="0" borderId="0" xfId="2" applyNumberFormat="1" applyAlignment="1">
      <alignment vertical="center"/>
    </xf>
    <xf numFmtId="1" fontId="7" fillId="0" borderId="0" xfId="2" applyNumberFormat="1" applyFont="1" applyAlignment="1">
      <alignment horizontal="center" vertical="center"/>
    </xf>
    <xf numFmtId="1" fontId="4" fillId="7" borderId="0" xfId="2" applyNumberFormat="1" applyFont="1" applyFill="1" applyAlignment="1">
      <alignment vertical="center"/>
    </xf>
    <xf numFmtId="1" fontId="4" fillId="7" borderId="0" xfId="2" applyNumberFormat="1" applyFont="1" applyFill="1" applyAlignment="1">
      <alignment horizontal="center" vertical="center"/>
    </xf>
    <xf numFmtId="1" fontId="12" fillId="0" borderId="0" xfId="2" applyNumberFormat="1" applyFont="1" applyAlignment="1">
      <alignment vertical="center"/>
    </xf>
    <xf numFmtId="1" fontId="13" fillId="0" borderId="0" xfId="2" applyNumberFormat="1" applyFont="1" applyAlignment="1">
      <alignment horizontal="center" vertical="center"/>
    </xf>
    <xf numFmtId="1" fontId="4" fillId="0" borderId="0" xfId="2" applyNumberFormat="1" applyFont="1" applyAlignment="1">
      <alignment horizontal="center" vertical="center"/>
    </xf>
    <xf numFmtId="1" fontId="12" fillId="0" borderId="0" xfId="2" applyNumberFormat="1" applyFont="1" applyAlignment="1">
      <alignment horizontal="center" vertical="center"/>
    </xf>
    <xf numFmtId="0" fontId="17" fillId="8" borderId="14" xfId="2" applyFont="1" applyFill="1" applyBorder="1" applyAlignment="1">
      <alignment horizontal="left" vertical="center"/>
    </xf>
    <xf numFmtId="164" fontId="15" fillId="8" borderId="5" xfId="2" applyNumberFormat="1" applyFont="1" applyFill="1" applyBorder="1" applyAlignment="1">
      <alignment horizontal="center" vertical="center"/>
    </xf>
    <xf numFmtId="164" fontId="15" fillId="8" borderId="7" xfId="2" applyNumberFormat="1" applyFont="1" applyFill="1" applyBorder="1" applyAlignment="1">
      <alignment horizontal="center" vertical="center"/>
    </xf>
    <xf numFmtId="164" fontId="15" fillId="8" borderId="6" xfId="2" applyNumberFormat="1" applyFont="1" applyFill="1" applyBorder="1" applyAlignment="1">
      <alignment horizontal="center" vertical="center"/>
    </xf>
    <xf numFmtId="0" fontId="17" fillId="0" borderId="0" xfId="2" applyFont="1" applyAlignment="1">
      <alignment vertical="center"/>
    </xf>
    <xf numFmtId="0" fontId="5" fillId="0" borderId="0" xfId="2" applyFont="1" applyAlignment="1">
      <alignment horizontal="center" vertical="center"/>
    </xf>
    <xf numFmtId="0" fontId="6" fillId="0" borderId="15" xfId="2" applyBorder="1" applyAlignment="1">
      <alignment horizontal="left" vertical="center"/>
    </xf>
    <xf numFmtId="164" fontId="18" fillId="0" borderId="16" xfId="2" applyNumberFormat="1" applyFont="1" applyBorder="1" applyAlignment="1">
      <alignment horizontal="center" vertical="center"/>
    </xf>
    <xf numFmtId="164" fontId="18" fillId="0" borderId="0" xfId="2" applyNumberFormat="1" applyFont="1" applyAlignment="1">
      <alignment horizontal="center" vertical="center"/>
    </xf>
    <xf numFmtId="164" fontId="18" fillId="0" borderId="17" xfId="2" applyNumberFormat="1" applyFont="1" applyBorder="1" applyAlignment="1">
      <alignment horizontal="center" vertical="center"/>
    </xf>
    <xf numFmtId="0" fontId="6" fillId="8" borderId="15" xfId="2" applyFill="1" applyBorder="1" applyAlignment="1">
      <alignment horizontal="left" vertical="center"/>
    </xf>
    <xf numFmtId="164" fontId="18" fillId="8" borderId="16" xfId="2" applyNumberFormat="1" applyFont="1" applyFill="1" applyBorder="1" applyAlignment="1">
      <alignment horizontal="center" vertical="center"/>
    </xf>
    <xf numFmtId="164" fontId="18" fillId="8" borderId="0" xfId="2" applyNumberFormat="1" applyFont="1" applyFill="1" applyAlignment="1">
      <alignment horizontal="center" vertical="center"/>
    </xf>
    <xf numFmtId="164" fontId="18" fillId="8" borderId="17" xfId="2" applyNumberFormat="1" applyFont="1" applyFill="1" applyBorder="1" applyAlignment="1">
      <alignment horizontal="center" vertical="center"/>
    </xf>
    <xf numFmtId="0" fontId="17" fillId="0" borderId="18" xfId="2" applyFont="1" applyBorder="1" applyAlignment="1">
      <alignment horizontal="left" vertical="center"/>
    </xf>
    <xf numFmtId="164" fontId="15" fillId="0" borderId="8" xfId="2" applyNumberFormat="1" applyFont="1" applyBorder="1" applyAlignment="1">
      <alignment horizontal="center" vertical="center"/>
    </xf>
    <xf numFmtId="164" fontId="15" fillId="0" borderId="10" xfId="2" applyNumberFormat="1" applyFont="1" applyBorder="1" applyAlignment="1">
      <alignment horizontal="center" vertical="center"/>
    </xf>
    <xf numFmtId="164" fontId="15" fillId="0" borderId="9" xfId="2" applyNumberFormat="1" applyFont="1" applyBorder="1" applyAlignment="1">
      <alignment horizontal="center" vertical="center"/>
    </xf>
    <xf numFmtId="0" fontId="19" fillId="2" borderId="0" xfId="2" applyFont="1" applyFill="1" applyAlignment="1">
      <alignment horizontal="center" vertical="center"/>
    </xf>
    <xf numFmtId="0" fontId="20" fillId="2" borderId="15" xfId="2" applyFont="1" applyFill="1" applyBorder="1" applyAlignment="1">
      <alignment horizontal="left" vertical="center"/>
    </xf>
    <xf numFmtId="164" fontId="21" fillId="2" borderId="16" xfId="2" applyNumberFormat="1" applyFont="1" applyFill="1" applyBorder="1" applyAlignment="1">
      <alignment horizontal="center" vertical="center"/>
    </xf>
    <xf numFmtId="164" fontId="21" fillId="2" borderId="0" xfId="2" applyNumberFormat="1" applyFont="1" applyFill="1" applyAlignment="1">
      <alignment horizontal="center" vertical="center"/>
    </xf>
    <xf numFmtId="164" fontId="21" fillId="2" borderId="17" xfId="2" applyNumberFormat="1" applyFont="1" applyFill="1" applyBorder="1" applyAlignment="1">
      <alignment horizontal="center" vertical="center"/>
    </xf>
    <xf numFmtId="0" fontId="19" fillId="2" borderId="0" xfId="2" applyFont="1" applyFill="1" applyAlignment="1">
      <alignment vertical="center"/>
    </xf>
    <xf numFmtId="0" fontId="20" fillId="2" borderId="18" xfId="2" applyFont="1" applyFill="1" applyBorder="1" applyAlignment="1">
      <alignment horizontal="left" vertical="center"/>
    </xf>
    <xf numFmtId="164" fontId="21" fillId="2" borderId="8" xfId="2" applyNumberFormat="1" applyFont="1" applyFill="1" applyBorder="1" applyAlignment="1">
      <alignment horizontal="center" vertical="center"/>
    </xf>
    <xf numFmtId="164" fontId="21" fillId="2" borderId="10" xfId="2" applyNumberFormat="1" applyFont="1" applyFill="1" applyBorder="1" applyAlignment="1">
      <alignment horizontal="center" vertical="center"/>
    </xf>
    <xf numFmtId="164" fontId="21" fillId="2" borderId="9" xfId="2" applyNumberFormat="1" applyFont="1" applyFill="1" applyBorder="1" applyAlignment="1">
      <alignment horizontal="center" vertical="center"/>
    </xf>
    <xf numFmtId="0" fontId="17" fillId="0" borderId="0" xfId="2" applyFont="1" applyAlignment="1">
      <alignment horizontal="right" vertical="center"/>
    </xf>
    <xf numFmtId="164" fontId="22" fillId="0" borderId="0" xfId="2" applyNumberFormat="1" applyFont="1" applyAlignment="1">
      <alignment horizontal="left" vertical="center"/>
    </xf>
    <xf numFmtId="164" fontId="15" fillId="0" borderId="0" xfId="2" applyNumberFormat="1" applyFont="1" applyAlignment="1">
      <alignment horizontal="center" vertical="center"/>
    </xf>
    <xf numFmtId="0" fontId="17" fillId="0" borderId="0" xfId="2" applyFont="1" applyAlignment="1">
      <alignment horizontal="center" vertical="center"/>
    </xf>
    <xf numFmtId="0" fontId="17" fillId="2" borderId="0" xfId="2" applyFont="1" applyFill="1" applyAlignment="1">
      <alignment vertical="center"/>
    </xf>
    <xf numFmtId="164" fontId="22" fillId="2" borderId="0" xfId="2" applyNumberFormat="1" applyFont="1" applyFill="1" applyAlignment="1">
      <alignment horizontal="left" vertical="center"/>
    </xf>
    <xf numFmtId="164" fontId="15" fillId="2" borderId="0" xfId="2" applyNumberFormat="1" applyFont="1" applyFill="1" applyAlignment="1">
      <alignment horizontal="center" vertical="center"/>
    </xf>
    <xf numFmtId="0" fontId="17" fillId="0" borderId="0" xfId="2" applyFont="1" applyAlignment="1">
      <alignment horizontal="left" vertical="center"/>
    </xf>
    <xf numFmtId="0" fontId="20" fillId="2" borderId="14" xfId="2" applyFont="1" applyFill="1" applyBorder="1" applyAlignment="1">
      <alignment horizontal="left" vertical="center"/>
    </xf>
    <xf numFmtId="164" fontId="21" fillId="2" borderId="5" xfId="2" applyNumberFormat="1" applyFont="1" applyFill="1" applyBorder="1" applyAlignment="1">
      <alignment horizontal="center" vertical="center"/>
    </xf>
    <xf numFmtId="164" fontId="21" fillId="2" borderId="7" xfId="2" applyNumberFormat="1" applyFont="1" applyFill="1" applyBorder="1" applyAlignment="1">
      <alignment horizontal="center" vertical="center"/>
    </xf>
    <xf numFmtId="164" fontId="21" fillId="2" borderId="6" xfId="2" applyNumberFormat="1" applyFont="1" applyFill="1" applyBorder="1" applyAlignment="1">
      <alignment horizontal="center" vertical="center"/>
    </xf>
    <xf numFmtId="0" fontId="17" fillId="0" borderId="14" xfId="2" applyFont="1" applyBorder="1" applyAlignment="1">
      <alignment horizontal="left" vertical="center"/>
    </xf>
    <xf numFmtId="164" fontId="15" fillId="0" borderId="5" xfId="2" applyNumberFormat="1" applyFont="1" applyBorder="1" applyAlignment="1">
      <alignment horizontal="center" vertical="center"/>
    </xf>
    <xf numFmtId="164" fontId="15" fillId="0" borderId="7" xfId="2" applyNumberFormat="1" applyFont="1" applyBorder="1" applyAlignment="1">
      <alignment horizontal="center" vertical="center"/>
    </xf>
    <xf numFmtId="164" fontId="15" fillId="0" borderId="6" xfId="2" applyNumberFormat="1" applyFont="1" applyBorder="1" applyAlignment="1">
      <alignment horizontal="center" vertical="center"/>
    </xf>
    <xf numFmtId="0" fontId="17" fillId="0" borderId="15" xfId="2" applyFont="1" applyBorder="1" applyAlignment="1">
      <alignment horizontal="left" vertical="center"/>
    </xf>
    <xf numFmtId="164" fontId="15" fillId="0" borderId="16" xfId="2" applyNumberFormat="1" applyFont="1" applyBorder="1" applyAlignment="1">
      <alignment horizontal="center" vertical="center"/>
    </xf>
    <xf numFmtId="164" fontId="15" fillId="0" borderId="17" xfId="2" applyNumberFormat="1" applyFont="1" applyBorder="1" applyAlignment="1">
      <alignment horizontal="center" vertical="center"/>
    </xf>
    <xf numFmtId="0" fontId="6" fillId="8" borderId="18" xfId="2" applyFill="1" applyBorder="1" applyAlignment="1">
      <alignment horizontal="left" vertical="center"/>
    </xf>
    <xf numFmtId="164" fontId="18" fillId="8" borderId="8" xfId="2" applyNumberFormat="1" applyFont="1" applyFill="1" applyBorder="1" applyAlignment="1">
      <alignment horizontal="center" vertical="center"/>
    </xf>
    <xf numFmtId="164" fontId="18" fillId="8" borderId="10" xfId="2" applyNumberFormat="1" applyFont="1" applyFill="1" applyBorder="1" applyAlignment="1">
      <alignment horizontal="center" vertical="center"/>
    </xf>
    <xf numFmtId="164" fontId="18" fillId="8" borderId="9" xfId="2" applyNumberFormat="1" applyFont="1" applyFill="1" applyBorder="1" applyAlignment="1">
      <alignment horizontal="center" vertical="center"/>
    </xf>
    <xf numFmtId="0" fontId="23" fillId="0" borderId="0" xfId="2" applyFont="1" applyAlignment="1">
      <alignment vertical="center"/>
    </xf>
    <xf numFmtId="164" fontId="6" fillId="0" borderId="0" xfId="2" applyNumberFormat="1" applyAlignment="1">
      <alignment horizontal="center" vertical="center"/>
    </xf>
    <xf numFmtId="1" fontId="15" fillId="9" borderId="0" xfId="2" applyNumberFormat="1" applyFont="1" applyFill="1" applyAlignment="1">
      <alignment vertical="center"/>
    </xf>
    <xf numFmtId="166" fontId="14" fillId="0" borderId="0" xfId="2" applyNumberFormat="1" applyFont="1" applyAlignment="1">
      <alignment horizontal="left" vertical="center" wrapText="1"/>
    </xf>
    <xf numFmtId="1" fontId="15" fillId="0" borderId="11" xfId="2" applyNumberFormat="1" applyFont="1" applyBorder="1" applyAlignment="1">
      <alignment horizontal="center" vertical="center"/>
    </xf>
    <xf numFmtId="1" fontId="15" fillId="0" borderId="12" xfId="2" applyNumberFormat="1" applyFont="1" applyBorder="1" applyAlignment="1">
      <alignment horizontal="center" vertical="center"/>
    </xf>
    <xf numFmtId="1" fontId="16" fillId="0" borderId="12" xfId="2" applyNumberFormat="1" applyFont="1" applyBorder="1" applyAlignment="1">
      <alignment horizontal="center" vertical="center"/>
    </xf>
    <xf numFmtId="1" fontId="4" fillId="0" borderId="12" xfId="2" applyNumberFormat="1" applyFont="1" applyBorder="1" applyAlignment="1">
      <alignment horizontal="center" vertical="center"/>
    </xf>
    <xf numFmtId="1" fontId="17" fillId="0" borderId="13" xfId="2" applyNumberFormat="1" applyFont="1" applyBorder="1" applyAlignment="1">
      <alignment horizontal="center" vertical="center"/>
    </xf>
    <xf numFmtId="1" fontId="15" fillId="0" borderId="5" xfId="2" applyNumberFormat="1" applyFont="1" applyBorder="1" applyAlignment="1">
      <alignment horizontal="center" vertical="center"/>
    </xf>
    <xf numFmtId="1" fontId="15" fillId="0" borderId="7" xfId="2" applyNumberFormat="1" applyFont="1" applyBorder="1" applyAlignment="1">
      <alignment horizontal="center" vertical="center"/>
    </xf>
    <xf numFmtId="1" fontId="16" fillId="0" borderId="7" xfId="2" applyNumberFormat="1" applyFont="1" applyBorder="1" applyAlignment="1">
      <alignment horizontal="center" vertical="center"/>
    </xf>
    <xf numFmtId="1" fontId="4" fillId="0" borderId="7" xfId="2" applyNumberFormat="1" applyFont="1" applyBorder="1" applyAlignment="1">
      <alignment horizontal="center" vertical="center"/>
    </xf>
    <xf numFmtId="1" fontId="17" fillId="0" borderId="6" xfId="2" applyNumberFormat="1" applyFont="1" applyBorder="1" applyAlignment="1">
      <alignment vertical="center"/>
    </xf>
    <xf numFmtId="0" fontId="17" fillId="8" borderId="5" xfId="2" applyFont="1" applyFill="1" applyBorder="1" applyAlignment="1">
      <alignment horizontal="left" vertical="center"/>
    </xf>
    <xf numFmtId="0" fontId="6" fillId="0" borderId="16" xfId="2" applyBorder="1" applyAlignment="1">
      <alignment horizontal="left" vertical="center"/>
    </xf>
    <xf numFmtId="0" fontId="6" fillId="8" borderId="16" xfId="2" applyFill="1" applyBorder="1" applyAlignment="1">
      <alignment horizontal="left" vertical="center"/>
    </xf>
    <xf numFmtId="0" fontId="6" fillId="3" borderId="16" xfId="2" applyFill="1" applyBorder="1" applyAlignment="1">
      <alignment horizontal="left" vertical="center"/>
    </xf>
    <xf numFmtId="0" fontId="17" fillId="8" borderId="8" xfId="2" applyFont="1" applyFill="1" applyBorder="1" applyAlignment="1">
      <alignment horizontal="left" vertical="center"/>
    </xf>
    <xf numFmtId="164" fontId="15" fillId="8" borderId="8" xfId="2" applyNumberFormat="1" applyFont="1" applyFill="1" applyBorder="1" applyAlignment="1">
      <alignment horizontal="center" vertical="center"/>
    </xf>
    <xf numFmtId="164" fontId="15" fillId="8" borderId="10" xfId="2" applyNumberFormat="1" applyFont="1" applyFill="1" applyBorder="1" applyAlignment="1">
      <alignment horizontal="center" vertical="center"/>
    </xf>
    <xf numFmtId="164" fontId="15" fillId="8" borderId="9" xfId="2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4" fillId="0" borderId="0" xfId="0" applyFont="1" applyAlignment="1">
      <alignment horizontal="center" vertical="center"/>
    </xf>
    <xf numFmtId="21" fontId="0" fillId="0" borderId="0" xfId="0" applyNumberFormat="1" applyAlignment="1">
      <alignment vertical="center"/>
    </xf>
    <xf numFmtId="0" fontId="2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7" fillId="0" borderId="0" xfId="2" applyFont="1" applyFill="1" applyAlignment="1">
      <alignment vertical="center"/>
    </xf>
    <xf numFmtId="0" fontId="4" fillId="0" borderId="0" xfId="2" applyFont="1" applyFill="1" applyAlignment="1">
      <alignment vertical="center"/>
    </xf>
    <xf numFmtId="0" fontId="17" fillId="0" borderId="0" xfId="2" applyFont="1" applyFill="1" applyBorder="1" applyAlignment="1">
      <alignment horizontal="left" vertical="center"/>
    </xf>
    <xf numFmtId="164" fontId="15" fillId="0" borderId="0" xfId="2" applyNumberFormat="1" applyFont="1" applyFill="1" applyBorder="1" applyAlignment="1">
      <alignment horizontal="center" vertical="center"/>
    </xf>
    <xf numFmtId="2" fontId="4" fillId="0" borderId="0" xfId="2" applyNumberFormat="1" applyFont="1" applyFill="1" applyAlignment="1">
      <alignment vertical="center"/>
    </xf>
    <xf numFmtId="2" fontId="15" fillId="0" borderId="0" xfId="2" applyNumberFormat="1" applyFont="1" applyFill="1" applyBorder="1" applyAlignment="1">
      <alignment horizontal="center" vertical="center"/>
    </xf>
    <xf numFmtId="2" fontId="17" fillId="0" borderId="0" xfId="2" applyNumberFormat="1" applyFont="1" applyFill="1" applyAlignment="1">
      <alignment vertical="center"/>
    </xf>
    <xf numFmtId="2" fontId="6" fillId="0" borderId="0" xfId="2" applyNumberFormat="1" applyAlignment="1">
      <alignment vertical="center"/>
    </xf>
    <xf numFmtId="2" fontId="12" fillId="0" borderId="0" xfId="2" applyNumberFormat="1" applyFont="1" applyAlignment="1">
      <alignment vertical="center"/>
    </xf>
    <xf numFmtId="2" fontId="12" fillId="0" borderId="0" xfId="2" applyNumberFormat="1" applyFont="1" applyAlignment="1">
      <alignment horizontal="center" vertical="center"/>
    </xf>
    <xf numFmtId="2" fontId="17" fillId="0" borderId="0" xfId="2" applyNumberFormat="1" applyFont="1" applyAlignment="1">
      <alignment vertical="center"/>
    </xf>
    <xf numFmtId="2" fontId="17" fillId="0" borderId="0" xfId="2" applyNumberFormat="1" applyFont="1" applyFill="1" applyBorder="1" applyAlignment="1">
      <alignment horizontal="right" vertical="center"/>
    </xf>
    <xf numFmtId="14" fontId="7" fillId="0" borderId="0" xfId="2" applyNumberFormat="1" applyFont="1" applyAlignment="1">
      <alignment horizontal="right" vertical="center"/>
    </xf>
    <xf numFmtId="0" fontId="15" fillId="0" borderId="0" xfId="2" applyFont="1" applyAlignment="1">
      <alignment horizontal="center" vertical="center"/>
    </xf>
    <xf numFmtId="0" fontId="1" fillId="10" borderId="0" xfId="4" applyFill="1" applyAlignment="1" applyProtection="1">
      <alignment vertical="center"/>
      <protection hidden="1"/>
    </xf>
    <xf numFmtId="1" fontId="5" fillId="10" borderId="0" xfId="4" applyNumberFormat="1" applyFont="1" applyFill="1" applyAlignment="1" applyProtection="1">
      <alignment vertical="center"/>
      <protection hidden="1"/>
    </xf>
    <xf numFmtId="14" fontId="29" fillId="10" borderId="0" xfId="4" applyNumberFormat="1" applyFont="1" applyFill="1" applyAlignment="1" applyProtection="1">
      <alignment vertical="center"/>
      <protection hidden="1"/>
    </xf>
    <xf numFmtId="16" fontId="29" fillId="10" borderId="0" xfId="4" applyNumberFormat="1" applyFont="1" applyFill="1" applyAlignment="1" applyProtection="1">
      <alignment vertical="center"/>
      <protection hidden="1"/>
    </xf>
    <xf numFmtId="0" fontId="32" fillId="10" borderId="0" xfId="4" applyFont="1" applyFill="1" applyAlignment="1" applyProtection="1">
      <alignment horizontal="center" vertical="center"/>
      <protection hidden="1"/>
    </xf>
    <xf numFmtId="0" fontId="29" fillId="10" borderId="0" xfId="4" applyFont="1" applyFill="1" applyAlignment="1" applyProtection="1">
      <alignment vertical="center"/>
      <protection hidden="1"/>
    </xf>
    <xf numFmtId="167" fontId="33" fillId="10" borderId="0" xfId="4" applyNumberFormat="1" applyFont="1" applyFill="1" applyAlignment="1" applyProtection="1">
      <alignment horizontal="right" vertical="center"/>
      <protection hidden="1"/>
    </xf>
    <xf numFmtId="0" fontId="18" fillId="10" borderId="0" xfId="4" applyFont="1" applyFill="1" applyAlignment="1" applyProtection="1">
      <alignment vertical="center"/>
      <protection hidden="1"/>
    </xf>
    <xf numFmtId="0" fontId="1" fillId="10" borderId="0" xfId="4" applyFill="1" applyAlignment="1" applyProtection="1">
      <alignment horizontal="left" vertical="center"/>
      <protection hidden="1"/>
    </xf>
    <xf numFmtId="0" fontId="11" fillId="10" borderId="12" xfId="4" applyFont="1" applyFill="1" applyBorder="1" applyAlignment="1" applyProtection="1">
      <alignment vertical="center"/>
      <protection hidden="1"/>
    </xf>
    <xf numFmtId="0" fontId="26" fillId="10" borderId="12" xfId="4" applyFont="1" applyFill="1" applyBorder="1" applyAlignment="1" applyProtection="1">
      <alignment horizontal="left" vertical="center"/>
      <protection hidden="1"/>
    </xf>
    <xf numFmtId="0" fontId="11" fillId="10" borderId="12" xfId="4" quotePrefix="1" applyFont="1" applyFill="1" applyBorder="1" applyAlignment="1" applyProtection="1">
      <alignment vertical="center"/>
      <protection hidden="1"/>
    </xf>
    <xf numFmtId="0" fontId="26" fillId="10" borderId="12" xfId="4" applyFont="1" applyFill="1" applyBorder="1" applyAlignment="1" applyProtection="1">
      <alignment horizontal="center" vertical="center"/>
      <protection hidden="1"/>
    </xf>
    <xf numFmtId="0" fontId="26" fillId="10" borderId="13" xfId="4" applyFont="1" applyFill="1" applyBorder="1" applyAlignment="1" applyProtection="1">
      <alignment horizontal="center" vertical="center"/>
      <protection hidden="1"/>
    </xf>
    <xf numFmtId="14" fontId="1" fillId="10" borderId="0" xfId="4" applyNumberFormat="1" applyFill="1" applyAlignment="1" applyProtection="1">
      <alignment vertical="center"/>
      <protection hidden="1"/>
    </xf>
    <xf numFmtId="0" fontId="1" fillId="0" borderId="0" xfId="4" applyAlignment="1">
      <alignment horizontal="center" vertical="center"/>
    </xf>
    <xf numFmtId="14" fontId="18" fillId="0" borderId="0" xfId="4" applyNumberFormat="1" applyFont="1" applyAlignment="1">
      <alignment horizontal="center" vertical="center"/>
    </xf>
    <xf numFmtId="0" fontId="1" fillId="0" borderId="0" xfId="4"/>
    <xf numFmtId="0" fontId="18" fillId="0" borderId="0" xfId="4" applyFont="1" applyAlignment="1">
      <alignment horizontal="center" vertical="center"/>
    </xf>
    <xf numFmtId="0" fontId="27" fillId="0" borderId="0" xfId="4" applyFont="1"/>
    <xf numFmtId="0" fontId="26" fillId="0" borderId="0" xfId="4" applyFont="1"/>
    <xf numFmtId="1" fontId="35" fillId="13" borderId="22" xfId="4" applyNumberFormat="1" applyFont="1" applyFill="1" applyBorder="1" applyAlignment="1">
      <alignment horizontal="center" vertical="center"/>
    </xf>
    <xf numFmtId="0" fontId="27" fillId="0" borderId="0" xfId="4" applyFont="1" applyAlignment="1">
      <alignment horizontal="center" vertical="center"/>
    </xf>
    <xf numFmtId="168" fontId="18" fillId="0" borderId="0" xfId="4" applyNumberFormat="1" applyFont="1" applyAlignment="1">
      <alignment horizontal="center" vertical="center"/>
    </xf>
    <xf numFmtId="14" fontId="35" fillId="13" borderId="22" xfId="4" applyNumberFormat="1" applyFont="1" applyFill="1" applyBorder="1" applyAlignment="1">
      <alignment horizontal="left" vertical="center"/>
    </xf>
    <xf numFmtId="14" fontId="1" fillId="0" borderId="22" xfId="4" applyNumberFormat="1" applyBorder="1" applyAlignment="1">
      <alignment horizontal="center" vertical="center"/>
    </xf>
    <xf numFmtId="14" fontId="35" fillId="13" borderId="14" xfId="4" applyNumberFormat="1" applyFont="1" applyFill="1" applyBorder="1" applyAlignment="1">
      <alignment horizontal="left" vertical="center"/>
    </xf>
    <xf numFmtId="0" fontId="35" fillId="13" borderId="22" xfId="4" applyFont="1" applyFill="1" applyBorder="1" applyAlignment="1">
      <alignment horizontal="left" vertical="center"/>
    </xf>
    <xf numFmtId="14" fontId="1" fillId="0" borderId="0" xfId="4" applyNumberFormat="1"/>
    <xf numFmtId="1" fontId="36" fillId="11" borderId="0" xfId="4" applyNumberFormat="1" applyFont="1" applyFill="1" applyAlignment="1" applyProtection="1">
      <alignment horizontal="center" vertical="center"/>
      <protection locked="0" hidden="1"/>
    </xf>
    <xf numFmtId="0" fontId="26" fillId="10" borderId="11" xfId="4" applyFont="1" applyFill="1" applyBorder="1" applyAlignment="1" applyProtection="1">
      <alignment vertical="center"/>
      <protection hidden="1"/>
    </xf>
    <xf numFmtId="0" fontId="28" fillId="0" borderId="27" xfId="4" applyFont="1" applyFill="1" applyBorder="1" applyAlignment="1" applyProtection="1">
      <alignment horizontal="center" vertical="center"/>
      <protection hidden="1"/>
    </xf>
    <xf numFmtId="0" fontId="28" fillId="0" borderId="0" xfId="4" applyFont="1" applyFill="1" applyBorder="1" applyAlignment="1" applyProtection="1">
      <alignment horizontal="center" vertical="center"/>
      <protection hidden="1"/>
    </xf>
    <xf numFmtId="0" fontId="28" fillId="0" borderId="26" xfId="4" applyFont="1" applyFill="1" applyBorder="1" applyAlignment="1" applyProtection="1">
      <alignment horizontal="center" vertical="center"/>
      <protection hidden="1"/>
    </xf>
    <xf numFmtId="0" fontId="15" fillId="0" borderId="28" xfId="4" applyFont="1" applyFill="1" applyBorder="1" applyAlignment="1" applyProtection="1">
      <alignment horizontal="center" vertical="center"/>
      <protection hidden="1"/>
    </xf>
    <xf numFmtId="0" fontId="15" fillId="0" borderId="31" xfId="4" applyFont="1" applyFill="1" applyBorder="1" applyAlignment="1" applyProtection="1">
      <alignment horizontal="center" vertical="center"/>
      <protection hidden="1"/>
    </xf>
    <xf numFmtId="1" fontId="6" fillId="0" borderId="0" xfId="2" applyNumberFormat="1" applyAlignment="1">
      <alignment vertical="center"/>
    </xf>
    <xf numFmtId="1" fontId="17" fillId="0" borderId="0" xfId="2" applyNumberFormat="1" applyFont="1" applyAlignment="1">
      <alignment vertical="center"/>
    </xf>
    <xf numFmtId="1" fontId="17" fillId="0" borderId="0" xfId="2" applyNumberFormat="1" applyFont="1" applyFill="1" applyAlignment="1">
      <alignment vertical="center"/>
    </xf>
    <xf numFmtId="165" fontId="30" fillId="0" borderId="0" xfId="2" applyNumberFormat="1" applyFont="1" applyBorder="1" applyAlignment="1">
      <alignment horizontal="center" vertical="center" wrapText="1"/>
    </xf>
    <xf numFmtId="1" fontId="38" fillId="4" borderId="0" xfId="2" quotePrefix="1" applyNumberFormat="1" applyFont="1" applyFill="1" applyAlignment="1">
      <alignment horizontal="center" vertical="center"/>
    </xf>
    <xf numFmtId="0" fontId="6" fillId="0" borderId="0" xfId="2" applyAlignment="1">
      <alignment horizontal="right" vertical="center"/>
    </xf>
    <xf numFmtId="0" fontId="11" fillId="0" borderId="23" xfId="4" applyFont="1" applyFill="1" applyBorder="1" applyAlignment="1" applyProtection="1">
      <alignment horizontal="center" vertical="center"/>
      <protection hidden="1"/>
    </xf>
    <xf numFmtId="0" fontId="15" fillId="0" borderId="34" xfId="4" applyFont="1" applyFill="1" applyBorder="1" applyAlignment="1" applyProtection="1">
      <alignment horizontal="center" vertical="center"/>
      <protection hidden="1"/>
    </xf>
    <xf numFmtId="0" fontId="15" fillId="0" borderId="35" xfId="4" applyFont="1" applyFill="1" applyBorder="1" applyAlignment="1" applyProtection="1">
      <alignment horizontal="center" vertical="center"/>
      <protection hidden="1"/>
    </xf>
    <xf numFmtId="2" fontId="39" fillId="0" borderId="24" xfId="2" applyNumberFormat="1" applyFont="1" applyFill="1" applyBorder="1" applyAlignment="1">
      <alignment horizontal="center" vertical="center"/>
    </xf>
    <xf numFmtId="0" fontId="11" fillId="0" borderId="25" xfId="4" applyFont="1" applyFill="1" applyBorder="1" applyAlignment="1" applyProtection="1">
      <alignment horizontal="center" vertical="center"/>
      <protection hidden="1"/>
    </xf>
    <xf numFmtId="0" fontId="15" fillId="0" borderId="12" xfId="4" applyFont="1" applyFill="1" applyBorder="1" applyAlignment="1" applyProtection="1">
      <alignment horizontal="center" vertical="center"/>
      <protection hidden="1"/>
    </xf>
    <xf numFmtId="0" fontId="11" fillId="0" borderId="25" xfId="4" quotePrefix="1" applyFont="1" applyFill="1" applyBorder="1" applyAlignment="1" applyProtection="1">
      <alignment horizontal="center" vertical="center"/>
      <protection hidden="1"/>
    </xf>
    <xf numFmtId="0" fontId="18" fillId="0" borderId="27" xfId="4" applyFont="1" applyFill="1" applyBorder="1" applyAlignment="1" applyProtection="1">
      <alignment horizontal="center" vertical="center"/>
      <protection hidden="1"/>
    </xf>
    <xf numFmtId="0" fontId="18" fillId="0" borderId="0" xfId="4" applyFont="1" applyFill="1" applyBorder="1" applyAlignment="1" applyProtection="1">
      <alignment horizontal="center" vertical="center"/>
      <protection hidden="1"/>
    </xf>
    <xf numFmtId="0" fontId="18" fillId="0" borderId="26" xfId="4" applyFont="1" applyFill="1" applyBorder="1" applyAlignment="1" applyProtection="1">
      <alignment horizontal="center" vertical="center"/>
      <protection hidden="1"/>
    </xf>
    <xf numFmtId="0" fontId="11" fillId="0" borderId="29" xfId="4" quotePrefix="1" applyFont="1" applyFill="1" applyBorder="1" applyAlignment="1" applyProtection="1">
      <alignment horizontal="center" vertical="center"/>
      <protection hidden="1"/>
    </xf>
    <xf numFmtId="0" fontId="15" fillId="0" borderId="30" xfId="4" applyFont="1" applyFill="1" applyBorder="1" applyAlignment="1" applyProtection="1">
      <alignment horizontal="center" vertical="center"/>
      <protection hidden="1"/>
    </xf>
    <xf numFmtId="0" fontId="15" fillId="0" borderId="33" xfId="4" applyFont="1" applyFill="1" applyBorder="1" applyAlignment="1" applyProtection="1">
      <alignment horizontal="center" vertical="center"/>
      <protection hidden="1"/>
    </xf>
    <xf numFmtId="1" fontId="41" fillId="0" borderId="0" xfId="2" applyNumberFormat="1" applyFont="1" applyAlignment="1">
      <alignment horizontal="center" vertical="center"/>
    </xf>
    <xf numFmtId="0" fontId="40" fillId="0" borderId="0" xfId="2" applyFont="1" applyAlignment="1">
      <alignment horizontal="center" vertical="center"/>
    </xf>
    <xf numFmtId="0" fontId="40" fillId="0" borderId="0" xfId="2" applyFont="1" applyFill="1" applyAlignment="1">
      <alignment horizontal="center" vertical="center"/>
    </xf>
    <xf numFmtId="169" fontId="43" fillId="0" borderId="0" xfId="0" applyNumberFormat="1" applyFont="1" applyAlignment="1">
      <alignment horizontal="center" vertical="center"/>
    </xf>
    <xf numFmtId="169" fontId="0" fillId="0" borderId="0" xfId="0" applyNumberFormat="1" applyAlignment="1">
      <alignment vertical="center"/>
    </xf>
    <xf numFmtId="0" fontId="44" fillId="0" borderId="0" xfId="0" applyFont="1"/>
    <xf numFmtId="14" fontId="6" fillId="0" borderId="0" xfId="2" applyNumberFormat="1" applyAlignment="1">
      <alignment vertical="center"/>
    </xf>
    <xf numFmtId="1" fontId="11" fillId="0" borderId="23" xfId="4" applyNumberFormat="1" applyFont="1" applyFill="1" applyBorder="1" applyAlignment="1" applyProtection="1">
      <alignment horizontal="center" vertical="center"/>
      <protection hidden="1"/>
    </xf>
    <xf numFmtId="1" fontId="15" fillId="0" borderId="39" xfId="2" applyNumberFormat="1" applyFont="1" applyBorder="1" applyAlignment="1">
      <alignment horizontal="left" vertical="center"/>
    </xf>
    <xf numFmtId="0" fontId="15" fillId="0" borderId="41" xfId="2" applyFont="1" applyBorder="1" applyAlignment="1">
      <alignment horizontal="left" vertical="center"/>
    </xf>
    <xf numFmtId="1" fontId="40" fillId="0" borderId="0" xfId="2" applyNumberFormat="1" applyFont="1" applyAlignment="1">
      <alignment horizontal="center" vertical="center"/>
    </xf>
    <xf numFmtId="1" fontId="17" fillId="0" borderId="12" xfId="2" applyNumberFormat="1" applyFont="1" applyBorder="1" applyAlignment="1">
      <alignment horizontal="center" vertical="center"/>
    </xf>
    <xf numFmtId="166" fontId="14" fillId="0" borderId="0" xfId="2" applyNumberFormat="1" applyFont="1" applyAlignment="1">
      <alignment horizontal="center" vertical="center" wrapText="1"/>
    </xf>
    <xf numFmtId="2" fontId="7" fillId="0" borderId="0" xfId="2" applyNumberFormat="1" applyFont="1" applyAlignment="1">
      <alignment horizontal="center" vertical="center"/>
    </xf>
    <xf numFmtId="0" fontId="42" fillId="0" borderId="0" xfId="2" applyFont="1" applyAlignment="1">
      <alignment horizontal="center" vertical="center"/>
    </xf>
    <xf numFmtId="1" fontId="6" fillId="0" borderId="0" xfId="2" applyNumberFormat="1" applyAlignment="1">
      <alignment horizontal="right" vertical="center"/>
    </xf>
    <xf numFmtId="0" fontId="11" fillId="0" borderId="36" xfId="2" applyFont="1" applyBorder="1" applyAlignment="1">
      <alignment horizontal="center" vertical="center"/>
    </xf>
    <xf numFmtId="0" fontId="11" fillId="0" borderId="37" xfId="2" applyFont="1" applyBorder="1" applyAlignment="1">
      <alignment horizontal="center" vertical="center"/>
    </xf>
    <xf numFmtId="0" fontId="11" fillId="0" borderId="38" xfId="2" applyFont="1" applyBorder="1" applyAlignment="1">
      <alignment horizontal="center" vertical="center"/>
    </xf>
    <xf numFmtId="1" fontId="18" fillId="0" borderId="22" xfId="2" applyNumberFormat="1" applyFont="1" applyBorder="1" applyAlignment="1">
      <alignment vertical="center"/>
    </xf>
    <xf numFmtId="1" fontId="15" fillId="0" borderId="22" xfId="2" applyNumberFormat="1" applyFont="1" applyBorder="1" applyAlignment="1">
      <alignment vertical="center"/>
    </xf>
    <xf numFmtId="1" fontId="15" fillId="0" borderId="22" xfId="2" applyNumberFormat="1" applyFont="1" applyFill="1" applyBorder="1" applyAlignment="1">
      <alignment vertical="center"/>
    </xf>
    <xf numFmtId="1" fontId="15" fillId="0" borderId="42" xfId="2" applyNumberFormat="1" applyFont="1" applyBorder="1" applyAlignment="1">
      <alignment vertical="center"/>
    </xf>
    <xf numFmtId="1" fontId="18" fillId="0" borderId="40" xfId="2" applyNumberFormat="1" applyFont="1" applyBorder="1" applyAlignment="1">
      <alignment vertical="center"/>
    </xf>
    <xf numFmtId="1" fontId="15" fillId="0" borderId="40" xfId="2" applyNumberFormat="1" applyFont="1" applyBorder="1" applyAlignment="1">
      <alignment vertical="center"/>
    </xf>
    <xf numFmtId="1" fontId="15" fillId="0" borderId="42" xfId="2" applyNumberFormat="1" applyFont="1" applyFill="1" applyBorder="1" applyAlignment="1">
      <alignment vertical="center"/>
    </xf>
    <xf numFmtId="1" fontId="15" fillId="0" borderId="43" xfId="2" applyNumberFormat="1" applyFont="1" applyFill="1" applyBorder="1" applyAlignment="1">
      <alignment vertical="center"/>
    </xf>
    <xf numFmtId="0" fontId="31" fillId="10" borderId="0" xfId="4" applyFont="1" applyFill="1" applyAlignment="1" applyProtection="1">
      <alignment horizontal="center" vertical="center"/>
      <protection hidden="1"/>
    </xf>
    <xf numFmtId="0" fontId="28" fillId="10" borderId="0" xfId="4" applyFont="1" applyFill="1" applyAlignment="1" applyProtection="1">
      <alignment horizontal="center" vertical="center"/>
      <protection hidden="1"/>
    </xf>
    <xf numFmtId="0" fontId="34" fillId="12" borderId="19" xfId="4" applyFont="1" applyFill="1" applyBorder="1" applyAlignment="1">
      <alignment horizontal="center" vertical="center"/>
    </xf>
    <xf numFmtId="0" fontId="34" fillId="12" borderId="20" xfId="4" applyFont="1" applyFill="1" applyBorder="1" applyAlignment="1">
      <alignment horizontal="center" vertical="center"/>
    </xf>
    <xf numFmtId="0" fontId="34" fillId="12" borderId="21" xfId="4" applyFont="1" applyFill="1" applyBorder="1" applyAlignment="1">
      <alignment horizontal="center" vertical="center"/>
    </xf>
    <xf numFmtId="0" fontId="28" fillId="0" borderId="3" xfId="4" applyFont="1" applyFill="1" applyBorder="1" applyAlignment="1" applyProtection="1">
      <alignment horizontal="center" vertical="center"/>
      <protection hidden="1"/>
    </xf>
    <xf numFmtId="0" fontId="28" fillId="0" borderId="4" xfId="4" applyFont="1" applyFill="1" applyBorder="1" applyAlignment="1" applyProtection="1">
      <alignment horizontal="center" vertical="center"/>
      <protection hidden="1"/>
    </xf>
    <xf numFmtId="0" fontId="8" fillId="6" borderId="5" xfId="2" applyFont="1" applyFill="1" applyBorder="1" applyAlignment="1">
      <alignment horizontal="center" vertical="center"/>
    </xf>
    <xf numFmtId="0" fontId="8" fillId="6" borderId="6" xfId="2" applyFont="1" applyFill="1" applyBorder="1" applyAlignment="1">
      <alignment horizontal="center" vertical="center"/>
    </xf>
    <xf numFmtId="0" fontId="8" fillId="6" borderId="8" xfId="2" applyFont="1" applyFill="1" applyBorder="1" applyAlignment="1">
      <alignment horizontal="center" vertical="center"/>
    </xf>
    <xf numFmtId="0" fontId="8" fillId="6" borderId="9" xfId="2" applyFont="1" applyFill="1" applyBorder="1" applyAlignment="1">
      <alignment horizontal="center" vertical="center"/>
    </xf>
    <xf numFmtId="164" fontId="9" fillId="0" borderId="5" xfId="2" applyNumberFormat="1" applyFont="1" applyBorder="1" applyAlignment="1">
      <alignment horizontal="left" vertical="center" wrapText="1"/>
    </xf>
    <xf numFmtId="164" fontId="9" fillId="0" borderId="7" xfId="2" applyNumberFormat="1" applyFont="1" applyBorder="1" applyAlignment="1">
      <alignment horizontal="left" vertical="center" wrapText="1"/>
    </xf>
    <xf numFmtId="164" fontId="9" fillId="0" borderId="6" xfId="2" applyNumberFormat="1" applyFont="1" applyBorder="1" applyAlignment="1">
      <alignment horizontal="left" vertical="center" wrapText="1"/>
    </xf>
    <xf numFmtId="164" fontId="9" fillId="0" borderId="8" xfId="2" applyNumberFormat="1" applyFont="1" applyBorder="1" applyAlignment="1">
      <alignment horizontal="left" vertical="center" wrapText="1"/>
    </xf>
    <xf numFmtId="164" fontId="9" fillId="0" borderId="10" xfId="2" applyNumberFormat="1" applyFont="1" applyBorder="1" applyAlignment="1">
      <alignment horizontal="left" vertical="center" wrapText="1"/>
    </xf>
    <xf numFmtId="164" fontId="9" fillId="0" borderId="9" xfId="2" applyNumberFormat="1" applyFont="1" applyBorder="1" applyAlignment="1">
      <alignment horizontal="left" vertical="center" wrapText="1"/>
    </xf>
    <xf numFmtId="165" fontId="37" fillId="0" borderId="1" xfId="2" applyNumberFormat="1" applyFont="1" applyBorder="1" applyAlignment="1">
      <alignment horizontal="center" vertical="center" wrapText="1"/>
    </xf>
    <xf numFmtId="165" fontId="37" fillId="0" borderId="32" xfId="2" applyNumberFormat="1" applyFont="1" applyBorder="1" applyAlignment="1">
      <alignment horizontal="center" vertical="center" wrapText="1"/>
    </xf>
    <xf numFmtId="165" fontId="37" fillId="0" borderId="2" xfId="2" applyNumberFormat="1" applyFont="1" applyBorder="1" applyAlignment="1">
      <alignment horizontal="center" vertical="center" wrapText="1"/>
    </xf>
    <xf numFmtId="1" fontId="0" fillId="0" borderId="0" xfId="0" applyNumberFormat="1"/>
    <xf numFmtId="1" fontId="2" fillId="0" borderId="0" xfId="0" applyNumberFormat="1" applyFont="1"/>
    <xf numFmtId="1" fontId="6" fillId="0" borderId="0" xfId="2" applyNumberFormat="1" applyAlignment="1">
      <alignment vertical="center" wrapText="1"/>
    </xf>
    <xf numFmtId="172" fontId="43" fillId="0" borderId="0" xfId="0" applyNumberFormat="1" applyFont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1" fontId="46" fillId="0" borderId="0" xfId="2" applyNumberFormat="1" applyFont="1" applyAlignment="1">
      <alignment vertical="center"/>
    </xf>
    <xf numFmtId="0" fontId="15" fillId="4" borderId="28" xfId="4" applyFont="1" applyFill="1" applyBorder="1" applyAlignment="1" applyProtection="1">
      <alignment horizontal="center" vertical="center"/>
      <protection hidden="1"/>
    </xf>
    <xf numFmtId="14" fontId="40" fillId="4" borderId="0" xfId="2" applyNumberFormat="1" applyFont="1" applyFill="1" applyAlignment="1">
      <alignment vertical="center"/>
    </xf>
    <xf numFmtId="0" fontId="40" fillId="0" borderId="0" xfId="2" applyFont="1" applyAlignment="1">
      <alignment horizontal="right" vertical="center"/>
    </xf>
    <xf numFmtId="2" fontId="40" fillId="0" borderId="0" xfId="2" applyNumberFormat="1" applyFont="1" applyAlignment="1">
      <alignment horizontal="center" vertical="center"/>
    </xf>
  </cellXfs>
  <cellStyles count="5">
    <cellStyle name="Normal" xfId="0" builtinId="0"/>
    <cellStyle name="Normal 2" xfId="1" xr:uid="{00000000-0005-0000-0000-000001000000}"/>
    <cellStyle name="Normal 3" xfId="3" xr:uid="{A88C2EDF-0341-4DF7-BC00-DD17A56E2C04}"/>
    <cellStyle name="Normal 4" xfId="4" xr:uid="{16A0FF34-328B-4060-9831-30FD02DDD0F6}"/>
    <cellStyle name="Normal 8" xfId="2" xr:uid="{E77622C6-063A-4A71-ABD1-0FD45136F210}"/>
  </cellStyles>
  <dxfs count="36"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color theme="9" tint="0.59996337778862885"/>
      </font>
      <fill>
        <patternFill>
          <bgColor theme="9" tint="0.59996337778862885"/>
        </patternFill>
      </fill>
      <border>
        <left/>
        <right/>
        <top/>
        <bottom/>
      </border>
    </dxf>
    <dxf>
      <font>
        <b val="0"/>
        <i val="0"/>
        <color theme="9" tint="0.59996337778862885"/>
      </font>
      <fill>
        <patternFill>
          <bgColor theme="9" tint="0.59996337778862885"/>
        </patternFill>
      </fill>
    </dxf>
    <dxf>
      <font>
        <b val="0"/>
        <i val="0"/>
        <color theme="9" tint="0.59996337778862885"/>
      </font>
      <fill>
        <patternFill>
          <bgColor theme="9" tint="0.59996337778862885"/>
        </patternFill>
      </fill>
    </dxf>
    <dxf>
      <font>
        <b val="0"/>
        <i val="0"/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  <color theme="0" tint="-4.9989318521683403E-2"/>
      </font>
      <fill>
        <patternFill>
          <bgColor rgb="FF0070C0"/>
        </patternFill>
      </fill>
    </dxf>
    <dxf>
      <font>
        <b/>
        <i/>
        <color rgb="FFFF0000"/>
      </font>
      <fill>
        <patternFill patternType="gray0625">
          <fgColor rgb="FFFFC000"/>
        </patternFill>
      </fill>
    </dxf>
    <dxf>
      <font>
        <b/>
        <i val="0"/>
        <color rgb="FF7030A0"/>
      </font>
      <fill>
        <patternFill>
          <bgColor rgb="FFB889DB"/>
        </patternFill>
      </fill>
    </dxf>
    <dxf>
      <fill>
        <patternFill>
          <bgColor theme="0" tint="-4.9989318521683403E-2"/>
        </patternFill>
      </fill>
      <border>
        <left style="thin">
          <color rgb="FF9966FF"/>
        </left>
        <right style="thin">
          <color rgb="FF9966FF"/>
        </right>
        <top style="thin">
          <color rgb="FF9966FF"/>
        </top>
        <bottom style="thin">
          <color rgb="FF9966FF"/>
        </bottom>
        <vertical/>
        <horizontal/>
      </border>
    </dxf>
    <dxf>
      <fill>
        <patternFill patternType="lightUp">
          <fgColor rgb="FF0070C0"/>
        </patternFill>
      </fill>
    </dxf>
    <dxf>
      <font>
        <b/>
        <i val="0"/>
        <color rgb="FF7030A0"/>
      </font>
      <fill>
        <patternFill>
          <bgColor rgb="FFBD92DE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color theme="9" tint="0.59996337778862885"/>
      </font>
      <fill>
        <patternFill>
          <bgColor theme="9" tint="0.59996337778862885"/>
        </patternFill>
      </fill>
      <border>
        <left/>
        <right/>
        <top/>
        <bottom/>
      </border>
    </dxf>
    <dxf>
      <font>
        <b val="0"/>
        <i val="0"/>
        <color theme="9" tint="0.59996337778862885"/>
      </font>
      <fill>
        <patternFill>
          <bgColor theme="9" tint="0.59996337778862885"/>
        </patternFill>
      </fill>
    </dxf>
    <dxf>
      <font>
        <b val="0"/>
        <i val="0"/>
        <color theme="9" tint="0.59996337778862885"/>
      </font>
      <fill>
        <patternFill>
          <bgColor theme="9" tint="0.59996337778862885"/>
        </patternFill>
      </fill>
    </dxf>
    <dxf>
      <font>
        <b val="0"/>
        <i val="0"/>
        <color theme="9" tint="0.59996337778862885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1"/>
        </patternFill>
      </fill>
    </dxf>
    <dxf>
      <font>
        <b/>
        <i val="0"/>
        <color theme="0" tint="-4.9989318521683403E-2"/>
      </font>
      <fill>
        <patternFill>
          <bgColor rgb="FF0070C0"/>
        </patternFill>
      </fill>
    </dxf>
    <dxf>
      <font>
        <b/>
        <i/>
        <color rgb="FFFF0000"/>
      </font>
      <fill>
        <patternFill patternType="gray0625">
          <fgColor rgb="FFFFC000"/>
        </patternFill>
      </fill>
    </dxf>
    <dxf>
      <font>
        <b/>
        <i val="0"/>
        <color rgb="FF7030A0"/>
      </font>
      <fill>
        <patternFill>
          <bgColor rgb="FFB889DB"/>
        </patternFill>
      </fill>
    </dxf>
    <dxf>
      <fill>
        <patternFill>
          <bgColor theme="0" tint="-4.9989318521683403E-2"/>
        </patternFill>
      </fill>
      <border>
        <left style="thin">
          <color rgb="FF9966FF"/>
        </left>
        <right style="thin">
          <color rgb="FF9966FF"/>
        </right>
        <top style="thin">
          <color rgb="FF9966FF"/>
        </top>
        <bottom style="thin">
          <color rgb="FF9966FF"/>
        </bottom>
        <vertical/>
        <horizontal/>
      </border>
    </dxf>
    <dxf>
      <fill>
        <patternFill patternType="lightUp">
          <fgColor rgb="FF0070C0"/>
        </patternFill>
      </fill>
    </dxf>
    <dxf>
      <font>
        <b/>
        <i val="0"/>
        <color rgb="FF7030A0"/>
      </font>
      <fill>
        <patternFill>
          <bgColor rgb="FFBD92DE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C0504D"/>
      <color rgb="FF0064C8"/>
      <color rgb="FFFF65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263525</xdr:colOff>
      <xdr:row>2</xdr:row>
      <xdr:rowOff>190500</xdr:rowOff>
    </xdr:from>
    <xdr:to>
      <xdr:col>32</xdr:col>
      <xdr:colOff>282854</xdr:colOff>
      <xdr:row>4</xdr:row>
      <xdr:rowOff>162454</xdr:rowOff>
    </xdr:to>
    <xdr:pic>
      <xdr:nvPicPr>
        <xdr:cNvPr id="4" name="Recherche">
          <a:extLst>
            <a:ext uri="{FF2B5EF4-FFF2-40B4-BE49-F238E27FC236}">
              <a16:creationId xmlns:a16="http://schemas.microsoft.com/office/drawing/2014/main" id="{9C06ED7A-C0A5-49C3-8E07-2E4E83AC59C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10" t="35978" r="4612" b="30627"/>
        <a:stretch/>
      </xdr:blipFill>
      <xdr:spPr>
        <a:xfrm rot="10800000" flipV="1">
          <a:off x="26125805" y="571500"/>
          <a:ext cx="773709" cy="581554"/>
        </a:xfrm>
        <a:prstGeom prst="rect">
          <a:avLst/>
        </a:prstGeom>
      </xdr:spPr>
    </xdr:pic>
    <xdr:clientData/>
  </xdr:twoCellAnchor>
  <xdr:twoCellAnchor editAs="absolute">
    <xdr:from>
      <xdr:col>65</xdr:col>
      <xdr:colOff>727075</xdr:colOff>
      <xdr:row>1</xdr:row>
      <xdr:rowOff>16984</xdr:rowOff>
    </xdr:from>
    <xdr:to>
      <xdr:col>67</xdr:col>
      <xdr:colOff>691447</xdr:colOff>
      <xdr:row>2</xdr:row>
      <xdr:rowOff>187854</xdr:rowOff>
    </xdr:to>
    <xdr:sp macro="" textlink="">
      <xdr:nvSpPr>
        <xdr:cNvPr id="6" name="Choisir_annee" hidden="1">
          <a:extLst>
            <a:ext uri="{FF2B5EF4-FFF2-40B4-BE49-F238E27FC236}">
              <a16:creationId xmlns:a16="http://schemas.microsoft.com/office/drawing/2014/main" id="{322EC71D-D7EF-4A4B-9FBE-F5DC2671715E}"/>
            </a:ext>
          </a:extLst>
        </xdr:cNvPr>
        <xdr:cNvSpPr/>
      </xdr:nvSpPr>
      <xdr:spPr>
        <a:xfrm>
          <a:off x="52238275" y="16984"/>
          <a:ext cx="1473132" cy="551870"/>
        </a:xfrm>
        <a:prstGeom prst="roundRect">
          <a:avLst/>
        </a:prstGeom>
        <a:solidFill>
          <a:schemeClr val="accent6">
            <a:lumMod val="5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Cliquez ici pour choisir une année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247651</xdr:colOff>
      <xdr:row>0</xdr:row>
      <xdr:rowOff>238125</xdr:rowOff>
    </xdr:from>
    <xdr:to>
      <xdr:col>1</xdr:col>
      <xdr:colOff>1676401</xdr:colOff>
      <xdr:row>1</xdr:row>
      <xdr:rowOff>149461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701BFF1-0895-48E7-A8F2-00D5A93444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38276" y="238125"/>
          <a:ext cx="1428750" cy="29233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B6FCD-9104-40E7-A99E-6A600543D419}">
  <sheetPr codeName="Feuil3">
    <pageSetUpPr fitToPage="1"/>
  </sheetPr>
  <dimension ref="A1:AM39"/>
  <sheetViews>
    <sheetView showGridLines="0" topLeftCell="A2" zoomScale="80" zoomScaleNormal="80" workbookViewId="0">
      <selection activeCell="B20" sqref="B20"/>
    </sheetView>
  </sheetViews>
  <sheetFormatPr baseColWidth="10" defaultColWidth="9" defaultRowHeight="14.4" customHeight="1" zeroHeight="1" x14ac:dyDescent="0.2"/>
  <cols>
    <col min="1" max="1" width="9" style="108" customWidth="1"/>
    <col min="2" max="2" width="7.81640625" style="108" customWidth="1"/>
    <col min="3" max="3" width="11.54296875" style="108" bestFit="1" customWidth="1"/>
    <col min="4" max="4" width="3.36328125" style="108" customWidth="1"/>
    <col min="5" max="16" width="11.81640625" style="108" bestFit="1" customWidth="1"/>
    <col min="17" max="17" width="9" style="108" customWidth="1"/>
    <col min="18" max="16384" width="9" style="108"/>
  </cols>
  <sheetData>
    <row r="1" spans="1:39" ht="30" hidden="1" customHeight="1" x14ac:dyDescent="0.2">
      <c r="Q1" s="109"/>
    </row>
    <row r="2" spans="1:39" ht="30" customHeight="1" x14ac:dyDescent="0.2">
      <c r="Q2" s="109"/>
    </row>
    <row r="3" spans="1:39" ht="24.75" customHeight="1" x14ac:dyDescent="0.2">
      <c r="G3" s="190" t="str">
        <f>IF(E4&lt;&gt;"","Calendrier pour l'année "&amp;E4,"")</f>
        <v>Calendrier pour l'année 2020</v>
      </c>
      <c r="H3" s="190"/>
      <c r="I3" s="190"/>
      <c r="J3" s="190"/>
      <c r="K3" s="190"/>
      <c r="L3" s="190"/>
      <c r="M3" s="190"/>
      <c r="N3" s="190"/>
      <c r="O3" s="190"/>
      <c r="P3" s="190"/>
    </row>
    <row r="4" spans="1:39" ht="23.4" x14ac:dyDescent="0.2">
      <c r="E4" s="137">
        <f>'Matrice Ligne 1'!$AM$4</f>
        <v>2020</v>
      </c>
      <c r="G4" s="190"/>
      <c r="H4" s="190"/>
      <c r="I4" s="190"/>
      <c r="J4" s="190"/>
      <c r="K4" s="190"/>
      <c r="L4" s="190"/>
      <c r="M4" s="190"/>
      <c r="N4" s="190"/>
      <c r="O4" s="190"/>
      <c r="P4" s="190"/>
    </row>
    <row r="5" spans="1:39" x14ac:dyDescent="0.2">
      <c r="E5" s="110" t="s">
        <v>192</v>
      </c>
      <c r="F5" s="110" t="s">
        <v>192</v>
      </c>
      <c r="G5" s="110" t="s">
        <v>192</v>
      </c>
      <c r="H5" s="110" t="s">
        <v>192</v>
      </c>
      <c r="I5" s="110" t="s">
        <v>192</v>
      </c>
      <c r="J5" s="110" t="s">
        <v>192</v>
      </c>
      <c r="K5" s="110" t="s">
        <v>192</v>
      </c>
      <c r="L5" s="110" t="s">
        <v>192</v>
      </c>
      <c r="M5" s="110" t="s">
        <v>192</v>
      </c>
      <c r="N5" s="110" t="s">
        <v>192</v>
      </c>
      <c r="O5" s="110" t="s">
        <v>192</v>
      </c>
      <c r="P5" s="110" t="s">
        <v>192</v>
      </c>
    </row>
    <row r="6" spans="1:39" x14ac:dyDescent="0.2">
      <c r="E6" s="111">
        <v>43101</v>
      </c>
      <c r="F6" s="111">
        <v>43132</v>
      </c>
      <c r="G6" s="111">
        <v>43160</v>
      </c>
      <c r="H6" s="111">
        <v>43191</v>
      </c>
      <c r="I6" s="111">
        <v>43221</v>
      </c>
      <c r="J6" s="111">
        <v>43252</v>
      </c>
      <c r="K6" s="111">
        <v>43282</v>
      </c>
      <c r="L6" s="111">
        <v>43313</v>
      </c>
      <c r="M6" s="111">
        <v>43344</v>
      </c>
      <c r="N6" s="111">
        <v>43374</v>
      </c>
      <c r="O6" s="111">
        <v>43405</v>
      </c>
      <c r="P6" s="111">
        <v>43435</v>
      </c>
    </row>
    <row r="7" spans="1:39" ht="18" x14ac:dyDescent="0.2">
      <c r="E7" s="112" t="str">
        <f>IF($E$4&lt;&gt;"",PROPER(TEXT(E6,"mmmm")),"")</f>
        <v>Janvier</v>
      </c>
      <c r="F7" s="112" t="str">
        <f t="shared" ref="F7:P7" si="0">IF($E$4&lt;&gt;"",PROPER(TEXT(F6,"mmmm")),"")</f>
        <v>Février</v>
      </c>
      <c r="G7" s="112" t="str">
        <f t="shared" si="0"/>
        <v>Mars</v>
      </c>
      <c r="H7" s="112" t="str">
        <f t="shared" si="0"/>
        <v>Avril</v>
      </c>
      <c r="I7" s="112" t="str">
        <f t="shared" si="0"/>
        <v>Mai</v>
      </c>
      <c r="J7" s="112" t="str">
        <f t="shared" si="0"/>
        <v>Juin</v>
      </c>
      <c r="K7" s="112" t="str">
        <f t="shared" si="0"/>
        <v>Juillet</v>
      </c>
      <c r="L7" s="112" t="str">
        <f t="shared" si="0"/>
        <v>Août</v>
      </c>
      <c r="M7" s="112" t="str">
        <f t="shared" si="0"/>
        <v>Septembre</v>
      </c>
      <c r="N7" s="112" t="str">
        <f t="shared" si="0"/>
        <v>Octobre</v>
      </c>
      <c r="O7" s="112" t="str">
        <f t="shared" si="0"/>
        <v>Novembre</v>
      </c>
      <c r="P7" s="112" t="str">
        <f t="shared" si="0"/>
        <v>Décembre</v>
      </c>
    </row>
    <row r="8" spans="1:39" ht="15.6" x14ac:dyDescent="0.2">
      <c r="D8" s="113">
        <v>1</v>
      </c>
      <c r="E8" s="114">
        <f>IF($E$4&lt;&gt;"",DATE($E$4,MONTH(E$6),$D8),"")</f>
        <v>43831</v>
      </c>
      <c r="F8" s="114">
        <f t="shared" ref="F8:P8" si="1">IF($E$4&lt;&gt;"",DATE($E$4,MONTH(F$6),$D8),"")</f>
        <v>43862</v>
      </c>
      <c r="G8" s="114">
        <f t="shared" si="1"/>
        <v>43891</v>
      </c>
      <c r="H8" s="114">
        <f t="shared" si="1"/>
        <v>43922</v>
      </c>
      <c r="I8" s="114">
        <f t="shared" si="1"/>
        <v>43952</v>
      </c>
      <c r="J8" s="114">
        <f t="shared" si="1"/>
        <v>43983</v>
      </c>
      <c r="K8" s="114">
        <f t="shared" si="1"/>
        <v>44013</v>
      </c>
      <c r="L8" s="114">
        <f t="shared" si="1"/>
        <v>44044</v>
      </c>
      <c r="M8" s="114">
        <f t="shared" si="1"/>
        <v>44075</v>
      </c>
      <c r="N8" s="114">
        <f t="shared" si="1"/>
        <v>44105</v>
      </c>
      <c r="O8" s="114">
        <f t="shared" si="1"/>
        <v>44136</v>
      </c>
      <c r="P8" s="114">
        <f t="shared" si="1"/>
        <v>44166</v>
      </c>
      <c r="AB8" s="115" t="str">
        <f>TEXT(E8,"jjj")</f>
        <v>mer</v>
      </c>
      <c r="AC8" s="115" t="str">
        <f>TEXT(F8,"jjj")</f>
        <v>sam</v>
      </c>
      <c r="AD8" s="115" t="str">
        <f>TEXT(G8,"jjj")</f>
        <v>dim</v>
      </c>
      <c r="AE8" s="115" t="str">
        <f t="shared" ref="AE8:AM23" si="2">TEXT(H8,"jjj")</f>
        <v>mer</v>
      </c>
      <c r="AF8" s="115" t="str">
        <f t="shared" si="2"/>
        <v>ven</v>
      </c>
      <c r="AG8" s="115" t="str">
        <f t="shared" si="2"/>
        <v>lun</v>
      </c>
      <c r="AH8" s="115" t="str">
        <f t="shared" si="2"/>
        <v>mer</v>
      </c>
      <c r="AI8" s="115" t="str">
        <f t="shared" si="2"/>
        <v>sam</v>
      </c>
      <c r="AJ8" s="115" t="str">
        <f t="shared" si="2"/>
        <v>mar</v>
      </c>
      <c r="AK8" s="115" t="str">
        <f t="shared" si="2"/>
        <v>jeu</v>
      </c>
      <c r="AL8" s="115" t="str">
        <f t="shared" si="2"/>
        <v>dim</v>
      </c>
      <c r="AM8" s="115" t="str">
        <f t="shared" si="2"/>
        <v>mar</v>
      </c>
    </row>
    <row r="9" spans="1:39" ht="15.6" x14ac:dyDescent="0.2">
      <c r="D9" s="113">
        <v>2</v>
      </c>
      <c r="E9" s="114">
        <f>IF($E$4&lt;&gt;"",IF(MONTH(DATE($E$4,MONTH(E$6),$D9))=MONTH(E$8),DATE($E$4,MONTH(E$6),$D9),""),"")</f>
        <v>43832</v>
      </c>
      <c r="F9" s="114">
        <f t="shared" ref="F9:P24" si="3">IF($E$4&lt;&gt;"",IF(MONTH(DATE($E$4,MONTH(F$6),$D9))=MONTH(F$8),DATE($E$4,MONTH(F$6),$D9),""),"")</f>
        <v>43863</v>
      </c>
      <c r="G9" s="114">
        <f t="shared" si="3"/>
        <v>43892</v>
      </c>
      <c r="H9" s="114">
        <f t="shared" si="3"/>
        <v>43923</v>
      </c>
      <c r="I9" s="114">
        <f t="shared" si="3"/>
        <v>43953</v>
      </c>
      <c r="J9" s="114">
        <f t="shared" si="3"/>
        <v>43984</v>
      </c>
      <c r="K9" s="114">
        <f t="shared" si="3"/>
        <v>44014</v>
      </c>
      <c r="L9" s="114">
        <f t="shared" si="3"/>
        <v>44045</v>
      </c>
      <c r="M9" s="114">
        <f t="shared" si="3"/>
        <v>44076</v>
      </c>
      <c r="N9" s="114">
        <f t="shared" si="3"/>
        <v>44106</v>
      </c>
      <c r="O9" s="114">
        <f t="shared" si="3"/>
        <v>44137</v>
      </c>
      <c r="P9" s="114">
        <f t="shared" si="3"/>
        <v>44167</v>
      </c>
      <c r="AB9" s="115" t="str">
        <f t="shared" ref="AB9:AM37" si="4">TEXT(E9,"jjj")</f>
        <v>jeu</v>
      </c>
      <c r="AC9" s="115" t="str">
        <f t="shared" si="4"/>
        <v>dim</v>
      </c>
      <c r="AD9" s="115" t="str">
        <f t="shared" si="4"/>
        <v>lun</v>
      </c>
      <c r="AE9" s="115" t="str">
        <f t="shared" si="2"/>
        <v>jeu</v>
      </c>
      <c r="AF9" s="115" t="str">
        <f t="shared" si="2"/>
        <v>sam</v>
      </c>
      <c r="AG9" s="115" t="str">
        <f t="shared" si="2"/>
        <v>mar</v>
      </c>
      <c r="AH9" s="115" t="str">
        <f t="shared" si="2"/>
        <v>jeu</v>
      </c>
      <c r="AI9" s="115" t="str">
        <f t="shared" si="2"/>
        <v>dim</v>
      </c>
      <c r="AJ9" s="115" t="str">
        <f t="shared" si="2"/>
        <v>mer</v>
      </c>
      <c r="AK9" s="115" t="str">
        <f t="shared" si="2"/>
        <v>ven</v>
      </c>
      <c r="AL9" s="115" t="str">
        <f t="shared" si="2"/>
        <v>lun</v>
      </c>
      <c r="AM9" s="115" t="str">
        <f t="shared" si="2"/>
        <v>mer</v>
      </c>
    </row>
    <row r="10" spans="1:39" ht="15.6" x14ac:dyDescent="0.2">
      <c r="A10" s="191" t="s">
        <v>181</v>
      </c>
      <c r="B10" s="191"/>
      <c r="C10" s="116">
        <f>SUM(B11:B17)</f>
        <v>366</v>
      </c>
      <c r="D10" s="113">
        <v>3</v>
      </c>
      <c r="E10" s="114">
        <f t="shared" ref="E10:P38" si="5">IF($E$4&lt;&gt;"",IF(MONTH(DATE($E$4,MONTH(E$6),$D10))=MONTH(E$8),DATE($E$4,MONTH(E$6),$D10),""),"")</f>
        <v>43833</v>
      </c>
      <c r="F10" s="114">
        <f t="shared" si="3"/>
        <v>43864</v>
      </c>
      <c r="G10" s="114">
        <f t="shared" si="3"/>
        <v>43893</v>
      </c>
      <c r="H10" s="114">
        <f t="shared" si="3"/>
        <v>43924</v>
      </c>
      <c r="I10" s="114">
        <f t="shared" si="3"/>
        <v>43954</v>
      </c>
      <c r="J10" s="114">
        <f t="shared" si="3"/>
        <v>43985</v>
      </c>
      <c r="K10" s="114">
        <f t="shared" si="3"/>
        <v>44015</v>
      </c>
      <c r="L10" s="114">
        <f t="shared" si="3"/>
        <v>44046</v>
      </c>
      <c r="M10" s="114">
        <f t="shared" si="3"/>
        <v>44077</v>
      </c>
      <c r="N10" s="114">
        <f t="shared" si="3"/>
        <v>44107</v>
      </c>
      <c r="O10" s="114">
        <f t="shared" si="3"/>
        <v>44138</v>
      </c>
      <c r="P10" s="114">
        <f t="shared" si="3"/>
        <v>44168</v>
      </c>
      <c r="AB10" s="115" t="str">
        <f t="shared" si="4"/>
        <v>ven</v>
      </c>
      <c r="AC10" s="115" t="str">
        <f t="shared" si="4"/>
        <v>lun</v>
      </c>
      <c r="AD10" s="115" t="str">
        <f t="shared" si="4"/>
        <v>mar</v>
      </c>
      <c r="AE10" s="115" t="str">
        <f t="shared" si="2"/>
        <v>ven</v>
      </c>
      <c r="AF10" s="115" t="str">
        <f t="shared" si="2"/>
        <v>dim</v>
      </c>
      <c r="AG10" s="115" t="str">
        <f t="shared" si="2"/>
        <v>mer</v>
      </c>
      <c r="AH10" s="115" t="str">
        <f t="shared" si="2"/>
        <v>ven</v>
      </c>
      <c r="AI10" s="115" t="str">
        <f t="shared" si="2"/>
        <v>lun</v>
      </c>
      <c r="AJ10" s="115" t="str">
        <f t="shared" si="2"/>
        <v>jeu</v>
      </c>
      <c r="AK10" s="115" t="str">
        <f t="shared" si="2"/>
        <v>sam</v>
      </c>
      <c r="AL10" s="115" t="str">
        <f t="shared" si="2"/>
        <v>mar</v>
      </c>
      <c r="AM10" s="115" t="str">
        <f t="shared" si="2"/>
        <v>jeu</v>
      </c>
    </row>
    <row r="11" spans="1:39" ht="18" x14ac:dyDescent="0.2">
      <c r="A11" s="117" t="s">
        <v>182</v>
      </c>
      <c r="B11" s="118">
        <f t="shared" ref="B11:B17" si="6">COUNTIF(Jours,A11)</f>
        <v>52</v>
      </c>
      <c r="C11" s="116"/>
      <c r="D11" s="113">
        <v>4</v>
      </c>
      <c r="E11" s="114">
        <f t="shared" si="5"/>
        <v>43834</v>
      </c>
      <c r="F11" s="114">
        <f t="shared" si="3"/>
        <v>43865</v>
      </c>
      <c r="G11" s="114">
        <f t="shared" si="3"/>
        <v>43894</v>
      </c>
      <c r="H11" s="114">
        <f t="shared" si="3"/>
        <v>43925</v>
      </c>
      <c r="I11" s="114">
        <f t="shared" si="3"/>
        <v>43955</v>
      </c>
      <c r="J11" s="114">
        <f t="shared" si="3"/>
        <v>43986</v>
      </c>
      <c r="K11" s="114">
        <f t="shared" si="3"/>
        <v>44016</v>
      </c>
      <c r="L11" s="114">
        <f t="shared" si="3"/>
        <v>44047</v>
      </c>
      <c r="M11" s="114">
        <f t="shared" si="3"/>
        <v>44078</v>
      </c>
      <c r="N11" s="114">
        <f t="shared" si="3"/>
        <v>44108</v>
      </c>
      <c r="O11" s="114">
        <f t="shared" si="3"/>
        <v>44139</v>
      </c>
      <c r="P11" s="114">
        <f t="shared" si="3"/>
        <v>44169</v>
      </c>
      <c r="AB11" s="115" t="str">
        <f t="shared" si="4"/>
        <v>sam</v>
      </c>
      <c r="AC11" s="115" t="str">
        <f t="shared" si="4"/>
        <v>mar</v>
      </c>
      <c r="AD11" s="115" t="str">
        <f t="shared" si="4"/>
        <v>mer</v>
      </c>
      <c r="AE11" s="115" t="str">
        <f t="shared" si="2"/>
        <v>sam</v>
      </c>
      <c r="AF11" s="115" t="str">
        <f t="shared" si="2"/>
        <v>lun</v>
      </c>
      <c r="AG11" s="115" t="str">
        <f t="shared" si="2"/>
        <v>jeu</v>
      </c>
      <c r="AH11" s="115" t="str">
        <f t="shared" si="2"/>
        <v>sam</v>
      </c>
      <c r="AI11" s="115" t="str">
        <f t="shared" si="2"/>
        <v>mar</v>
      </c>
      <c r="AJ11" s="115" t="str">
        <f t="shared" si="2"/>
        <v>ven</v>
      </c>
      <c r="AK11" s="115" t="str">
        <f t="shared" si="2"/>
        <v>dim</v>
      </c>
      <c r="AL11" s="115" t="str">
        <f t="shared" si="2"/>
        <v>mer</v>
      </c>
      <c r="AM11" s="115" t="str">
        <f t="shared" si="2"/>
        <v>ven</v>
      </c>
    </row>
    <row r="12" spans="1:39" ht="18" x14ac:dyDescent="0.2">
      <c r="A12" s="117" t="s">
        <v>183</v>
      </c>
      <c r="B12" s="118">
        <f t="shared" si="6"/>
        <v>52</v>
      </c>
      <c r="C12" s="116"/>
      <c r="D12" s="113">
        <v>5</v>
      </c>
      <c r="E12" s="114">
        <f t="shared" si="5"/>
        <v>43835</v>
      </c>
      <c r="F12" s="114">
        <f t="shared" si="3"/>
        <v>43866</v>
      </c>
      <c r="G12" s="114">
        <f t="shared" si="3"/>
        <v>43895</v>
      </c>
      <c r="H12" s="114">
        <f t="shared" si="3"/>
        <v>43926</v>
      </c>
      <c r="I12" s="114">
        <f t="shared" si="3"/>
        <v>43956</v>
      </c>
      <c r="J12" s="114">
        <f t="shared" si="3"/>
        <v>43987</v>
      </c>
      <c r="K12" s="114">
        <f t="shared" si="3"/>
        <v>44017</v>
      </c>
      <c r="L12" s="114">
        <f t="shared" si="3"/>
        <v>44048</v>
      </c>
      <c r="M12" s="114">
        <f t="shared" si="3"/>
        <v>44079</v>
      </c>
      <c r="N12" s="114">
        <f t="shared" si="3"/>
        <v>44109</v>
      </c>
      <c r="O12" s="114">
        <f t="shared" si="3"/>
        <v>44140</v>
      </c>
      <c r="P12" s="114">
        <f t="shared" si="3"/>
        <v>44170</v>
      </c>
      <c r="AB12" s="115" t="str">
        <f t="shared" si="4"/>
        <v>dim</v>
      </c>
      <c r="AC12" s="115" t="str">
        <f t="shared" si="4"/>
        <v>mer</v>
      </c>
      <c r="AD12" s="115" t="str">
        <f t="shared" si="4"/>
        <v>jeu</v>
      </c>
      <c r="AE12" s="115" t="str">
        <f t="shared" si="2"/>
        <v>dim</v>
      </c>
      <c r="AF12" s="115" t="str">
        <f t="shared" si="2"/>
        <v>mar</v>
      </c>
      <c r="AG12" s="115" t="str">
        <f t="shared" si="2"/>
        <v>ven</v>
      </c>
      <c r="AH12" s="115" t="str">
        <f t="shared" si="2"/>
        <v>dim</v>
      </c>
      <c r="AI12" s="115" t="str">
        <f t="shared" si="2"/>
        <v>mer</v>
      </c>
      <c r="AJ12" s="115" t="str">
        <f t="shared" si="2"/>
        <v>sam</v>
      </c>
      <c r="AK12" s="115" t="str">
        <f t="shared" si="2"/>
        <v>lun</v>
      </c>
      <c r="AL12" s="115" t="str">
        <f t="shared" si="2"/>
        <v>jeu</v>
      </c>
      <c r="AM12" s="115" t="str">
        <f t="shared" si="2"/>
        <v>sam</v>
      </c>
    </row>
    <row r="13" spans="1:39" ht="18" x14ac:dyDescent="0.2">
      <c r="A13" s="117" t="s">
        <v>184</v>
      </c>
      <c r="B13" s="118">
        <f t="shared" si="6"/>
        <v>53</v>
      </c>
      <c r="C13" s="116"/>
      <c r="D13" s="113">
        <v>6</v>
      </c>
      <c r="E13" s="114">
        <f t="shared" si="5"/>
        <v>43836</v>
      </c>
      <c r="F13" s="114">
        <f t="shared" si="3"/>
        <v>43867</v>
      </c>
      <c r="G13" s="114">
        <f t="shared" si="3"/>
        <v>43896</v>
      </c>
      <c r="H13" s="114">
        <f t="shared" si="3"/>
        <v>43927</v>
      </c>
      <c r="I13" s="114">
        <f t="shared" si="3"/>
        <v>43957</v>
      </c>
      <c r="J13" s="114">
        <f t="shared" si="3"/>
        <v>43988</v>
      </c>
      <c r="K13" s="114">
        <f t="shared" si="3"/>
        <v>44018</v>
      </c>
      <c r="L13" s="114">
        <f t="shared" si="3"/>
        <v>44049</v>
      </c>
      <c r="M13" s="114">
        <f t="shared" si="3"/>
        <v>44080</v>
      </c>
      <c r="N13" s="114">
        <f t="shared" si="3"/>
        <v>44110</v>
      </c>
      <c r="O13" s="114">
        <f t="shared" si="3"/>
        <v>44141</v>
      </c>
      <c r="P13" s="114">
        <f t="shared" si="3"/>
        <v>44171</v>
      </c>
      <c r="AB13" s="115" t="str">
        <f t="shared" si="4"/>
        <v>lun</v>
      </c>
      <c r="AC13" s="115" t="str">
        <f t="shared" si="4"/>
        <v>jeu</v>
      </c>
      <c r="AD13" s="115" t="str">
        <f t="shared" si="4"/>
        <v>ven</v>
      </c>
      <c r="AE13" s="115" t="str">
        <f t="shared" si="2"/>
        <v>lun</v>
      </c>
      <c r="AF13" s="115" t="str">
        <f t="shared" si="2"/>
        <v>mer</v>
      </c>
      <c r="AG13" s="115" t="str">
        <f t="shared" si="2"/>
        <v>sam</v>
      </c>
      <c r="AH13" s="115" t="str">
        <f t="shared" si="2"/>
        <v>lun</v>
      </c>
      <c r="AI13" s="115" t="str">
        <f t="shared" si="2"/>
        <v>jeu</v>
      </c>
      <c r="AJ13" s="115" t="str">
        <f t="shared" si="2"/>
        <v>dim</v>
      </c>
      <c r="AK13" s="115" t="str">
        <f t="shared" si="2"/>
        <v>mar</v>
      </c>
      <c r="AL13" s="115" t="str">
        <f t="shared" si="2"/>
        <v>ven</v>
      </c>
      <c r="AM13" s="115" t="str">
        <f t="shared" si="2"/>
        <v>dim</v>
      </c>
    </row>
    <row r="14" spans="1:39" ht="18" x14ac:dyDescent="0.2">
      <c r="A14" s="117" t="s">
        <v>185</v>
      </c>
      <c r="B14" s="118">
        <f t="shared" si="6"/>
        <v>53</v>
      </c>
      <c r="C14" s="116"/>
      <c r="D14" s="113">
        <v>7</v>
      </c>
      <c r="E14" s="114">
        <f t="shared" si="5"/>
        <v>43837</v>
      </c>
      <c r="F14" s="114">
        <f t="shared" si="3"/>
        <v>43868</v>
      </c>
      <c r="G14" s="114">
        <f t="shared" si="3"/>
        <v>43897</v>
      </c>
      <c r="H14" s="114">
        <f t="shared" si="3"/>
        <v>43928</v>
      </c>
      <c r="I14" s="114">
        <f t="shared" si="3"/>
        <v>43958</v>
      </c>
      <c r="J14" s="114">
        <f t="shared" si="3"/>
        <v>43989</v>
      </c>
      <c r="K14" s="114">
        <f t="shared" si="3"/>
        <v>44019</v>
      </c>
      <c r="L14" s="114">
        <f t="shared" si="3"/>
        <v>44050</v>
      </c>
      <c r="M14" s="114">
        <f t="shared" si="3"/>
        <v>44081</v>
      </c>
      <c r="N14" s="114">
        <f t="shared" si="3"/>
        <v>44111</v>
      </c>
      <c r="O14" s="114">
        <f t="shared" si="3"/>
        <v>44142</v>
      </c>
      <c r="P14" s="114">
        <f t="shared" si="3"/>
        <v>44172</v>
      </c>
      <c r="AB14" s="115" t="str">
        <f t="shared" si="4"/>
        <v>mar</v>
      </c>
      <c r="AC14" s="115" t="str">
        <f t="shared" si="4"/>
        <v>ven</v>
      </c>
      <c r="AD14" s="115" t="str">
        <f t="shared" si="4"/>
        <v>sam</v>
      </c>
      <c r="AE14" s="115" t="str">
        <f t="shared" si="2"/>
        <v>mar</v>
      </c>
      <c r="AF14" s="115" t="str">
        <f t="shared" si="2"/>
        <v>jeu</v>
      </c>
      <c r="AG14" s="115" t="str">
        <f t="shared" si="2"/>
        <v>dim</v>
      </c>
      <c r="AH14" s="115" t="str">
        <f t="shared" si="2"/>
        <v>mar</v>
      </c>
      <c r="AI14" s="115" t="str">
        <f t="shared" si="2"/>
        <v>ven</v>
      </c>
      <c r="AJ14" s="115" t="str">
        <f t="shared" si="2"/>
        <v>lun</v>
      </c>
      <c r="AK14" s="115" t="str">
        <f t="shared" si="2"/>
        <v>mer</v>
      </c>
      <c r="AL14" s="115" t="str">
        <f t="shared" si="2"/>
        <v>sam</v>
      </c>
      <c r="AM14" s="115" t="str">
        <f t="shared" si="2"/>
        <v>lun</v>
      </c>
    </row>
    <row r="15" spans="1:39" ht="18" x14ac:dyDescent="0.2">
      <c r="A15" s="117" t="s">
        <v>186</v>
      </c>
      <c r="B15" s="118">
        <f t="shared" si="6"/>
        <v>52</v>
      </c>
      <c r="C15" s="116"/>
      <c r="D15" s="113">
        <v>8</v>
      </c>
      <c r="E15" s="114">
        <f t="shared" si="5"/>
        <v>43838</v>
      </c>
      <c r="F15" s="114">
        <f t="shared" si="3"/>
        <v>43869</v>
      </c>
      <c r="G15" s="114">
        <f t="shared" si="3"/>
        <v>43898</v>
      </c>
      <c r="H15" s="114">
        <f t="shared" si="3"/>
        <v>43929</v>
      </c>
      <c r="I15" s="114">
        <f t="shared" si="3"/>
        <v>43959</v>
      </c>
      <c r="J15" s="114">
        <f t="shared" si="3"/>
        <v>43990</v>
      </c>
      <c r="K15" s="114">
        <f t="shared" si="3"/>
        <v>44020</v>
      </c>
      <c r="L15" s="114">
        <f t="shared" si="3"/>
        <v>44051</v>
      </c>
      <c r="M15" s="114">
        <f t="shared" si="3"/>
        <v>44082</v>
      </c>
      <c r="N15" s="114">
        <f t="shared" si="3"/>
        <v>44112</v>
      </c>
      <c r="O15" s="114">
        <f t="shared" si="3"/>
        <v>44143</v>
      </c>
      <c r="P15" s="114">
        <f t="shared" si="3"/>
        <v>44173</v>
      </c>
      <c r="AB15" s="115" t="str">
        <f t="shared" si="4"/>
        <v>mer</v>
      </c>
      <c r="AC15" s="115" t="str">
        <f t="shared" si="4"/>
        <v>sam</v>
      </c>
      <c r="AD15" s="115" t="str">
        <f t="shared" si="4"/>
        <v>dim</v>
      </c>
      <c r="AE15" s="115" t="str">
        <f t="shared" si="2"/>
        <v>mer</v>
      </c>
      <c r="AF15" s="115" t="str">
        <f t="shared" si="2"/>
        <v>ven</v>
      </c>
      <c r="AG15" s="115" t="str">
        <f t="shared" si="2"/>
        <v>lun</v>
      </c>
      <c r="AH15" s="115" t="str">
        <f t="shared" si="2"/>
        <v>mer</v>
      </c>
      <c r="AI15" s="115" t="str">
        <f t="shared" si="2"/>
        <v>sam</v>
      </c>
      <c r="AJ15" s="115" t="str">
        <f t="shared" si="2"/>
        <v>mar</v>
      </c>
      <c r="AK15" s="115" t="str">
        <f t="shared" si="2"/>
        <v>jeu</v>
      </c>
      <c r="AL15" s="115" t="str">
        <f t="shared" si="2"/>
        <v>dim</v>
      </c>
      <c r="AM15" s="115" t="str">
        <f t="shared" si="2"/>
        <v>mar</v>
      </c>
    </row>
    <row r="16" spans="1:39" ht="18" x14ac:dyDescent="0.2">
      <c r="A16" s="117" t="s">
        <v>187</v>
      </c>
      <c r="B16" s="118">
        <f t="shared" si="6"/>
        <v>52</v>
      </c>
      <c r="C16" s="116"/>
      <c r="D16" s="113">
        <v>9</v>
      </c>
      <c r="E16" s="114">
        <f t="shared" si="5"/>
        <v>43839</v>
      </c>
      <c r="F16" s="114">
        <f t="shared" si="3"/>
        <v>43870</v>
      </c>
      <c r="G16" s="114">
        <f t="shared" si="3"/>
        <v>43899</v>
      </c>
      <c r="H16" s="114">
        <f t="shared" si="3"/>
        <v>43930</v>
      </c>
      <c r="I16" s="114">
        <f t="shared" si="3"/>
        <v>43960</v>
      </c>
      <c r="J16" s="114">
        <f t="shared" si="3"/>
        <v>43991</v>
      </c>
      <c r="K16" s="114">
        <f t="shared" si="3"/>
        <v>44021</v>
      </c>
      <c r="L16" s="114">
        <f t="shared" si="3"/>
        <v>44052</v>
      </c>
      <c r="M16" s="114">
        <f t="shared" si="3"/>
        <v>44083</v>
      </c>
      <c r="N16" s="114">
        <f t="shared" si="3"/>
        <v>44113</v>
      </c>
      <c r="O16" s="114">
        <f t="shared" si="3"/>
        <v>44144</v>
      </c>
      <c r="P16" s="114">
        <f t="shared" si="3"/>
        <v>44174</v>
      </c>
      <c r="AB16" s="115" t="str">
        <f t="shared" si="4"/>
        <v>jeu</v>
      </c>
      <c r="AC16" s="115" t="str">
        <f t="shared" si="4"/>
        <v>dim</v>
      </c>
      <c r="AD16" s="115" t="str">
        <f t="shared" si="4"/>
        <v>lun</v>
      </c>
      <c r="AE16" s="115" t="str">
        <f t="shared" si="2"/>
        <v>jeu</v>
      </c>
      <c r="AF16" s="115" t="str">
        <f t="shared" si="2"/>
        <v>sam</v>
      </c>
      <c r="AG16" s="115" t="str">
        <f t="shared" si="2"/>
        <v>mar</v>
      </c>
      <c r="AH16" s="115" t="str">
        <f t="shared" si="2"/>
        <v>jeu</v>
      </c>
      <c r="AI16" s="115" t="str">
        <f t="shared" si="2"/>
        <v>dim</v>
      </c>
      <c r="AJ16" s="115" t="str">
        <f t="shared" si="2"/>
        <v>mer</v>
      </c>
      <c r="AK16" s="115" t="str">
        <f t="shared" si="2"/>
        <v>ven</v>
      </c>
      <c r="AL16" s="115" t="str">
        <f t="shared" si="2"/>
        <v>lun</v>
      </c>
      <c r="AM16" s="115" t="str">
        <f t="shared" si="2"/>
        <v>mer</v>
      </c>
    </row>
    <row r="17" spans="1:39" ht="18" x14ac:dyDescent="0.2">
      <c r="A17" s="119" t="s">
        <v>188</v>
      </c>
      <c r="B17" s="118">
        <f t="shared" si="6"/>
        <v>52</v>
      </c>
      <c r="D17" s="113">
        <v>10</v>
      </c>
      <c r="E17" s="114">
        <f t="shared" si="5"/>
        <v>43840</v>
      </c>
      <c r="F17" s="114">
        <f t="shared" si="3"/>
        <v>43871</v>
      </c>
      <c r="G17" s="114">
        <f t="shared" si="3"/>
        <v>43900</v>
      </c>
      <c r="H17" s="114">
        <f t="shared" si="3"/>
        <v>43931</v>
      </c>
      <c r="I17" s="114">
        <f t="shared" si="3"/>
        <v>43961</v>
      </c>
      <c r="J17" s="114">
        <f t="shared" si="3"/>
        <v>43992</v>
      </c>
      <c r="K17" s="114">
        <f t="shared" si="3"/>
        <v>44022</v>
      </c>
      <c r="L17" s="114">
        <f t="shared" si="3"/>
        <v>44053</v>
      </c>
      <c r="M17" s="114">
        <f t="shared" si="3"/>
        <v>44084</v>
      </c>
      <c r="N17" s="114">
        <f t="shared" si="3"/>
        <v>44114</v>
      </c>
      <c r="O17" s="114">
        <f t="shared" si="3"/>
        <v>44145</v>
      </c>
      <c r="P17" s="114">
        <f t="shared" si="3"/>
        <v>44175</v>
      </c>
      <c r="AB17" s="115" t="str">
        <f t="shared" si="4"/>
        <v>ven</v>
      </c>
      <c r="AC17" s="115" t="str">
        <f t="shared" si="4"/>
        <v>lun</v>
      </c>
      <c r="AD17" s="115" t="str">
        <f t="shared" si="4"/>
        <v>mar</v>
      </c>
      <c r="AE17" s="115" t="str">
        <f t="shared" si="2"/>
        <v>ven</v>
      </c>
      <c r="AF17" s="115" t="str">
        <f t="shared" si="2"/>
        <v>dim</v>
      </c>
      <c r="AG17" s="115" t="str">
        <f t="shared" si="2"/>
        <v>mer</v>
      </c>
      <c r="AH17" s="115" t="str">
        <f t="shared" si="2"/>
        <v>ven</v>
      </c>
      <c r="AI17" s="115" t="str">
        <f t="shared" si="2"/>
        <v>lun</v>
      </c>
      <c r="AJ17" s="115" t="str">
        <f t="shared" si="2"/>
        <v>jeu</v>
      </c>
      <c r="AK17" s="115" t="str">
        <f t="shared" si="2"/>
        <v>sam</v>
      </c>
      <c r="AL17" s="115" t="str">
        <f t="shared" si="2"/>
        <v>mar</v>
      </c>
      <c r="AM17" s="115" t="str">
        <f t="shared" si="2"/>
        <v>jeu</v>
      </c>
    </row>
    <row r="18" spans="1:39" ht="15.6" x14ac:dyDescent="0.2">
      <c r="D18" s="113">
        <v>11</v>
      </c>
      <c r="E18" s="114">
        <f t="shared" si="5"/>
        <v>43841</v>
      </c>
      <c r="F18" s="114">
        <f t="shared" si="3"/>
        <v>43872</v>
      </c>
      <c r="G18" s="114">
        <f t="shared" si="3"/>
        <v>43901</v>
      </c>
      <c r="H18" s="114">
        <f t="shared" si="3"/>
        <v>43932</v>
      </c>
      <c r="I18" s="114">
        <f t="shared" si="3"/>
        <v>43962</v>
      </c>
      <c r="J18" s="114">
        <f t="shared" si="3"/>
        <v>43993</v>
      </c>
      <c r="K18" s="114">
        <f t="shared" si="3"/>
        <v>44023</v>
      </c>
      <c r="L18" s="114">
        <f t="shared" si="3"/>
        <v>44054</v>
      </c>
      <c r="M18" s="114">
        <f t="shared" si="3"/>
        <v>44085</v>
      </c>
      <c r="N18" s="114">
        <f t="shared" si="3"/>
        <v>44115</v>
      </c>
      <c r="O18" s="114">
        <f t="shared" si="3"/>
        <v>44146</v>
      </c>
      <c r="P18" s="114">
        <f t="shared" si="3"/>
        <v>44176</v>
      </c>
      <c r="AB18" s="115" t="str">
        <f t="shared" si="4"/>
        <v>sam</v>
      </c>
      <c r="AC18" s="115" t="str">
        <f t="shared" si="4"/>
        <v>mar</v>
      </c>
      <c r="AD18" s="115" t="str">
        <f t="shared" si="4"/>
        <v>mer</v>
      </c>
      <c r="AE18" s="115" t="str">
        <f t="shared" si="2"/>
        <v>sam</v>
      </c>
      <c r="AF18" s="115" t="str">
        <f t="shared" si="2"/>
        <v>lun</v>
      </c>
      <c r="AG18" s="115" t="str">
        <f t="shared" si="2"/>
        <v>jeu</v>
      </c>
      <c r="AH18" s="115" t="str">
        <f t="shared" si="2"/>
        <v>sam</v>
      </c>
      <c r="AI18" s="115" t="str">
        <f t="shared" si="2"/>
        <v>mar</v>
      </c>
      <c r="AJ18" s="115" t="str">
        <f t="shared" si="2"/>
        <v>ven</v>
      </c>
      <c r="AK18" s="115" t="str">
        <f t="shared" si="2"/>
        <v>dim</v>
      </c>
      <c r="AL18" s="115" t="str">
        <f t="shared" si="2"/>
        <v>mer</v>
      </c>
      <c r="AM18" s="115" t="str">
        <f t="shared" si="2"/>
        <v>ven</v>
      </c>
    </row>
    <row r="19" spans="1:39" ht="15.6" x14ac:dyDescent="0.2">
      <c r="A19" s="191" t="s">
        <v>189</v>
      </c>
      <c r="B19" s="191"/>
      <c r="C19" s="191" t="s">
        <v>190</v>
      </c>
      <c r="D19" s="191">
        <v>12</v>
      </c>
      <c r="E19" s="114">
        <f t="shared" si="5"/>
        <v>43842</v>
      </c>
      <c r="F19" s="114">
        <f t="shared" si="3"/>
        <v>43873</v>
      </c>
      <c r="G19" s="114">
        <f t="shared" si="3"/>
        <v>43902</v>
      </c>
      <c r="H19" s="114">
        <f t="shared" si="3"/>
        <v>43933</v>
      </c>
      <c r="I19" s="114">
        <f t="shared" si="3"/>
        <v>43963</v>
      </c>
      <c r="J19" s="114">
        <f t="shared" si="3"/>
        <v>43994</v>
      </c>
      <c r="K19" s="114">
        <f t="shared" si="3"/>
        <v>44024</v>
      </c>
      <c r="L19" s="114">
        <f t="shared" si="3"/>
        <v>44055</v>
      </c>
      <c r="M19" s="114">
        <f t="shared" si="3"/>
        <v>44086</v>
      </c>
      <c r="N19" s="114">
        <f t="shared" si="3"/>
        <v>44116</v>
      </c>
      <c r="O19" s="114">
        <f t="shared" si="3"/>
        <v>44147</v>
      </c>
      <c r="P19" s="114">
        <f t="shared" si="3"/>
        <v>44177</v>
      </c>
      <c r="AB19" s="115" t="str">
        <f t="shared" si="4"/>
        <v>dim</v>
      </c>
      <c r="AC19" s="115" t="str">
        <f t="shared" si="4"/>
        <v>mer</v>
      </c>
      <c r="AD19" s="115" t="str">
        <f t="shared" si="4"/>
        <v>jeu</v>
      </c>
      <c r="AE19" s="115" t="str">
        <f t="shared" si="2"/>
        <v>dim</v>
      </c>
      <c r="AF19" s="115" t="str">
        <f t="shared" si="2"/>
        <v>mar</v>
      </c>
      <c r="AG19" s="115" t="str">
        <f t="shared" si="2"/>
        <v>ven</v>
      </c>
      <c r="AH19" s="115" t="str">
        <f t="shared" si="2"/>
        <v>dim</v>
      </c>
      <c r="AI19" s="115" t="str">
        <f t="shared" si="2"/>
        <v>mer</v>
      </c>
      <c r="AJ19" s="115" t="str">
        <f t="shared" si="2"/>
        <v>sam</v>
      </c>
      <c r="AK19" s="115" t="str">
        <f t="shared" si="2"/>
        <v>lun</v>
      </c>
      <c r="AL19" s="115" t="str">
        <f t="shared" si="2"/>
        <v>jeu</v>
      </c>
      <c r="AM19" s="115" t="str">
        <f t="shared" si="2"/>
        <v>sam</v>
      </c>
    </row>
    <row r="20" spans="1:39" ht="18" x14ac:dyDescent="0.2">
      <c r="A20" s="117" t="s">
        <v>182</v>
      </c>
      <c r="B20" s="118">
        <f>B11-C20</f>
        <v>50</v>
      </c>
      <c r="C20" s="120">
        <f>COUNTIF(Jour_feries!$D$7:$D$19,Calendrier!A20)</f>
        <v>2</v>
      </c>
      <c r="D20" s="113">
        <v>13</v>
      </c>
      <c r="E20" s="114">
        <f t="shared" si="5"/>
        <v>43843</v>
      </c>
      <c r="F20" s="114">
        <f t="shared" si="3"/>
        <v>43874</v>
      </c>
      <c r="G20" s="114">
        <f t="shared" si="3"/>
        <v>43903</v>
      </c>
      <c r="H20" s="114">
        <f t="shared" si="3"/>
        <v>43934</v>
      </c>
      <c r="I20" s="114">
        <f t="shared" si="3"/>
        <v>43964</v>
      </c>
      <c r="J20" s="114">
        <f t="shared" si="3"/>
        <v>43995</v>
      </c>
      <c r="K20" s="114">
        <f t="shared" si="3"/>
        <v>44025</v>
      </c>
      <c r="L20" s="114">
        <f t="shared" si="3"/>
        <v>44056</v>
      </c>
      <c r="M20" s="114">
        <f t="shared" si="3"/>
        <v>44087</v>
      </c>
      <c r="N20" s="114">
        <f t="shared" si="3"/>
        <v>44117</v>
      </c>
      <c r="O20" s="114">
        <f t="shared" si="3"/>
        <v>44148</v>
      </c>
      <c r="P20" s="114">
        <f t="shared" si="3"/>
        <v>44178</v>
      </c>
      <c r="AB20" s="115" t="str">
        <f t="shared" si="4"/>
        <v>lun</v>
      </c>
      <c r="AC20" s="115" t="str">
        <f t="shared" si="4"/>
        <v>jeu</v>
      </c>
      <c r="AD20" s="115" t="str">
        <f t="shared" si="4"/>
        <v>ven</v>
      </c>
      <c r="AE20" s="115" t="str">
        <f t="shared" si="2"/>
        <v>lun</v>
      </c>
      <c r="AF20" s="115" t="str">
        <f t="shared" si="2"/>
        <v>mer</v>
      </c>
      <c r="AG20" s="115" t="str">
        <f t="shared" si="2"/>
        <v>sam</v>
      </c>
      <c r="AH20" s="115" t="str">
        <f t="shared" si="2"/>
        <v>lun</v>
      </c>
      <c r="AI20" s="115" t="str">
        <f t="shared" si="2"/>
        <v>jeu</v>
      </c>
      <c r="AJ20" s="115" t="str">
        <f t="shared" si="2"/>
        <v>dim</v>
      </c>
      <c r="AK20" s="115" t="str">
        <f t="shared" si="2"/>
        <v>mar</v>
      </c>
      <c r="AL20" s="115" t="str">
        <f t="shared" si="2"/>
        <v>ven</v>
      </c>
      <c r="AM20" s="115" t="str">
        <f t="shared" si="2"/>
        <v>dim</v>
      </c>
    </row>
    <row r="21" spans="1:39" ht="18" x14ac:dyDescent="0.2">
      <c r="A21" s="117" t="s">
        <v>183</v>
      </c>
      <c r="B21" s="118">
        <f t="shared" ref="B21:B26" si="7">B12-C21</f>
        <v>51</v>
      </c>
      <c r="C21" s="120">
        <f>COUNTIF(Jour_feries!$D$7:$D$19,Calendrier!A21)</f>
        <v>1</v>
      </c>
      <c r="D21" s="113">
        <v>14</v>
      </c>
      <c r="E21" s="114">
        <f t="shared" si="5"/>
        <v>43844</v>
      </c>
      <c r="F21" s="114">
        <f t="shared" si="3"/>
        <v>43875</v>
      </c>
      <c r="G21" s="114">
        <f t="shared" si="3"/>
        <v>43904</v>
      </c>
      <c r="H21" s="114">
        <f t="shared" si="3"/>
        <v>43935</v>
      </c>
      <c r="I21" s="114">
        <f t="shared" si="3"/>
        <v>43965</v>
      </c>
      <c r="J21" s="114">
        <f t="shared" si="3"/>
        <v>43996</v>
      </c>
      <c r="K21" s="114">
        <f t="shared" si="3"/>
        <v>44026</v>
      </c>
      <c r="L21" s="114">
        <f t="shared" si="3"/>
        <v>44057</v>
      </c>
      <c r="M21" s="114">
        <f t="shared" si="3"/>
        <v>44088</v>
      </c>
      <c r="N21" s="114">
        <f t="shared" si="3"/>
        <v>44118</v>
      </c>
      <c r="O21" s="114">
        <f t="shared" si="3"/>
        <v>44149</v>
      </c>
      <c r="P21" s="114">
        <f t="shared" si="3"/>
        <v>44179</v>
      </c>
      <c r="AB21" s="115" t="str">
        <f t="shared" si="4"/>
        <v>mar</v>
      </c>
      <c r="AC21" s="115" t="str">
        <f t="shared" si="4"/>
        <v>ven</v>
      </c>
      <c r="AD21" s="115" t="str">
        <f t="shared" si="4"/>
        <v>sam</v>
      </c>
      <c r="AE21" s="115" t="str">
        <f t="shared" si="2"/>
        <v>mar</v>
      </c>
      <c r="AF21" s="115" t="str">
        <f t="shared" si="2"/>
        <v>jeu</v>
      </c>
      <c r="AG21" s="115" t="str">
        <f t="shared" si="2"/>
        <v>dim</v>
      </c>
      <c r="AH21" s="115" t="str">
        <f t="shared" si="2"/>
        <v>mar</v>
      </c>
      <c r="AI21" s="115" t="str">
        <f t="shared" si="2"/>
        <v>ven</v>
      </c>
      <c r="AJ21" s="115" t="str">
        <f t="shared" si="2"/>
        <v>lun</v>
      </c>
      <c r="AK21" s="115" t="str">
        <f t="shared" si="2"/>
        <v>mer</v>
      </c>
      <c r="AL21" s="115" t="str">
        <f t="shared" si="2"/>
        <v>sam</v>
      </c>
      <c r="AM21" s="115" t="str">
        <f t="shared" si="2"/>
        <v>lun</v>
      </c>
    </row>
    <row r="22" spans="1:39" ht="18" x14ac:dyDescent="0.2">
      <c r="A22" s="117" t="s">
        <v>184</v>
      </c>
      <c r="B22" s="118">
        <f t="shared" si="7"/>
        <v>51</v>
      </c>
      <c r="C22" s="120">
        <f>COUNTIF(Jour_feries!$D$7:$D$19,Calendrier!A22)</f>
        <v>2</v>
      </c>
      <c r="D22" s="113">
        <v>15</v>
      </c>
      <c r="E22" s="114">
        <f t="shared" si="5"/>
        <v>43845</v>
      </c>
      <c r="F22" s="114">
        <f t="shared" si="3"/>
        <v>43876</v>
      </c>
      <c r="G22" s="114">
        <f t="shared" si="3"/>
        <v>43905</v>
      </c>
      <c r="H22" s="114">
        <f t="shared" si="3"/>
        <v>43936</v>
      </c>
      <c r="I22" s="114">
        <f t="shared" si="3"/>
        <v>43966</v>
      </c>
      <c r="J22" s="114">
        <f t="shared" si="3"/>
        <v>43997</v>
      </c>
      <c r="K22" s="114">
        <f t="shared" si="3"/>
        <v>44027</v>
      </c>
      <c r="L22" s="114">
        <f t="shared" si="3"/>
        <v>44058</v>
      </c>
      <c r="M22" s="114">
        <f t="shared" si="3"/>
        <v>44089</v>
      </c>
      <c r="N22" s="114">
        <f t="shared" si="3"/>
        <v>44119</v>
      </c>
      <c r="O22" s="114">
        <f t="shared" si="3"/>
        <v>44150</v>
      </c>
      <c r="P22" s="114">
        <f t="shared" si="3"/>
        <v>44180</v>
      </c>
      <c r="AB22" s="115" t="str">
        <f t="shared" si="4"/>
        <v>mer</v>
      </c>
      <c r="AC22" s="115" t="str">
        <f t="shared" si="4"/>
        <v>sam</v>
      </c>
      <c r="AD22" s="115" t="str">
        <f t="shared" si="4"/>
        <v>dim</v>
      </c>
      <c r="AE22" s="115" t="str">
        <f t="shared" si="2"/>
        <v>mer</v>
      </c>
      <c r="AF22" s="115" t="str">
        <f t="shared" si="2"/>
        <v>ven</v>
      </c>
      <c r="AG22" s="115" t="str">
        <f t="shared" si="2"/>
        <v>lun</v>
      </c>
      <c r="AH22" s="115" t="str">
        <f t="shared" si="2"/>
        <v>mer</v>
      </c>
      <c r="AI22" s="115" t="str">
        <f t="shared" si="2"/>
        <v>sam</v>
      </c>
      <c r="AJ22" s="115" t="str">
        <f t="shared" si="2"/>
        <v>mar</v>
      </c>
      <c r="AK22" s="115" t="str">
        <f t="shared" si="2"/>
        <v>jeu</v>
      </c>
      <c r="AL22" s="115" t="str">
        <f t="shared" si="2"/>
        <v>dim</v>
      </c>
      <c r="AM22" s="115" t="str">
        <f t="shared" si="2"/>
        <v>mar</v>
      </c>
    </row>
    <row r="23" spans="1:39" ht="18" x14ac:dyDescent="0.2">
      <c r="A23" s="117" t="s">
        <v>185</v>
      </c>
      <c r="B23" s="118">
        <f t="shared" si="7"/>
        <v>52</v>
      </c>
      <c r="C23" s="120">
        <f>COUNTIF(Jour_feries!$D$7:$D$19,Calendrier!A23)</f>
        <v>1</v>
      </c>
      <c r="D23" s="113">
        <v>16</v>
      </c>
      <c r="E23" s="114">
        <f t="shared" si="5"/>
        <v>43846</v>
      </c>
      <c r="F23" s="114">
        <f t="shared" si="3"/>
        <v>43877</v>
      </c>
      <c r="G23" s="114">
        <f t="shared" si="3"/>
        <v>43906</v>
      </c>
      <c r="H23" s="114">
        <f t="shared" si="3"/>
        <v>43937</v>
      </c>
      <c r="I23" s="114">
        <f t="shared" si="3"/>
        <v>43967</v>
      </c>
      <c r="J23" s="114">
        <f t="shared" si="3"/>
        <v>43998</v>
      </c>
      <c r="K23" s="114">
        <f t="shared" si="3"/>
        <v>44028</v>
      </c>
      <c r="L23" s="114">
        <f t="shared" si="3"/>
        <v>44059</v>
      </c>
      <c r="M23" s="114">
        <f t="shared" si="3"/>
        <v>44090</v>
      </c>
      <c r="N23" s="114">
        <f t="shared" si="3"/>
        <v>44120</v>
      </c>
      <c r="O23" s="114">
        <f t="shared" si="3"/>
        <v>44151</v>
      </c>
      <c r="P23" s="114">
        <f t="shared" si="3"/>
        <v>44181</v>
      </c>
      <c r="AB23" s="115" t="str">
        <f t="shared" si="4"/>
        <v>jeu</v>
      </c>
      <c r="AC23" s="115" t="str">
        <f t="shared" si="4"/>
        <v>dim</v>
      </c>
      <c r="AD23" s="115" t="str">
        <f t="shared" si="4"/>
        <v>lun</v>
      </c>
      <c r="AE23" s="115" t="str">
        <f t="shared" si="2"/>
        <v>jeu</v>
      </c>
      <c r="AF23" s="115" t="str">
        <f t="shared" si="2"/>
        <v>sam</v>
      </c>
      <c r="AG23" s="115" t="str">
        <f t="shared" si="2"/>
        <v>mar</v>
      </c>
      <c r="AH23" s="115" t="str">
        <f t="shared" si="2"/>
        <v>jeu</v>
      </c>
      <c r="AI23" s="115" t="str">
        <f t="shared" si="2"/>
        <v>dim</v>
      </c>
      <c r="AJ23" s="115" t="str">
        <f t="shared" si="2"/>
        <v>mer</v>
      </c>
      <c r="AK23" s="115" t="str">
        <f t="shared" si="2"/>
        <v>ven</v>
      </c>
      <c r="AL23" s="115" t="str">
        <f t="shared" si="2"/>
        <v>lun</v>
      </c>
      <c r="AM23" s="115" t="str">
        <f t="shared" si="2"/>
        <v>mer</v>
      </c>
    </row>
    <row r="24" spans="1:39" ht="18" x14ac:dyDescent="0.2">
      <c r="A24" s="117" t="s">
        <v>186</v>
      </c>
      <c r="B24" s="118">
        <f t="shared" si="7"/>
        <v>48</v>
      </c>
      <c r="C24" s="120">
        <f>COUNTIF(Jour_feries!$D$7:$D$19,Calendrier!A24)</f>
        <v>4</v>
      </c>
      <c r="D24" s="113">
        <v>17</v>
      </c>
      <c r="E24" s="114">
        <f t="shared" si="5"/>
        <v>43847</v>
      </c>
      <c r="F24" s="114">
        <f t="shared" si="3"/>
        <v>43878</v>
      </c>
      <c r="G24" s="114">
        <f t="shared" si="3"/>
        <v>43907</v>
      </c>
      <c r="H24" s="114">
        <f t="shared" si="3"/>
        <v>43938</v>
      </c>
      <c r="I24" s="114">
        <f t="shared" si="3"/>
        <v>43968</v>
      </c>
      <c r="J24" s="114">
        <f t="shared" si="3"/>
        <v>43999</v>
      </c>
      <c r="K24" s="114">
        <f t="shared" si="3"/>
        <v>44029</v>
      </c>
      <c r="L24" s="114">
        <f t="shared" si="3"/>
        <v>44060</v>
      </c>
      <c r="M24" s="114">
        <f t="shared" si="3"/>
        <v>44091</v>
      </c>
      <c r="N24" s="114">
        <f t="shared" si="3"/>
        <v>44121</v>
      </c>
      <c r="O24" s="114">
        <f t="shared" si="3"/>
        <v>44152</v>
      </c>
      <c r="P24" s="114">
        <f t="shared" si="3"/>
        <v>44182</v>
      </c>
      <c r="AB24" s="115" t="str">
        <f t="shared" si="4"/>
        <v>ven</v>
      </c>
      <c r="AC24" s="115" t="str">
        <f t="shared" si="4"/>
        <v>lun</v>
      </c>
      <c r="AD24" s="115" t="str">
        <f t="shared" si="4"/>
        <v>mar</v>
      </c>
      <c r="AE24" s="115" t="str">
        <f t="shared" si="4"/>
        <v>ven</v>
      </c>
      <c r="AF24" s="115" t="str">
        <f t="shared" si="4"/>
        <v>dim</v>
      </c>
      <c r="AG24" s="115" t="str">
        <f t="shared" si="4"/>
        <v>mer</v>
      </c>
      <c r="AH24" s="115" t="str">
        <f t="shared" si="4"/>
        <v>ven</v>
      </c>
      <c r="AI24" s="115" t="str">
        <f t="shared" si="4"/>
        <v>lun</v>
      </c>
      <c r="AJ24" s="115" t="str">
        <f t="shared" si="4"/>
        <v>jeu</v>
      </c>
      <c r="AK24" s="115" t="str">
        <f t="shared" si="4"/>
        <v>sam</v>
      </c>
      <c r="AL24" s="115" t="str">
        <f t="shared" si="4"/>
        <v>mar</v>
      </c>
      <c r="AM24" s="115" t="str">
        <f t="shared" si="4"/>
        <v>jeu</v>
      </c>
    </row>
    <row r="25" spans="1:39" ht="18" x14ac:dyDescent="0.2">
      <c r="A25" s="117" t="s">
        <v>187</v>
      </c>
      <c r="B25" s="118">
        <f t="shared" si="7"/>
        <v>50</v>
      </c>
      <c r="C25" s="120">
        <f>COUNTIF(Jour_feries!$D$7:$D$19,Calendrier!A25)</f>
        <v>2</v>
      </c>
      <c r="D25" s="113">
        <v>18</v>
      </c>
      <c r="E25" s="114">
        <f t="shared" si="5"/>
        <v>43848</v>
      </c>
      <c r="F25" s="114">
        <f t="shared" si="5"/>
        <v>43879</v>
      </c>
      <c r="G25" s="114">
        <f t="shared" si="5"/>
        <v>43908</v>
      </c>
      <c r="H25" s="114">
        <f t="shared" si="5"/>
        <v>43939</v>
      </c>
      <c r="I25" s="114">
        <f t="shared" si="5"/>
        <v>43969</v>
      </c>
      <c r="J25" s="114">
        <f t="shared" si="5"/>
        <v>44000</v>
      </c>
      <c r="K25" s="114">
        <f t="shared" si="5"/>
        <v>44030</v>
      </c>
      <c r="L25" s="114">
        <f t="shared" si="5"/>
        <v>44061</v>
      </c>
      <c r="M25" s="114">
        <f t="shared" si="5"/>
        <v>44092</v>
      </c>
      <c r="N25" s="114">
        <f t="shared" si="5"/>
        <v>44122</v>
      </c>
      <c r="O25" s="114">
        <f t="shared" si="5"/>
        <v>44153</v>
      </c>
      <c r="P25" s="114">
        <f t="shared" si="5"/>
        <v>44183</v>
      </c>
      <c r="AB25" s="115" t="str">
        <f t="shared" si="4"/>
        <v>sam</v>
      </c>
      <c r="AC25" s="115" t="str">
        <f t="shared" si="4"/>
        <v>mar</v>
      </c>
      <c r="AD25" s="115" t="str">
        <f t="shared" si="4"/>
        <v>mer</v>
      </c>
      <c r="AE25" s="115" t="str">
        <f t="shared" si="4"/>
        <v>sam</v>
      </c>
      <c r="AF25" s="115" t="str">
        <f t="shared" si="4"/>
        <v>lun</v>
      </c>
      <c r="AG25" s="115" t="str">
        <f t="shared" si="4"/>
        <v>jeu</v>
      </c>
      <c r="AH25" s="115" t="str">
        <f t="shared" si="4"/>
        <v>sam</v>
      </c>
      <c r="AI25" s="115" t="str">
        <f t="shared" si="4"/>
        <v>mar</v>
      </c>
      <c r="AJ25" s="115" t="str">
        <f t="shared" si="4"/>
        <v>ven</v>
      </c>
      <c r="AK25" s="115" t="str">
        <f t="shared" si="4"/>
        <v>dim</v>
      </c>
      <c r="AL25" s="115" t="str">
        <f t="shared" si="4"/>
        <v>mer</v>
      </c>
      <c r="AM25" s="115" t="str">
        <f t="shared" si="4"/>
        <v>ven</v>
      </c>
    </row>
    <row r="26" spans="1:39" ht="18" x14ac:dyDescent="0.2">
      <c r="A26" s="119" t="s">
        <v>188</v>
      </c>
      <c r="B26" s="118">
        <f t="shared" si="7"/>
        <v>51</v>
      </c>
      <c r="C26" s="120">
        <f>COUNTIF(Jour_feries!$D$7:$D$19,Calendrier!A26)</f>
        <v>1</v>
      </c>
      <c r="D26" s="113">
        <v>19</v>
      </c>
      <c r="E26" s="114">
        <f t="shared" si="5"/>
        <v>43849</v>
      </c>
      <c r="F26" s="114">
        <f t="shared" si="5"/>
        <v>43880</v>
      </c>
      <c r="G26" s="114">
        <f t="shared" si="5"/>
        <v>43909</v>
      </c>
      <c r="H26" s="114">
        <f t="shared" si="5"/>
        <v>43940</v>
      </c>
      <c r="I26" s="114">
        <f t="shared" si="5"/>
        <v>43970</v>
      </c>
      <c r="J26" s="114">
        <f t="shared" si="5"/>
        <v>44001</v>
      </c>
      <c r="K26" s="114">
        <f t="shared" si="5"/>
        <v>44031</v>
      </c>
      <c r="L26" s="114">
        <f t="shared" si="5"/>
        <v>44062</v>
      </c>
      <c r="M26" s="114">
        <f t="shared" si="5"/>
        <v>44093</v>
      </c>
      <c r="N26" s="114">
        <f t="shared" si="5"/>
        <v>44123</v>
      </c>
      <c r="O26" s="114">
        <f t="shared" si="5"/>
        <v>44154</v>
      </c>
      <c r="P26" s="114">
        <f t="shared" si="5"/>
        <v>44184</v>
      </c>
      <c r="AB26" s="115" t="str">
        <f t="shared" si="4"/>
        <v>dim</v>
      </c>
      <c r="AC26" s="115" t="str">
        <f t="shared" si="4"/>
        <v>mer</v>
      </c>
      <c r="AD26" s="115" t="str">
        <f t="shared" si="4"/>
        <v>jeu</v>
      </c>
      <c r="AE26" s="115" t="str">
        <f t="shared" si="4"/>
        <v>dim</v>
      </c>
      <c r="AF26" s="115" t="str">
        <f t="shared" si="4"/>
        <v>mar</v>
      </c>
      <c r="AG26" s="115" t="str">
        <f t="shared" si="4"/>
        <v>ven</v>
      </c>
      <c r="AH26" s="115" t="str">
        <f t="shared" si="4"/>
        <v>dim</v>
      </c>
      <c r="AI26" s="115" t="str">
        <f t="shared" si="4"/>
        <v>mer</v>
      </c>
      <c r="AJ26" s="115" t="str">
        <f t="shared" si="4"/>
        <v>sam</v>
      </c>
      <c r="AK26" s="115" t="str">
        <f t="shared" si="4"/>
        <v>lun</v>
      </c>
      <c r="AL26" s="115" t="str">
        <f t="shared" si="4"/>
        <v>jeu</v>
      </c>
      <c r="AM26" s="115" t="str">
        <f t="shared" si="4"/>
        <v>sam</v>
      </c>
    </row>
    <row r="27" spans="1:39" ht="15.6" x14ac:dyDescent="0.2">
      <c r="A27" s="138" t="s">
        <v>191</v>
      </c>
      <c r="B27" s="120">
        <f>SUM(B20:B26)</f>
        <v>353</v>
      </c>
      <c r="C27" s="121">
        <f>SUM(C20:C26)</f>
        <v>13</v>
      </c>
      <c r="D27" s="113">
        <v>20</v>
      </c>
      <c r="E27" s="114">
        <f t="shared" si="5"/>
        <v>43850</v>
      </c>
      <c r="F27" s="114">
        <f t="shared" si="5"/>
        <v>43881</v>
      </c>
      <c r="G27" s="114">
        <f t="shared" si="5"/>
        <v>43910</v>
      </c>
      <c r="H27" s="114">
        <f t="shared" si="5"/>
        <v>43941</v>
      </c>
      <c r="I27" s="114">
        <f t="shared" si="5"/>
        <v>43971</v>
      </c>
      <c r="J27" s="114">
        <f t="shared" si="5"/>
        <v>44002</v>
      </c>
      <c r="K27" s="114">
        <f t="shared" si="5"/>
        <v>44032</v>
      </c>
      <c r="L27" s="114">
        <f t="shared" si="5"/>
        <v>44063</v>
      </c>
      <c r="M27" s="114">
        <f t="shared" si="5"/>
        <v>44094</v>
      </c>
      <c r="N27" s="114">
        <f t="shared" si="5"/>
        <v>44124</v>
      </c>
      <c r="O27" s="114">
        <f t="shared" si="5"/>
        <v>44155</v>
      </c>
      <c r="P27" s="114">
        <f t="shared" si="5"/>
        <v>44185</v>
      </c>
      <c r="AB27" s="115" t="str">
        <f t="shared" si="4"/>
        <v>lun</v>
      </c>
      <c r="AC27" s="115" t="str">
        <f t="shared" si="4"/>
        <v>jeu</v>
      </c>
      <c r="AD27" s="115" t="str">
        <f t="shared" si="4"/>
        <v>ven</v>
      </c>
      <c r="AE27" s="115" t="str">
        <f t="shared" si="4"/>
        <v>lun</v>
      </c>
      <c r="AF27" s="115" t="str">
        <f t="shared" si="4"/>
        <v>mer</v>
      </c>
      <c r="AG27" s="115" t="str">
        <f t="shared" si="4"/>
        <v>sam</v>
      </c>
      <c r="AH27" s="115" t="str">
        <f t="shared" si="4"/>
        <v>lun</v>
      </c>
      <c r="AI27" s="115" t="str">
        <f t="shared" si="4"/>
        <v>jeu</v>
      </c>
      <c r="AJ27" s="115" t="str">
        <f t="shared" si="4"/>
        <v>dim</v>
      </c>
      <c r="AK27" s="115" t="str">
        <f t="shared" si="4"/>
        <v>mar</v>
      </c>
      <c r="AL27" s="115" t="str">
        <f t="shared" si="4"/>
        <v>ven</v>
      </c>
      <c r="AM27" s="115" t="str">
        <f t="shared" si="4"/>
        <v>dim</v>
      </c>
    </row>
    <row r="28" spans="1:39" ht="15.6" x14ac:dyDescent="0.2">
      <c r="B28" s="122"/>
      <c r="C28" s="122"/>
      <c r="D28" s="113">
        <v>21</v>
      </c>
      <c r="E28" s="114">
        <f t="shared" si="5"/>
        <v>43851</v>
      </c>
      <c r="F28" s="114">
        <f t="shared" si="5"/>
        <v>43882</v>
      </c>
      <c r="G28" s="114">
        <f t="shared" si="5"/>
        <v>43911</v>
      </c>
      <c r="H28" s="114">
        <f t="shared" si="5"/>
        <v>43942</v>
      </c>
      <c r="I28" s="114">
        <f t="shared" si="5"/>
        <v>43972</v>
      </c>
      <c r="J28" s="114">
        <f t="shared" si="5"/>
        <v>44003</v>
      </c>
      <c r="K28" s="114">
        <f t="shared" si="5"/>
        <v>44033</v>
      </c>
      <c r="L28" s="114">
        <f t="shared" si="5"/>
        <v>44064</v>
      </c>
      <c r="M28" s="114">
        <f t="shared" si="5"/>
        <v>44095</v>
      </c>
      <c r="N28" s="114">
        <f t="shared" si="5"/>
        <v>44125</v>
      </c>
      <c r="O28" s="114">
        <f t="shared" si="5"/>
        <v>44156</v>
      </c>
      <c r="P28" s="114">
        <f t="shared" si="5"/>
        <v>44186</v>
      </c>
      <c r="AB28" s="115" t="str">
        <f t="shared" si="4"/>
        <v>mar</v>
      </c>
      <c r="AC28" s="115" t="str">
        <f t="shared" si="4"/>
        <v>ven</v>
      </c>
      <c r="AD28" s="115" t="str">
        <f t="shared" si="4"/>
        <v>sam</v>
      </c>
      <c r="AE28" s="115" t="str">
        <f t="shared" si="4"/>
        <v>mar</v>
      </c>
      <c r="AF28" s="115" t="str">
        <f t="shared" si="4"/>
        <v>jeu</v>
      </c>
      <c r="AG28" s="115" t="str">
        <f t="shared" si="4"/>
        <v>dim</v>
      </c>
      <c r="AH28" s="115" t="str">
        <f t="shared" si="4"/>
        <v>mar</v>
      </c>
      <c r="AI28" s="115" t="str">
        <f t="shared" si="4"/>
        <v>ven</v>
      </c>
      <c r="AJ28" s="115" t="str">
        <f t="shared" si="4"/>
        <v>lun</v>
      </c>
      <c r="AK28" s="115" t="str">
        <f t="shared" si="4"/>
        <v>mer</v>
      </c>
      <c r="AL28" s="115" t="str">
        <f t="shared" si="4"/>
        <v>sam</v>
      </c>
      <c r="AM28" s="115" t="str">
        <f t="shared" si="4"/>
        <v>lun</v>
      </c>
    </row>
    <row r="29" spans="1:39" ht="15.6" x14ac:dyDescent="0.2">
      <c r="B29" s="122"/>
      <c r="C29" s="122"/>
      <c r="D29" s="113">
        <v>22</v>
      </c>
      <c r="E29" s="114">
        <f t="shared" si="5"/>
        <v>43852</v>
      </c>
      <c r="F29" s="114">
        <f t="shared" si="5"/>
        <v>43883</v>
      </c>
      <c r="G29" s="114">
        <f t="shared" si="5"/>
        <v>43912</v>
      </c>
      <c r="H29" s="114">
        <f t="shared" si="5"/>
        <v>43943</v>
      </c>
      <c r="I29" s="114">
        <f t="shared" si="5"/>
        <v>43973</v>
      </c>
      <c r="J29" s="114">
        <f t="shared" si="5"/>
        <v>44004</v>
      </c>
      <c r="K29" s="114">
        <f t="shared" si="5"/>
        <v>44034</v>
      </c>
      <c r="L29" s="114">
        <f t="shared" si="5"/>
        <v>44065</v>
      </c>
      <c r="M29" s="114">
        <f t="shared" si="5"/>
        <v>44096</v>
      </c>
      <c r="N29" s="114">
        <f t="shared" si="5"/>
        <v>44126</v>
      </c>
      <c r="O29" s="114">
        <f t="shared" si="5"/>
        <v>44157</v>
      </c>
      <c r="P29" s="114">
        <f t="shared" si="5"/>
        <v>44187</v>
      </c>
      <c r="AB29" s="115" t="str">
        <f t="shared" si="4"/>
        <v>mer</v>
      </c>
      <c r="AC29" s="115" t="str">
        <f t="shared" si="4"/>
        <v>sam</v>
      </c>
      <c r="AD29" s="115" t="str">
        <f t="shared" si="4"/>
        <v>dim</v>
      </c>
      <c r="AE29" s="115" t="str">
        <f t="shared" si="4"/>
        <v>mer</v>
      </c>
      <c r="AF29" s="115" t="str">
        <f t="shared" si="4"/>
        <v>ven</v>
      </c>
      <c r="AG29" s="115" t="str">
        <f t="shared" si="4"/>
        <v>lun</v>
      </c>
      <c r="AH29" s="115" t="str">
        <f t="shared" si="4"/>
        <v>mer</v>
      </c>
      <c r="AI29" s="115" t="str">
        <f t="shared" si="4"/>
        <v>sam</v>
      </c>
      <c r="AJ29" s="115" t="str">
        <f t="shared" si="4"/>
        <v>mar</v>
      </c>
      <c r="AK29" s="115" t="str">
        <f t="shared" si="4"/>
        <v>jeu</v>
      </c>
      <c r="AL29" s="115" t="str">
        <f t="shared" si="4"/>
        <v>dim</v>
      </c>
      <c r="AM29" s="115" t="str">
        <f t="shared" si="4"/>
        <v>mar</v>
      </c>
    </row>
    <row r="30" spans="1:39" ht="15.6" x14ac:dyDescent="0.2">
      <c r="B30" s="122"/>
      <c r="C30" s="122"/>
      <c r="D30" s="113">
        <v>23</v>
      </c>
      <c r="E30" s="114">
        <f t="shared" si="5"/>
        <v>43853</v>
      </c>
      <c r="F30" s="114">
        <f t="shared" si="5"/>
        <v>43884</v>
      </c>
      <c r="G30" s="114">
        <f t="shared" si="5"/>
        <v>43913</v>
      </c>
      <c r="H30" s="114">
        <f t="shared" si="5"/>
        <v>43944</v>
      </c>
      <c r="I30" s="114">
        <f t="shared" si="5"/>
        <v>43974</v>
      </c>
      <c r="J30" s="114">
        <f t="shared" si="5"/>
        <v>44005</v>
      </c>
      <c r="K30" s="114">
        <f t="shared" si="5"/>
        <v>44035</v>
      </c>
      <c r="L30" s="114">
        <f t="shared" si="5"/>
        <v>44066</v>
      </c>
      <c r="M30" s="114">
        <f t="shared" si="5"/>
        <v>44097</v>
      </c>
      <c r="N30" s="114">
        <f t="shared" si="5"/>
        <v>44127</v>
      </c>
      <c r="O30" s="114">
        <f t="shared" si="5"/>
        <v>44158</v>
      </c>
      <c r="P30" s="114">
        <f t="shared" si="5"/>
        <v>44188</v>
      </c>
      <c r="AB30" s="115" t="str">
        <f t="shared" si="4"/>
        <v>jeu</v>
      </c>
      <c r="AC30" s="115" t="str">
        <f t="shared" si="4"/>
        <v>dim</v>
      </c>
      <c r="AD30" s="115" t="str">
        <f t="shared" si="4"/>
        <v>lun</v>
      </c>
      <c r="AE30" s="115" t="str">
        <f t="shared" si="4"/>
        <v>jeu</v>
      </c>
      <c r="AF30" s="115" t="str">
        <f t="shared" si="4"/>
        <v>sam</v>
      </c>
      <c r="AG30" s="115" t="str">
        <f t="shared" si="4"/>
        <v>mar</v>
      </c>
      <c r="AH30" s="115" t="str">
        <f t="shared" si="4"/>
        <v>jeu</v>
      </c>
      <c r="AI30" s="115" t="str">
        <f t="shared" si="4"/>
        <v>dim</v>
      </c>
      <c r="AJ30" s="115" t="str">
        <f t="shared" si="4"/>
        <v>mer</v>
      </c>
      <c r="AK30" s="115" t="str">
        <f t="shared" si="4"/>
        <v>ven</v>
      </c>
      <c r="AL30" s="115" t="str">
        <f t="shared" si="4"/>
        <v>lun</v>
      </c>
      <c r="AM30" s="115" t="str">
        <f t="shared" si="4"/>
        <v>mer</v>
      </c>
    </row>
    <row r="31" spans="1:39" ht="15.6" x14ac:dyDescent="0.2">
      <c r="B31" s="122"/>
      <c r="C31" s="122"/>
      <c r="D31" s="113">
        <v>24</v>
      </c>
      <c r="E31" s="114">
        <f t="shared" si="5"/>
        <v>43854</v>
      </c>
      <c r="F31" s="114">
        <f t="shared" si="5"/>
        <v>43885</v>
      </c>
      <c r="G31" s="114">
        <f t="shared" si="5"/>
        <v>43914</v>
      </c>
      <c r="H31" s="114">
        <f t="shared" si="5"/>
        <v>43945</v>
      </c>
      <c r="I31" s="114">
        <f t="shared" si="5"/>
        <v>43975</v>
      </c>
      <c r="J31" s="114">
        <f t="shared" si="5"/>
        <v>44006</v>
      </c>
      <c r="K31" s="114">
        <f t="shared" si="5"/>
        <v>44036</v>
      </c>
      <c r="L31" s="114">
        <f t="shared" si="5"/>
        <v>44067</v>
      </c>
      <c r="M31" s="114">
        <f t="shared" si="5"/>
        <v>44098</v>
      </c>
      <c r="N31" s="114">
        <f t="shared" si="5"/>
        <v>44128</v>
      </c>
      <c r="O31" s="114">
        <f t="shared" si="5"/>
        <v>44159</v>
      </c>
      <c r="P31" s="114">
        <f t="shared" si="5"/>
        <v>44189</v>
      </c>
      <c r="AB31" s="115" t="str">
        <f t="shared" si="4"/>
        <v>ven</v>
      </c>
      <c r="AC31" s="115" t="str">
        <f t="shared" si="4"/>
        <v>lun</v>
      </c>
      <c r="AD31" s="115" t="str">
        <f t="shared" si="4"/>
        <v>mar</v>
      </c>
      <c r="AE31" s="115" t="str">
        <f t="shared" si="4"/>
        <v>ven</v>
      </c>
      <c r="AF31" s="115" t="str">
        <f t="shared" si="4"/>
        <v>dim</v>
      </c>
      <c r="AG31" s="115" t="str">
        <f t="shared" si="4"/>
        <v>mer</v>
      </c>
      <c r="AH31" s="115" t="str">
        <f t="shared" si="4"/>
        <v>ven</v>
      </c>
      <c r="AI31" s="115" t="str">
        <f t="shared" si="4"/>
        <v>lun</v>
      </c>
      <c r="AJ31" s="115" t="str">
        <f t="shared" si="4"/>
        <v>jeu</v>
      </c>
      <c r="AK31" s="115" t="str">
        <f t="shared" si="4"/>
        <v>sam</v>
      </c>
      <c r="AL31" s="115" t="str">
        <f t="shared" si="4"/>
        <v>mar</v>
      </c>
      <c r="AM31" s="115" t="str">
        <f t="shared" si="4"/>
        <v>jeu</v>
      </c>
    </row>
    <row r="32" spans="1:39" ht="15.6" x14ac:dyDescent="0.2">
      <c r="D32" s="113">
        <v>25</v>
      </c>
      <c r="E32" s="114">
        <f t="shared" si="5"/>
        <v>43855</v>
      </c>
      <c r="F32" s="114">
        <f t="shared" si="5"/>
        <v>43886</v>
      </c>
      <c r="G32" s="114">
        <f t="shared" si="5"/>
        <v>43915</v>
      </c>
      <c r="H32" s="114">
        <f t="shared" si="5"/>
        <v>43946</v>
      </c>
      <c r="I32" s="114">
        <f t="shared" si="5"/>
        <v>43976</v>
      </c>
      <c r="J32" s="114">
        <f t="shared" si="5"/>
        <v>44007</v>
      </c>
      <c r="K32" s="114">
        <f t="shared" si="5"/>
        <v>44037</v>
      </c>
      <c r="L32" s="114">
        <f t="shared" si="5"/>
        <v>44068</v>
      </c>
      <c r="M32" s="114">
        <f t="shared" si="5"/>
        <v>44099</v>
      </c>
      <c r="N32" s="114">
        <f t="shared" si="5"/>
        <v>44129</v>
      </c>
      <c r="O32" s="114">
        <f t="shared" si="5"/>
        <v>44160</v>
      </c>
      <c r="P32" s="114">
        <f t="shared" si="5"/>
        <v>44190</v>
      </c>
      <c r="AB32" s="115" t="str">
        <f t="shared" si="4"/>
        <v>sam</v>
      </c>
      <c r="AC32" s="115" t="str">
        <f t="shared" si="4"/>
        <v>mar</v>
      </c>
      <c r="AD32" s="115" t="str">
        <f t="shared" si="4"/>
        <v>mer</v>
      </c>
      <c r="AE32" s="115" t="str">
        <f t="shared" si="4"/>
        <v>sam</v>
      </c>
      <c r="AF32" s="115" t="str">
        <f t="shared" si="4"/>
        <v>lun</v>
      </c>
      <c r="AG32" s="115" t="str">
        <f t="shared" si="4"/>
        <v>jeu</v>
      </c>
      <c r="AH32" s="115" t="str">
        <f t="shared" si="4"/>
        <v>sam</v>
      </c>
      <c r="AI32" s="115" t="str">
        <f t="shared" si="4"/>
        <v>mar</v>
      </c>
      <c r="AJ32" s="115" t="str">
        <f t="shared" si="4"/>
        <v>ven</v>
      </c>
      <c r="AK32" s="115" t="str">
        <f t="shared" si="4"/>
        <v>dim</v>
      </c>
      <c r="AL32" s="115" t="str">
        <f t="shared" si="4"/>
        <v>mer</v>
      </c>
      <c r="AM32" s="115" t="str">
        <f t="shared" si="4"/>
        <v>ven</v>
      </c>
    </row>
    <row r="33" spans="4:39" ht="15.6" x14ac:dyDescent="0.2">
      <c r="D33" s="113">
        <v>26</v>
      </c>
      <c r="E33" s="114">
        <f t="shared" si="5"/>
        <v>43856</v>
      </c>
      <c r="F33" s="114">
        <f t="shared" si="5"/>
        <v>43887</v>
      </c>
      <c r="G33" s="114">
        <f t="shared" si="5"/>
        <v>43916</v>
      </c>
      <c r="H33" s="114">
        <f t="shared" si="5"/>
        <v>43947</v>
      </c>
      <c r="I33" s="114">
        <f t="shared" si="5"/>
        <v>43977</v>
      </c>
      <c r="J33" s="114">
        <f t="shared" si="5"/>
        <v>44008</v>
      </c>
      <c r="K33" s="114">
        <f t="shared" si="5"/>
        <v>44038</v>
      </c>
      <c r="L33" s="114">
        <f t="shared" si="5"/>
        <v>44069</v>
      </c>
      <c r="M33" s="114">
        <f t="shared" si="5"/>
        <v>44100</v>
      </c>
      <c r="N33" s="114">
        <f t="shared" si="5"/>
        <v>44130</v>
      </c>
      <c r="O33" s="114">
        <f t="shared" si="5"/>
        <v>44161</v>
      </c>
      <c r="P33" s="114">
        <f t="shared" si="5"/>
        <v>44191</v>
      </c>
      <c r="AB33" s="115" t="str">
        <f t="shared" si="4"/>
        <v>dim</v>
      </c>
      <c r="AC33" s="115" t="str">
        <f t="shared" si="4"/>
        <v>mer</v>
      </c>
      <c r="AD33" s="115" t="str">
        <f t="shared" si="4"/>
        <v>jeu</v>
      </c>
      <c r="AE33" s="115" t="str">
        <f t="shared" si="4"/>
        <v>dim</v>
      </c>
      <c r="AF33" s="115" t="str">
        <f t="shared" si="4"/>
        <v>mar</v>
      </c>
      <c r="AG33" s="115" t="str">
        <f t="shared" si="4"/>
        <v>ven</v>
      </c>
      <c r="AH33" s="115" t="str">
        <f t="shared" si="4"/>
        <v>dim</v>
      </c>
      <c r="AI33" s="115" t="str">
        <f t="shared" si="4"/>
        <v>mer</v>
      </c>
      <c r="AJ33" s="115" t="str">
        <f t="shared" si="4"/>
        <v>sam</v>
      </c>
      <c r="AK33" s="115" t="str">
        <f t="shared" si="4"/>
        <v>lun</v>
      </c>
      <c r="AL33" s="115" t="str">
        <f t="shared" si="4"/>
        <v>jeu</v>
      </c>
      <c r="AM33" s="115" t="str">
        <f t="shared" si="4"/>
        <v>sam</v>
      </c>
    </row>
    <row r="34" spans="4:39" ht="15.6" x14ac:dyDescent="0.2">
      <c r="D34" s="113">
        <v>27</v>
      </c>
      <c r="E34" s="114">
        <f t="shared" si="5"/>
        <v>43857</v>
      </c>
      <c r="F34" s="114">
        <f t="shared" si="5"/>
        <v>43888</v>
      </c>
      <c r="G34" s="114">
        <f t="shared" si="5"/>
        <v>43917</v>
      </c>
      <c r="H34" s="114">
        <f t="shared" si="5"/>
        <v>43948</v>
      </c>
      <c r="I34" s="114">
        <f t="shared" si="5"/>
        <v>43978</v>
      </c>
      <c r="J34" s="114">
        <f t="shared" si="5"/>
        <v>44009</v>
      </c>
      <c r="K34" s="114">
        <f t="shared" si="5"/>
        <v>44039</v>
      </c>
      <c r="L34" s="114">
        <f t="shared" si="5"/>
        <v>44070</v>
      </c>
      <c r="M34" s="114">
        <f t="shared" si="5"/>
        <v>44101</v>
      </c>
      <c r="N34" s="114">
        <f t="shared" si="5"/>
        <v>44131</v>
      </c>
      <c r="O34" s="114">
        <f t="shared" si="5"/>
        <v>44162</v>
      </c>
      <c r="P34" s="114">
        <f t="shared" si="5"/>
        <v>44192</v>
      </c>
      <c r="AB34" s="115" t="str">
        <f t="shared" si="4"/>
        <v>lun</v>
      </c>
      <c r="AC34" s="115" t="str">
        <f t="shared" si="4"/>
        <v>jeu</v>
      </c>
      <c r="AD34" s="115" t="str">
        <f t="shared" si="4"/>
        <v>ven</v>
      </c>
      <c r="AE34" s="115" t="str">
        <f t="shared" si="4"/>
        <v>lun</v>
      </c>
      <c r="AF34" s="115" t="str">
        <f t="shared" si="4"/>
        <v>mer</v>
      </c>
      <c r="AG34" s="115" t="str">
        <f t="shared" si="4"/>
        <v>sam</v>
      </c>
      <c r="AH34" s="115" t="str">
        <f t="shared" si="4"/>
        <v>lun</v>
      </c>
      <c r="AI34" s="115" t="str">
        <f t="shared" si="4"/>
        <v>jeu</v>
      </c>
      <c r="AJ34" s="115" t="str">
        <f t="shared" si="4"/>
        <v>dim</v>
      </c>
      <c r="AK34" s="115" t="str">
        <f t="shared" si="4"/>
        <v>mar</v>
      </c>
      <c r="AL34" s="115" t="str">
        <f t="shared" si="4"/>
        <v>ven</v>
      </c>
      <c r="AM34" s="115" t="str">
        <f t="shared" si="4"/>
        <v>dim</v>
      </c>
    </row>
    <row r="35" spans="4:39" ht="15.6" x14ac:dyDescent="0.2">
      <c r="D35" s="113">
        <v>28</v>
      </c>
      <c r="E35" s="114">
        <f t="shared" si="5"/>
        <v>43858</v>
      </c>
      <c r="F35" s="114">
        <f t="shared" si="5"/>
        <v>43889</v>
      </c>
      <c r="G35" s="114">
        <f t="shared" si="5"/>
        <v>43918</v>
      </c>
      <c r="H35" s="114">
        <f t="shared" si="5"/>
        <v>43949</v>
      </c>
      <c r="I35" s="114">
        <f t="shared" si="5"/>
        <v>43979</v>
      </c>
      <c r="J35" s="114">
        <f t="shared" si="5"/>
        <v>44010</v>
      </c>
      <c r="K35" s="114">
        <f t="shared" si="5"/>
        <v>44040</v>
      </c>
      <c r="L35" s="114">
        <f t="shared" si="5"/>
        <v>44071</v>
      </c>
      <c r="M35" s="114">
        <f t="shared" si="5"/>
        <v>44102</v>
      </c>
      <c r="N35" s="114">
        <f t="shared" si="5"/>
        <v>44132</v>
      </c>
      <c r="O35" s="114">
        <f t="shared" si="5"/>
        <v>44163</v>
      </c>
      <c r="P35" s="114">
        <f t="shared" si="5"/>
        <v>44193</v>
      </c>
      <c r="AB35" s="115" t="str">
        <f t="shared" si="4"/>
        <v>mar</v>
      </c>
      <c r="AC35" s="115" t="str">
        <f t="shared" si="4"/>
        <v>ven</v>
      </c>
      <c r="AD35" s="115" t="str">
        <f t="shared" si="4"/>
        <v>sam</v>
      </c>
      <c r="AE35" s="115" t="str">
        <f t="shared" si="4"/>
        <v>mar</v>
      </c>
      <c r="AF35" s="115" t="str">
        <f t="shared" si="4"/>
        <v>jeu</v>
      </c>
      <c r="AG35" s="115" t="str">
        <f t="shared" si="4"/>
        <v>dim</v>
      </c>
      <c r="AH35" s="115" t="str">
        <f t="shared" si="4"/>
        <v>mar</v>
      </c>
      <c r="AI35" s="115" t="str">
        <f t="shared" si="4"/>
        <v>ven</v>
      </c>
      <c r="AJ35" s="115" t="str">
        <f t="shared" si="4"/>
        <v>lun</v>
      </c>
      <c r="AK35" s="115" t="str">
        <f t="shared" si="4"/>
        <v>mer</v>
      </c>
      <c r="AL35" s="115" t="str">
        <f t="shared" si="4"/>
        <v>sam</v>
      </c>
      <c r="AM35" s="115" t="str">
        <f t="shared" si="4"/>
        <v>lun</v>
      </c>
    </row>
    <row r="36" spans="4:39" ht="15.6" x14ac:dyDescent="0.2">
      <c r="D36" s="113">
        <v>29</v>
      </c>
      <c r="E36" s="114">
        <f t="shared" si="5"/>
        <v>43859</v>
      </c>
      <c r="F36" s="114">
        <f t="shared" si="5"/>
        <v>43890</v>
      </c>
      <c r="G36" s="114">
        <f t="shared" si="5"/>
        <v>43919</v>
      </c>
      <c r="H36" s="114">
        <f t="shared" si="5"/>
        <v>43950</v>
      </c>
      <c r="I36" s="114">
        <f t="shared" si="5"/>
        <v>43980</v>
      </c>
      <c r="J36" s="114">
        <f t="shared" si="5"/>
        <v>44011</v>
      </c>
      <c r="K36" s="114">
        <f t="shared" si="5"/>
        <v>44041</v>
      </c>
      <c r="L36" s="114">
        <f t="shared" si="5"/>
        <v>44072</v>
      </c>
      <c r="M36" s="114">
        <f t="shared" si="5"/>
        <v>44103</v>
      </c>
      <c r="N36" s="114">
        <f t="shared" si="5"/>
        <v>44133</v>
      </c>
      <c r="O36" s="114">
        <f t="shared" si="5"/>
        <v>44164</v>
      </c>
      <c r="P36" s="114">
        <f t="shared" si="5"/>
        <v>44194</v>
      </c>
      <c r="AB36" s="115" t="str">
        <f t="shared" si="4"/>
        <v>mer</v>
      </c>
      <c r="AC36" s="115" t="str">
        <f t="shared" si="4"/>
        <v>sam</v>
      </c>
      <c r="AD36" s="115" t="str">
        <f t="shared" si="4"/>
        <v>dim</v>
      </c>
      <c r="AE36" s="115" t="str">
        <f t="shared" si="4"/>
        <v>mer</v>
      </c>
      <c r="AF36" s="115" t="str">
        <f t="shared" si="4"/>
        <v>ven</v>
      </c>
      <c r="AG36" s="115" t="str">
        <f t="shared" si="4"/>
        <v>lun</v>
      </c>
      <c r="AH36" s="115" t="str">
        <f t="shared" si="4"/>
        <v>mer</v>
      </c>
      <c r="AI36" s="115" t="str">
        <f t="shared" si="4"/>
        <v>sam</v>
      </c>
      <c r="AJ36" s="115" t="str">
        <f t="shared" si="4"/>
        <v>mar</v>
      </c>
      <c r="AK36" s="115" t="str">
        <f t="shared" si="4"/>
        <v>jeu</v>
      </c>
      <c r="AL36" s="115" t="str">
        <f t="shared" si="4"/>
        <v>dim</v>
      </c>
      <c r="AM36" s="115" t="str">
        <f t="shared" si="4"/>
        <v>mar</v>
      </c>
    </row>
    <row r="37" spans="4:39" ht="15.6" x14ac:dyDescent="0.2">
      <c r="D37" s="113">
        <v>30</v>
      </c>
      <c r="E37" s="114">
        <f t="shared" si="5"/>
        <v>43860</v>
      </c>
      <c r="F37" s="114" t="str">
        <f t="shared" si="5"/>
        <v/>
      </c>
      <c r="G37" s="114">
        <f t="shared" si="5"/>
        <v>43920</v>
      </c>
      <c r="H37" s="114">
        <f t="shared" si="5"/>
        <v>43951</v>
      </c>
      <c r="I37" s="114">
        <f t="shared" si="5"/>
        <v>43981</v>
      </c>
      <c r="J37" s="114">
        <f t="shared" si="5"/>
        <v>44012</v>
      </c>
      <c r="K37" s="114">
        <f t="shared" si="5"/>
        <v>44042</v>
      </c>
      <c r="L37" s="114">
        <f t="shared" si="5"/>
        <v>44073</v>
      </c>
      <c r="M37" s="114">
        <f t="shared" si="5"/>
        <v>44104</v>
      </c>
      <c r="N37" s="114">
        <f t="shared" si="5"/>
        <v>44134</v>
      </c>
      <c r="O37" s="114">
        <f t="shared" si="5"/>
        <v>44165</v>
      </c>
      <c r="P37" s="114">
        <f t="shared" si="5"/>
        <v>44195</v>
      </c>
      <c r="AB37" s="115" t="str">
        <f t="shared" si="4"/>
        <v>jeu</v>
      </c>
      <c r="AC37" s="115" t="str">
        <f t="shared" si="4"/>
        <v/>
      </c>
      <c r="AD37" s="115" t="str">
        <f t="shared" si="4"/>
        <v>lun</v>
      </c>
      <c r="AE37" s="115" t="str">
        <f t="shared" si="4"/>
        <v>jeu</v>
      </c>
      <c r="AF37" s="115" t="str">
        <f t="shared" si="4"/>
        <v>sam</v>
      </c>
      <c r="AG37" s="115" t="str">
        <f t="shared" si="4"/>
        <v>mar</v>
      </c>
      <c r="AH37" s="115" t="str">
        <f t="shared" si="4"/>
        <v>jeu</v>
      </c>
      <c r="AI37" s="115" t="str">
        <f t="shared" si="4"/>
        <v>dim</v>
      </c>
      <c r="AJ37" s="115" t="str">
        <f t="shared" si="4"/>
        <v>mer</v>
      </c>
      <c r="AK37" s="115" t="str">
        <f t="shared" si="4"/>
        <v>ven</v>
      </c>
      <c r="AL37" s="115" t="str">
        <f t="shared" si="4"/>
        <v>lun</v>
      </c>
      <c r="AM37" s="115" t="str">
        <f t="shared" si="4"/>
        <v>mer</v>
      </c>
    </row>
    <row r="38" spans="4:39" ht="15.6" x14ac:dyDescent="0.2">
      <c r="D38" s="113">
        <v>31</v>
      </c>
      <c r="E38" s="114">
        <f t="shared" si="5"/>
        <v>43861</v>
      </c>
      <c r="F38" s="114" t="str">
        <f t="shared" si="5"/>
        <v/>
      </c>
      <c r="G38" s="114">
        <f t="shared" si="5"/>
        <v>43921</v>
      </c>
      <c r="H38" s="114" t="str">
        <f t="shared" si="5"/>
        <v/>
      </c>
      <c r="I38" s="114">
        <f t="shared" si="5"/>
        <v>43982</v>
      </c>
      <c r="J38" s="114" t="str">
        <f t="shared" si="5"/>
        <v/>
      </c>
      <c r="K38" s="114">
        <f t="shared" si="5"/>
        <v>44043</v>
      </c>
      <c r="L38" s="114">
        <f t="shared" si="5"/>
        <v>44074</v>
      </c>
      <c r="M38" s="114" t="str">
        <f t="shared" si="5"/>
        <v/>
      </c>
      <c r="N38" s="114">
        <f t="shared" si="5"/>
        <v>44135</v>
      </c>
      <c r="O38" s="114" t="str">
        <f t="shared" si="5"/>
        <v/>
      </c>
      <c r="P38" s="114">
        <f t="shared" si="5"/>
        <v>44196</v>
      </c>
      <c r="AB38" s="115" t="str">
        <f>TEXT(E38,"jjj")</f>
        <v>ven</v>
      </c>
      <c r="AC38" s="115" t="str">
        <f t="shared" ref="AC38:AM38" si="8">TEXT(F38,"jjj")</f>
        <v/>
      </c>
      <c r="AD38" s="115" t="str">
        <f t="shared" si="8"/>
        <v>mar</v>
      </c>
      <c r="AE38" s="115" t="str">
        <f t="shared" si="8"/>
        <v/>
      </c>
      <c r="AF38" s="115" t="str">
        <f t="shared" si="8"/>
        <v>dim</v>
      </c>
      <c r="AG38" s="115" t="str">
        <f t="shared" si="8"/>
        <v/>
      </c>
      <c r="AH38" s="115" t="str">
        <f t="shared" si="8"/>
        <v>ven</v>
      </c>
      <c r="AI38" s="115" t="str">
        <f t="shared" si="8"/>
        <v>lun</v>
      </c>
      <c r="AJ38" s="115" t="str">
        <f t="shared" si="8"/>
        <v/>
      </c>
      <c r="AK38" s="115" t="str">
        <f t="shared" si="8"/>
        <v>sam</v>
      </c>
      <c r="AL38" s="115" t="str">
        <f t="shared" si="8"/>
        <v/>
      </c>
      <c r="AM38" s="115" t="str">
        <f t="shared" si="8"/>
        <v>jeu</v>
      </c>
    </row>
    <row r="39" spans="4:39" x14ac:dyDescent="0.2"/>
  </sheetData>
  <sheetProtection selectLockedCells="1"/>
  <mergeCells count="4">
    <mergeCell ref="G3:P4"/>
    <mergeCell ref="A10:B10"/>
    <mergeCell ref="A19:B19"/>
    <mergeCell ref="C19:D19"/>
  </mergeCells>
  <conditionalFormatting sqref="G3:P4">
    <cfRule type="expression" dxfId="13" priority="14">
      <formula>$E$4&lt;&gt;""</formula>
    </cfRule>
  </conditionalFormatting>
  <conditionalFormatting sqref="E7:P38">
    <cfRule type="expression" dxfId="12" priority="12">
      <formula>AND($E$4&lt;&gt;"",E7="")</formula>
    </cfRule>
    <cfRule type="expression" dxfId="11" priority="13">
      <formula>$E$4&lt;&gt;""</formula>
    </cfRule>
  </conditionalFormatting>
  <conditionalFormatting sqref="E7:P7">
    <cfRule type="expression" dxfId="10" priority="11">
      <formula>$E$4&lt;&gt;""</formula>
    </cfRule>
  </conditionalFormatting>
  <conditionalFormatting sqref="E8:P38">
    <cfRule type="expression" dxfId="9" priority="4">
      <formula>E8=TODAY()</formula>
    </cfRule>
    <cfRule type="expression" dxfId="8" priority="10">
      <formula>WEEKDAY(E8,2)&gt;=6</formula>
    </cfRule>
    <cfRule type="expression" dxfId="7" priority="1">
      <formula>VLOOKUP(E8,Vacances,1,FALSE)</formula>
    </cfRule>
  </conditionalFormatting>
  <conditionalFormatting sqref="D8:D18 D20:D38">
    <cfRule type="expression" dxfId="6" priority="9">
      <formula>$E$4&lt;&gt;""</formula>
    </cfRule>
  </conditionalFormatting>
  <conditionalFormatting sqref="E6:P6">
    <cfRule type="expression" dxfId="5" priority="8">
      <formula>$E$4&lt;&gt;""</formula>
    </cfRule>
  </conditionalFormatting>
  <conditionalFormatting sqref="D4">
    <cfRule type="expression" dxfId="4" priority="7">
      <formula>$E$4&lt;&gt;""</formula>
    </cfRule>
  </conditionalFormatting>
  <conditionalFormatting sqref="A10:D28">
    <cfRule type="expression" dxfId="3" priority="6">
      <formula>$E$4=""</formula>
    </cfRule>
  </conditionalFormatting>
  <conditionalFormatting sqref="E8:P38">
    <cfRule type="expression" dxfId="2" priority="5">
      <formula>VLOOKUP(E8,Jour_feries,1,FALSE)</formula>
    </cfRule>
  </conditionalFormatting>
  <conditionalFormatting sqref="A20:A22 C19">
    <cfRule type="expression" dxfId="1" priority="3">
      <formula>$E$4=""</formula>
    </cfRule>
  </conditionalFormatting>
  <conditionalFormatting sqref="A19">
    <cfRule type="expression" dxfId="0" priority="2">
      <formula>$E$4=""</formula>
    </cfRule>
  </conditionalFormatting>
  <pageMargins left="0.7" right="0.7" top="0.75" bottom="0.75" header="0.3" footer="0.3"/>
  <pageSetup paperSize="9" scale="87" fitToHeight="0" orientation="landscape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69CD5B-D63B-4655-991E-7C81021BF46A}">
  <sheetPr codeName="Feuil4"/>
  <dimension ref="A1:GF23"/>
  <sheetViews>
    <sheetView showGridLines="0" topLeftCell="E1" zoomScaleNormal="100" workbookViewId="0">
      <selection activeCell="E1" sqref="E1"/>
    </sheetView>
  </sheetViews>
  <sheetFormatPr baseColWidth="10" defaultColWidth="9.36328125" defaultRowHeight="14.4" x14ac:dyDescent="0.3"/>
  <cols>
    <col min="1" max="1" width="4" style="123" hidden="1" customWidth="1"/>
    <col min="2" max="4" width="8.7265625" style="126" hidden="1" customWidth="1"/>
    <col min="5" max="5" width="7" style="126" customWidth="1"/>
    <col min="6" max="6" width="15.6328125" style="125" bestFit="1" customWidth="1"/>
    <col min="7" max="12" width="11.1796875" style="125" customWidth="1"/>
    <col min="13" max="13" width="9.453125" style="125" customWidth="1"/>
    <col min="14" max="14" width="9.36328125" style="125"/>
    <col min="15" max="15" width="9.90625" style="125" customWidth="1"/>
    <col min="16" max="19" width="9.36328125" style="125"/>
    <col min="20" max="20" width="9.7265625" style="125" customWidth="1"/>
    <col min="21" max="21" width="9.54296875" style="125" customWidth="1"/>
    <col min="22" max="24" width="9.36328125" style="125"/>
    <col min="25" max="25" width="9.453125" style="125" customWidth="1"/>
    <col min="26" max="26" width="9.36328125" style="125"/>
    <col min="27" max="27" width="9.90625" style="125" customWidth="1"/>
    <col min="28" max="31" width="9.36328125" style="125"/>
    <col min="32" max="32" width="9.7265625" style="125" customWidth="1"/>
    <col min="33" max="33" width="9.54296875" style="125" customWidth="1"/>
    <col min="34" max="36" width="9.36328125" style="125"/>
    <col min="37" max="37" width="9.453125" style="125" customWidth="1"/>
    <col min="38" max="38" width="9.36328125" style="125"/>
    <col min="39" max="39" width="9.90625" style="125" customWidth="1"/>
    <col min="40" max="43" width="9.36328125" style="125"/>
    <col min="44" max="44" width="9.7265625" style="125" customWidth="1"/>
    <col min="45" max="45" width="9.54296875" style="125" customWidth="1"/>
    <col min="46" max="48" width="9.36328125" style="125"/>
    <col min="49" max="49" width="9.453125" style="125" customWidth="1"/>
    <col min="50" max="50" width="9.36328125" style="125"/>
    <col min="51" max="51" width="9.90625" style="125" customWidth="1"/>
    <col min="52" max="55" width="9.36328125" style="125"/>
    <col min="56" max="56" width="9.7265625" style="125" customWidth="1"/>
    <col min="57" max="57" width="9.54296875" style="125" customWidth="1"/>
    <col min="58" max="60" width="9.36328125" style="125"/>
    <col min="61" max="61" width="9.453125" style="125" customWidth="1"/>
    <col min="62" max="62" width="9.36328125" style="125"/>
    <col min="63" max="63" width="9.90625" style="125" customWidth="1"/>
    <col min="64" max="67" width="9.36328125" style="125"/>
    <col min="68" max="68" width="9.7265625" style="125" customWidth="1"/>
    <col min="69" max="69" width="9.54296875" style="125" customWidth="1"/>
    <col min="70" max="72" width="9.36328125" style="125"/>
    <col min="73" max="73" width="9.453125" style="125" customWidth="1"/>
    <col min="74" max="74" width="9.36328125" style="125"/>
    <col min="75" max="75" width="9.90625" style="125" customWidth="1"/>
    <col min="76" max="79" width="9.36328125" style="125"/>
    <col min="80" max="80" width="9.7265625" style="125" customWidth="1"/>
    <col min="81" max="81" width="9.54296875" style="125" customWidth="1"/>
    <col min="82" max="84" width="9.36328125" style="125"/>
    <col min="85" max="85" width="9.453125" style="125" customWidth="1"/>
    <col min="86" max="86" width="9.36328125" style="125"/>
    <col min="87" max="87" width="9.90625" style="125" customWidth="1"/>
    <col min="88" max="91" width="9.36328125" style="125"/>
    <col min="92" max="92" width="9.7265625" style="125" customWidth="1"/>
    <col min="93" max="93" width="9.54296875" style="125" customWidth="1"/>
    <col min="94" max="96" width="9.36328125" style="125"/>
    <col min="97" max="97" width="9.453125" style="125" customWidth="1"/>
    <col min="98" max="98" width="9.36328125" style="125"/>
    <col min="99" max="99" width="9.90625" style="125" customWidth="1"/>
    <col min="100" max="103" width="9.36328125" style="125"/>
    <col min="104" max="104" width="9.7265625" style="125" customWidth="1"/>
    <col min="105" max="105" width="9.54296875" style="125" customWidth="1"/>
    <col min="106" max="16384" width="9.36328125" style="125"/>
  </cols>
  <sheetData>
    <row r="1" spans="1:188" ht="15" thickBot="1" x14ac:dyDescent="0.35">
      <c r="B1" s="124">
        <v>43466</v>
      </c>
      <c r="C1" s="124"/>
      <c r="D1" s="124"/>
      <c r="E1" s="124"/>
    </row>
    <row r="2" spans="1:188" ht="35.1" customHeight="1" thickBot="1" x14ac:dyDescent="0.35">
      <c r="G2" s="192" t="s">
        <v>193</v>
      </c>
      <c r="H2" s="193"/>
      <c r="I2" s="193"/>
      <c r="J2" s="193"/>
      <c r="K2" s="193"/>
      <c r="L2" s="193"/>
      <c r="M2" s="194"/>
    </row>
    <row r="3" spans="1:188" x14ac:dyDescent="0.3">
      <c r="N3" s="127">
        <f>Calendrier!E4</f>
        <v>2020</v>
      </c>
      <c r="O3" s="127">
        <f>IFERROR(HLOOKUP(N3,G5:DD6,2,FALSE),"")</f>
        <v>2</v>
      </c>
    </row>
    <row r="4" spans="1:188" ht="19.5" customHeight="1" x14ac:dyDescent="0.3"/>
    <row r="5" spans="1:188" ht="19.5" customHeight="1" x14ac:dyDescent="0.3">
      <c r="F5" s="128"/>
      <c r="G5" s="129">
        <v>2019</v>
      </c>
      <c r="H5" s="129">
        <v>2020</v>
      </c>
      <c r="I5" s="129">
        <v>2021</v>
      </c>
      <c r="J5" s="129">
        <v>2022</v>
      </c>
      <c r="K5" s="129">
        <v>2023</v>
      </c>
      <c r="L5" s="129">
        <v>2024</v>
      </c>
      <c r="M5" s="129">
        <v>2025</v>
      </c>
      <c r="N5" s="129">
        <v>2026</v>
      </c>
      <c r="O5" s="129">
        <v>2027</v>
      </c>
      <c r="P5" s="129">
        <v>2028</v>
      </c>
      <c r="Q5" s="129">
        <v>2029</v>
      </c>
      <c r="R5" s="129">
        <v>2030</v>
      </c>
      <c r="S5" s="129">
        <v>2031</v>
      </c>
      <c r="T5" s="129">
        <v>2032</v>
      </c>
      <c r="U5" s="129">
        <v>2033</v>
      </c>
      <c r="V5" s="129">
        <v>2034</v>
      </c>
      <c r="W5" s="129">
        <v>2035</v>
      </c>
      <c r="X5" s="129">
        <v>2036</v>
      </c>
      <c r="Y5" s="129">
        <v>2037</v>
      </c>
      <c r="Z5" s="129">
        <v>2038</v>
      </c>
      <c r="AA5" s="129">
        <v>2039</v>
      </c>
      <c r="AB5" s="129">
        <v>2040</v>
      </c>
      <c r="AC5" s="129">
        <v>2041</v>
      </c>
      <c r="AD5" s="129">
        <v>2042</v>
      </c>
      <c r="AE5" s="129">
        <v>2043</v>
      </c>
      <c r="AF5" s="129">
        <v>2044</v>
      </c>
      <c r="AG5" s="129">
        <v>2045</v>
      </c>
      <c r="AH5" s="129">
        <v>2046</v>
      </c>
      <c r="AI5" s="129">
        <v>2047</v>
      </c>
      <c r="AJ5" s="129">
        <v>2048</v>
      </c>
      <c r="AK5" s="129">
        <v>2049</v>
      </c>
      <c r="AL5" s="129">
        <v>2050</v>
      </c>
      <c r="AM5" s="129">
        <v>2051</v>
      </c>
      <c r="AN5" s="129">
        <v>2052</v>
      </c>
      <c r="AO5" s="129">
        <v>2053</v>
      </c>
      <c r="AP5" s="129">
        <v>2054</v>
      </c>
      <c r="AQ5" s="129">
        <v>2055</v>
      </c>
      <c r="AR5" s="129">
        <v>2056</v>
      </c>
      <c r="AS5" s="129">
        <v>2057</v>
      </c>
      <c r="AT5" s="129">
        <v>2058</v>
      </c>
      <c r="AU5" s="129">
        <v>2059</v>
      </c>
      <c r="AV5" s="129">
        <v>2060</v>
      </c>
      <c r="AW5" s="129">
        <v>2061</v>
      </c>
      <c r="AX5" s="129">
        <v>2062</v>
      </c>
      <c r="AY5" s="129">
        <v>2063</v>
      </c>
      <c r="AZ5" s="129">
        <v>2064</v>
      </c>
      <c r="BA5" s="129">
        <v>2065</v>
      </c>
      <c r="BB5" s="129">
        <v>2066</v>
      </c>
      <c r="BC5" s="129">
        <v>2067</v>
      </c>
      <c r="BD5" s="129">
        <v>2068</v>
      </c>
      <c r="BE5" s="129">
        <v>2069</v>
      </c>
      <c r="BF5" s="129">
        <v>2070</v>
      </c>
      <c r="BG5" s="129">
        <v>2071</v>
      </c>
      <c r="BH5" s="129">
        <v>2072</v>
      </c>
      <c r="BI5" s="129">
        <v>2073</v>
      </c>
      <c r="BJ5" s="129">
        <v>2074</v>
      </c>
      <c r="BK5" s="129">
        <v>2075</v>
      </c>
      <c r="BL5" s="129">
        <v>2076</v>
      </c>
      <c r="BM5" s="129">
        <v>2077</v>
      </c>
      <c r="BN5" s="129">
        <v>2078</v>
      </c>
      <c r="BO5" s="129">
        <v>2079</v>
      </c>
      <c r="BP5" s="129">
        <v>2080</v>
      </c>
      <c r="BQ5" s="129">
        <v>2081</v>
      </c>
      <c r="BR5" s="129">
        <v>2082</v>
      </c>
      <c r="BS5" s="129">
        <v>2083</v>
      </c>
      <c r="BT5" s="129">
        <v>2084</v>
      </c>
      <c r="BU5" s="129">
        <v>2085</v>
      </c>
      <c r="BV5" s="129">
        <v>2086</v>
      </c>
      <c r="BW5" s="129">
        <v>2087</v>
      </c>
      <c r="BX5" s="129">
        <v>2088</v>
      </c>
      <c r="BY5" s="129">
        <v>2089</v>
      </c>
      <c r="BZ5" s="129">
        <v>2090</v>
      </c>
      <c r="CA5" s="129">
        <v>2091</v>
      </c>
      <c r="CB5" s="129">
        <v>2092</v>
      </c>
      <c r="CC5" s="129">
        <v>2093</v>
      </c>
      <c r="CD5" s="129">
        <v>2094</v>
      </c>
      <c r="CE5" s="129">
        <v>2095</v>
      </c>
      <c r="CF5" s="129">
        <v>2096</v>
      </c>
      <c r="CG5" s="129">
        <v>2097</v>
      </c>
      <c r="CH5" s="129">
        <v>2098</v>
      </c>
      <c r="CI5" s="129">
        <v>2099</v>
      </c>
      <c r="CJ5" s="129">
        <v>2100</v>
      </c>
      <c r="CK5" s="129">
        <v>2101</v>
      </c>
      <c r="CL5" s="129">
        <v>2102</v>
      </c>
      <c r="CM5" s="129">
        <v>2103</v>
      </c>
      <c r="CN5" s="129">
        <v>2104</v>
      </c>
      <c r="CO5" s="129">
        <v>2105</v>
      </c>
      <c r="CP5" s="129">
        <v>2106</v>
      </c>
      <c r="CQ5" s="129">
        <v>2107</v>
      </c>
      <c r="CR5" s="129">
        <v>2108</v>
      </c>
      <c r="CS5" s="129">
        <v>2109</v>
      </c>
      <c r="CT5" s="129">
        <v>2110</v>
      </c>
      <c r="CU5" s="129">
        <v>2111</v>
      </c>
      <c r="CV5" s="129">
        <v>2112</v>
      </c>
      <c r="CW5" s="129">
        <v>2113</v>
      </c>
      <c r="CX5" s="129">
        <v>2114</v>
      </c>
      <c r="CY5" s="129">
        <v>2115</v>
      </c>
      <c r="CZ5" s="129">
        <v>2116</v>
      </c>
      <c r="DA5" s="129">
        <v>2117</v>
      </c>
      <c r="DB5" s="129">
        <v>2118</v>
      </c>
      <c r="DC5" s="129">
        <v>2119</v>
      </c>
      <c r="DD5" s="129">
        <v>2120</v>
      </c>
      <c r="DE5" s="129">
        <v>2121</v>
      </c>
      <c r="DF5" s="129">
        <v>2122</v>
      </c>
      <c r="DG5" s="129">
        <v>2123</v>
      </c>
      <c r="DH5" s="129">
        <v>2124</v>
      </c>
      <c r="DI5" s="129">
        <v>2125</v>
      </c>
      <c r="DJ5" s="129">
        <v>2126</v>
      </c>
      <c r="DK5" s="129">
        <v>2127</v>
      </c>
      <c r="DL5" s="129">
        <v>2128</v>
      </c>
      <c r="DM5" s="129">
        <v>2129</v>
      </c>
      <c r="DN5" s="129">
        <v>2130</v>
      </c>
      <c r="DO5" s="129">
        <v>2131</v>
      </c>
      <c r="DP5" s="129">
        <v>2132</v>
      </c>
      <c r="DQ5" s="129">
        <v>2133</v>
      </c>
      <c r="DR5" s="129">
        <v>2134</v>
      </c>
      <c r="DS5" s="129">
        <v>2135</v>
      </c>
      <c r="DT5" s="129">
        <v>2136</v>
      </c>
      <c r="DU5" s="129">
        <v>2137</v>
      </c>
      <c r="DV5" s="129">
        <v>2138</v>
      </c>
      <c r="DW5" s="129">
        <v>2139</v>
      </c>
      <c r="DX5" s="129">
        <v>2140</v>
      </c>
      <c r="DY5" s="129">
        <v>2141</v>
      </c>
      <c r="DZ5" s="129">
        <v>2142</v>
      </c>
      <c r="EA5" s="129">
        <v>2143</v>
      </c>
      <c r="EB5" s="129">
        <v>2144</v>
      </c>
      <c r="EC5" s="129">
        <v>2145</v>
      </c>
      <c r="ED5" s="129">
        <v>2146</v>
      </c>
      <c r="EE5" s="129">
        <v>2147</v>
      </c>
      <c r="EF5" s="129">
        <v>2148</v>
      </c>
      <c r="EG5" s="129">
        <v>2149</v>
      </c>
      <c r="EH5" s="129">
        <v>2150</v>
      </c>
      <c r="EI5" s="129">
        <v>2151</v>
      </c>
      <c r="EJ5" s="129">
        <v>2152</v>
      </c>
      <c r="EK5" s="129">
        <v>2153</v>
      </c>
      <c r="EL5" s="129">
        <v>2154</v>
      </c>
      <c r="EM5" s="129">
        <v>2155</v>
      </c>
      <c r="EN5" s="129">
        <v>2156</v>
      </c>
      <c r="EO5" s="129">
        <v>2157</v>
      </c>
      <c r="EP5" s="129">
        <v>2158</v>
      </c>
      <c r="EQ5" s="129">
        <v>2159</v>
      </c>
      <c r="ER5" s="129">
        <v>2160</v>
      </c>
      <c r="ES5" s="129">
        <v>2161</v>
      </c>
      <c r="ET5" s="129">
        <v>2162</v>
      </c>
      <c r="EU5" s="129">
        <v>2163</v>
      </c>
      <c r="EV5" s="129">
        <v>2164</v>
      </c>
      <c r="EW5" s="129">
        <v>2165</v>
      </c>
      <c r="EX5" s="129">
        <v>2166</v>
      </c>
      <c r="EY5" s="129">
        <v>2167</v>
      </c>
      <c r="EZ5" s="129">
        <v>2168</v>
      </c>
      <c r="FA5" s="129">
        <v>2169</v>
      </c>
      <c r="FB5" s="129">
        <v>2170</v>
      </c>
      <c r="FC5" s="129">
        <v>2171</v>
      </c>
      <c r="FD5" s="129">
        <v>2172</v>
      </c>
      <c r="FE5" s="129">
        <v>2173</v>
      </c>
      <c r="FF5" s="129">
        <v>2174</v>
      </c>
      <c r="FG5" s="129">
        <v>2175</v>
      </c>
      <c r="FH5" s="129">
        <v>2176</v>
      </c>
      <c r="FI5" s="129">
        <v>2177</v>
      </c>
      <c r="FJ5" s="129">
        <v>2178</v>
      </c>
      <c r="FK5" s="129">
        <v>2179</v>
      </c>
      <c r="FL5" s="129">
        <v>2180</v>
      </c>
      <c r="FM5" s="129">
        <v>2181</v>
      </c>
      <c r="FN5" s="129">
        <v>2182</v>
      </c>
      <c r="FO5" s="129">
        <v>2183</v>
      </c>
      <c r="FP5" s="129">
        <v>2184</v>
      </c>
      <c r="FQ5" s="129">
        <v>2185</v>
      </c>
      <c r="FR5" s="129">
        <v>2186</v>
      </c>
      <c r="FS5" s="129">
        <v>2187</v>
      </c>
      <c r="FT5" s="129">
        <v>2188</v>
      </c>
      <c r="FU5" s="129">
        <v>2189</v>
      </c>
      <c r="FV5" s="129">
        <v>2190</v>
      </c>
      <c r="FW5" s="129">
        <v>2191</v>
      </c>
      <c r="FX5" s="129">
        <v>2192</v>
      </c>
      <c r="FY5" s="129">
        <v>2193</v>
      </c>
      <c r="FZ5" s="129">
        <v>2194</v>
      </c>
      <c r="GA5" s="129">
        <v>2195</v>
      </c>
      <c r="GB5" s="129">
        <v>2196</v>
      </c>
      <c r="GC5" s="129">
        <v>2197</v>
      </c>
      <c r="GD5" s="129">
        <v>2198</v>
      </c>
      <c r="GE5" s="129">
        <v>2199</v>
      </c>
      <c r="GF5" s="129">
        <v>2200</v>
      </c>
    </row>
    <row r="6" spans="1:188" s="127" customFormat="1" ht="19.5" customHeight="1" x14ac:dyDescent="0.3">
      <c r="A6" s="130"/>
      <c r="B6" s="130"/>
      <c r="C6" s="130"/>
      <c r="D6" s="130"/>
      <c r="E6" s="130"/>
      <c r="F6" s="130" t="s">
        <v>194</v>
      </c>
      <c r="G6" s="130">
        <v>1</v>
      </c>
      <c r="H6" s="130">
        <v>2</v>
      </c>
      <c r="I6" s="130">
        <v>3</v>
      </c>
      <c r="J6" s="130">
        <v>4</v>
      </c>
      <c r="K6" s="130">
        <v>5</v>
      </c>
      <c r="L6" s="130">
        <v>6</v>
      </c>
      <c r="M6" s="130">
        <v>7</v>
      </c>
      <c r="N6" s="130">
        <v>8</v>
      </c>
      <c r="O6" s="130">
        <v>9</v>
      </c>
      <c r="P6" s="130">
        <v>10</v>
      </c>
      <c r="Q6" s="130">
        <v>11</v>
      </c>
      <c r="R6" s="130">
        <v>12</v>
      </c>
      <c r="S6" s="130">
        <v>13</v>
      </c>
      <c r="T6" s="130">
        <v>14</v>
      </c>
      <c r="U6" s="130">
        <v>15</v>
      </c>
      <c r="V6" s="130">
        <v>16</v>
      </c>
      <c r="W6" s="130">
        <v>17</v>
      </c>
      <c r="X6" s="130">
        <v>18</v>
      </c>
      <c r="Y6" s="130">
        <v>19</v>
      </c>
      <c r="Z6" s="130">
        <v>20</v>
      </c>
      <c r="AA6" s="130">
        <v>21</v>
      </c>
      <c r="AB6" s="130">
        <v>22</v>
      </c>
      <c r="AC6" s="130">
        <v>23</v>
      </c>
      <c r="AD6" s="130">
        <v>24</v>
      </c>
      <c r="AE6" s="130">
        <v>25</v>
      </c>
      <c r="AF6" s="130">
        <v>26</v>
      </c>
      <c r="AG6" s="130">
        <v>27</v>
      </c>
      <c r="AH6" s="130">
        <v>28</v>
      </c>
      <c r="AI6" s="130">
        <v>29</v>
      </c>
      <c r="AJ6" s="130">
        <v>30</v>
      </c>
      <c r="AK6" s="130">
        <v>31</v>
      </c>
      <c r="AL6" s="130">
        <v>32</v>
      </c>
      <c r="AM6" s="130">
        <v>33</v>
      </c>
      <c r="AN6" s="130">
        <v>34</v>
      </c>
      <c r="AO6" s="130">
        <v>35</v>
      </c>
      <c r="AP6" s="130">
        <v>36</v>
      </c>
      <c r="AQ6" s="130">
        <v>37</v>
      </c>
      <c r="AR6" s="130">
        <v>38</v>
      </c>
      <c r="AS6" s="130">
        <v>39</v>
      </c>
      <c r="AT6" s="130">
        <v>40</v>
      </c>
      <c r="AU6" s="130">
        <v>41</v>
      </c>
      <c r="AV6" s="130">
        <v>42</v>
      </c>
      <c r="AW6" s="130">
        <v>43</v>
      </c>
      <c r="AX6" s="130">
        <v>44</v>
      </c>
      <c r="AY6" s="130">
        <v>45</v>
      </c>
      <c r="AZ6" s="130">
        <v>46</v>
      </c>
      <c r="BA6" s="130">
        <v>47</v>
      </c>
      <c r="BB6" s="130">
        <v>48</v>
      </c>
      <c r="BC6" s="130">
        <v>49</v>
      </c>
      <c r="BD6" s="130">
        <v>50</v>
      </c>
      <c r="BE6" s="130">
        <v>51</v>
      </c>
      <c r="BF6" s="130">
        <v>52</v>
      </c>
      <c r="BG6" s="130">
        <v>53</v>
      </c>
      <c r="BH6" s="130">
        <v>54</v>
      </c>
      <c r="BI6" s="130">
        <v>55</v>
      </c>
      <c r="BJ6" s="130">
        <v>56</v>
      </c>
      <c r="BK6" s="130">
        <v>57</v>
      </c>
      <c r="BL6" s="130">
        <v>58</v>
      </c>
      <c r="BM6" s="130">
        <v>59</v>
      </c>
      <c r="BN6" s="130">
        <v>60</v>
      </c>
      <c r="BO6" s="130">
        <v>61</v>
      </c>
      <c r="BP6" s="130">
        <v>62</v>
      </c>
      <c r="BQ6" s="130">
        <v>63</v>
      </c>
      <c r="BR6" s="130">
        <v>64</v>
      </c>
      <c r="BS6" s="130">
        <v>65</v>
      </c>
      <c r="BT6" s="130">
        <v>66</v>
      </c>
      <c r="BU6" s="130">
        <v>67</v>
      </c>
      <c r="BV6" s="130">
        <v>68</v>
      </c>
      <c r="BW6" s="130">
        <v>69</v>
      </c>
      <c r="BX6" s="130">
        <v>70</v>
      </c>
      <c r="BY6" s="130">
        <v>71</v>
      </c>
      <c r="BZ6" s="130">
        <v>72</v>
      </c>
      <c r="CA6" s="130">
        <v>73</v>
      </c>
      <c r="CB6" s="130">
        <v>74</v>
      </c>
      <c r="CC6" s="130">
        <v>75</v>
      </c>
      <c r="CD6" s="130">
        <v>76</v>
      </c>
      <c r="CE6" s="130">
        <v>77</v>
      </c>
      <c r="CF6" s="130">
        <v>78</v>
      </c>
      <c r="CG6" s="130">
        <v>79</v>
      </c>
      <c r="CH6" s="130">
        <v>80</v>
      </c>
      <c r="CI6" s="130">
        <v>81</v>
      </c>
      <c r="CJ6" s="130">
        <v>82</v>
      </c>
      <c r="CK6" s="130">
        <v>83</v>
      </c>
      <c r="CL6" s="130">
        <v>84</v>
      </c>
      <c r="CM6" s="130">
        <v>85</v>
      </c>
      <c r="CN6" s="130">
        <v>86</v>
      </c>
      <c r="CO6" s="130">
        <v>87</v>
      </c>
      <c r="CP6" s="130">
        <v>88</v>
      </c>
      <c r="CQ6" s="130">
        <v>89</v>
      </c>
      <c r="CR6" s="130">
        <v>90</v>
      </c>
      <c r="CS6" s="130">
        <v>91</v>
      </c>
      <c r="CT6" s="130">
        <v>92</v>
      </c>
      <c r="CU6" s="130">
        <v>93</v>
      </c>
      <c r="CV6" s="130">
        <v>94</v>
      </c>
      <c r="CW6" s="130">
        <v>95</v>
      </c>
      <c r="CX6" s="130">
        <v>96</v>
      </c>
      <c r="CY6" s="130">
        <v>97</v>
      </c>
      <c r="CZ6" s="130">
        <v>98</v>
      </c>
      <c r="DA6" s="130">
        <v>99</v>
      </c>
      <c r="DB6" s="130">
        <v>100</v>
      </c>
      <c r="DC6" s="130">
        <v>101</v>
      </c>
      <c r="DD6" s="130">
        <v>102</v>
      </c>
      <c r="DE6" s="130">
        <v>103</v>
      </c>
      <c r="DF6" s="130">
        <v>104</v>
      </c>
      <c r="DG6" s="130">
        <v>105</v>
      </c>
      <c r="DH6" s="130">
        <v>106</v>
      </c>
      <c r="DI6" s="130">
        <v>107</v>
      </c>
      <c r="DJ6" s="130">
        <v>108</v>
      </c>
      <c r="DK6" s="130">
        <v>109</v>
      </c>
      <c r="DL6" s="130">
        <v>110</v>
      </c>
      <c r="DM6" s="130">
        <v>111</v>
      </c>
      <c r="DN6" s="130">
        <v>112</v>
      </c>
      <c r="DO6" s="130">
        <v>113</v>
      </c>
      <c r="DP6" s="130">
        <v>114</v>
      </c>
      <c r="DQ6" s="130">
        <v>115</v>
      </c>
      <c r="DR6" s="130">
        <v>116</v>
      </c>
      <c r="DS6" s="130">
        <v>117</v>
      </c>
      <c r="DT6" s="130">
        <v>118</v>
      </c>
      <c r="DU6" s="130">
        <v>119</v>
      </c>
      <c r="DV6" s="130">
        <v>120</v>
      </c>
      <c r="DW6" s="130">
        <v>121</v>
      </c>
      <c r="DX6" s="130">
        <v>122</v>
      </c>
      <c r="DY6" s="130">
        <v>123</v>
      </c>
      <c r="DZ6" s="130">
        <v>124</v>
      </c>
      <c r="EA6" s="130">
        <v>125</v>
      </c>
      <c r="EB6" s="130">
        <v>126</v>
      </c>
      <c r="EC6" s="130">
        <v>127</v>
      </c>
      <c r="ED6" s="130">
        <v>128</v>
      </c>
      <c r="EE6" s="130">
        <v>129</v>
      </c>
      <c r="EF6" s="130">
        <v>130</v>
      </c>
      <c r="EG6" s="130">
        <v>131</v>
      </c>
      <c r="EH6" s="130">
        <v>132</v>
      </c>
      <c r="EI6" s="130">
        <v>133</v>
      </c>
      <c r="EJ6" s="130">
        <v>134</v>
      </c>
      <c r="EK6" s="130">
        <v>135</v>
      </c>
      <c r="EL6" s="130">
        <v>136</v>
      </c>
      <c r="EM6" s="130">
        <v>137</v>
      </c>
      <c r="EN6" s="130">
        <v>138</v>
      </c>
      <c r="EO6" s="130">
        <v>139</v>
      </c>
      <c r="EP6" s="130">
        <v>140</v>
      </c>
      <c r="EQ6" s="130">
        <v>141</v>
      </c>
      <c r="ER6" s="130">
        <v>142</v>
      </c>
      <c r="ES6" s="130">
        <v>143</v>
      </c>
      <c r="ET6" s="130">
        <v>144</v>
      </c>
      <c r="EU6" s="130">
        <v>145</v>
      </c>
      <c r="EV6" s="130">
        <v>146</v>
      </c>
      <c r="EW6" s="130">
        <v>147</v>
      </c>
      <c r="EX6" s="130">
        <v>148</v>
      </c>
      <c r="EY6" s="130">
        <v>149</v>
      </c>
      <c r="EZ6" s="130">
        <v>150</v>
      </c>
      <c r="FA6" s="130">
        <v>151</v>
      </c>
      <c r="FB6" s="130">
        <v>152</v>
      </c>
      <c r="FC6" s="130">
        <v>153</v>
      </c>
      <c r="FD6" s="130">
        <v>154</v>
      </c>
      <c r="FE6" s="130">
        <v>155</v>
      </c>
      <c r="FF6" s="130">
        <v>156</v>
      </c>
      <c r="FG6" s="130">
        <v>157</v>
      </c>
      <c r="FH6" s="130">
        <v>158</v>
      </c>
      <c r="FI6" s="130">
        <v>159</v>
      </c>
      <c r="FJ6" s="130">
        <v>160</v>
      </c>
      <c r="FK6" s="130">
        <v>161</v>
      </c>
      <c r="FL6" s="130">
        <v>162</v>
      </c>
      <c r="FM6" s="130">
        <v>163</v>
      </c>
      <c r="FN6" s="130">
        <v>164</v>
      </c>
      <c r="FO6" s="130">
        <v>165</v>
      </c>
      <c r="FP6" s="130">
        <v>166</v>
      </c>
      <c r="FQ6" s="130">
        <v>167</v>
      </c>
      <c r="FR6" s="130">
        <v>168</v>
      </c>
      <c r="FS6" s="130">
        <v>169</v>
      </c>
      <c r="FT6" s="130">
        <v>170</v>
      </c>
      <c r="FU6" s="130">
        <v>171</v>
      </c>
      <c r="FV6" s="130">
        <v>172</v>
      </c>
      <c r="FW6" s="130">
        <v>173</v>
      </c>
      <c r="FX6" s="130">
        <v>174</v>
      </c>
      <c r="FY6" s="130">
        <v>175</v>
      </c>
      <c r="FZ6" s="130">
        <v>176</v>
      </c>
      <c r="GA6" s="130">
        <v>177</v>
      </c>
      <c r="GB6" s="130">
        <v>178</v>
      </c>
      <c r="GC6" s="130">
        <v>179</v>
      </c>
      <c r="GD6" s="130">
        <v>180</v>
      </c>
      <c r="GE6" s="130">
        <v>181</v>
      </c>
      <c r="GF6" s="130">
        <v>182</v>
      </c>
    </row>
    <row r="7" spans="1:188" ht="21" customHeight="1" x14ac:dyDescent="0.3">
      <c r="A7" s="123">
        <v>1</v>
      </c>
      <c r="B7" s="124">
        <f>IFERROR(INDEX($G$7:$GF$19,A7,$O$3),"")</f>
        <v>43831</v>
      </c>
      <c r="C7" s="131">
        <f>B7</f>
        <v>43831</v>
      </c>
      <c r="D7" s="131" t="str">
        <f>TEXT(C7,"jjj")</f>
        <v>mer</v>
      </c>
      <c r="E7" s="131"/>
      <c r="F7" s="132" t="s">
        <v>195</v>
      </c>
      <c r="G7" s="133">
        <f>DATE(YEAR($B$1),MONTH($B$1),DAY($B$1))</f>
        <v>43466</v>
      </c>
      <c r="H7" s="133">
        <f>DATE(YEAR(G$7)+1,MONTH(G$7),DAY(G$7))</f>
        <v>43831</v>
      </c>
      <c r="I7" s="133">
        <f t="shared" ref="I7:BT7" si="0">DATE(YEAR(H$7)+1,MONTH(H$7),DAY(H$7))</f>
        <v>44197</v>
      </c>
      <c r="J7" s="133">
        <f t="shared" si="0"/>
        <v>44562</v>
      </c>
      <c r="K7" s="133">
        <f t="shared" si="0"/>
        <v>44927</v>
      </c>
      <c r="L7" s="133">
        <f t="shared" si="0"/>
        <v>45292</v>
      </c>
      <c r="M7" s="133">
        <f t="shared" si="0"/>
        <v>45658</v>
      </c>
      <c r="N7" s="133">
        <f t="shared" si="0"/>
        <v>46023</v>
      </c>
      <c r="O7" s="133">
        <f t="shared" si="0"/>
        <v>46388</v>
      </c>
      <c r="P7" s="133">
        <f t="shared" si="0"/>
        <v>46753</v>
      </c>
      <c r="Q7" s="133">
        <f t="shared" si="0"/>
        <v>47119</v>
      </c>
      <c r="R7" s="133">
        <f t="shared" si="0"/>
        <v>47484</v>
      </c>
      <c r="S7" s="133">
        <f t="shared" si="0"/>
        <v>47849</v>
      </c>
      <c r="T7" s="133">
        <f t="shared" si="0"/>
        <v>48214</v>
      </c>
      <c r="U7" s="133">
        <f t="shared" si="0"/>
        <v>48580</v>
      </c>
      <c r="V7" s="133">
        <f t="shared" si="0"/>
        <v>48945</v>
      </c>
      <c r="W7" s="133">
        <f t="shared" si="0"/>
        <v>49310</v>
      </c>
      <c r="X7" s="133">
        <f t="shared" si="0"/>
        <v>49675</v>
      </c>
      <c r="Y7" s="133">
        <f t="shared" si="0"/>
        <v>50041</v>
      </c>
      <c r="Z7" s="133">
        <f t="shared" si="0"/>
        <v>50406</v>
      </c>
      <c r="AA7" s="133">
        <f t="shared" si="0"/>
        <v>50771</v>
      </c>
      <c r="AB7" s="133">
        <f t="shared" si="0"/>
        <v>51136</v>
      </c>
      <c r="AC7" s="133">
        <f t="shared" si="0"/>
        <v>51502</v>
      </c>
      <c r="AD7" s="133">
        <f t="shared" si="0"/>
        <v>51867</v>
      </c>
      <c r="AE7" s="133">
        <f t="shared" si="0"/>
        <v>52232</v>
      </c>
      <c r="AF7" s="133">
        <f t="shared" si="0"/>
        <v>52597</v>
      </c>
      <c r="AG7" s="133">
        <f t="shared" si="0"/>
        <v>52963</v>
      </c>
      <c r="AH7" s="133">
        <f t="shared" si="0"/>
        <v>53328</v>
      </c>
      <c r="AI7" s="133">
        <f t="shared" si="0"/>
        <v>53693</v>
      </c>
      <c r="AJ7" s="133">
        <f t="shared" si="0"/>
        <v>54058</v>
      </c>
      <c r="AK7" s="133">
        <f t="shared" si="0"/>
        <v>54424</v>
      </c>
      <c r="AL7" s="133">
        <f t="shared" si="0"/>
        <v>54789</v>
      </c>
      <c r="AM7" s="133">
        <f t="shared" si="0"/>
        <v>55154</v>
      </c>
      <c r="AN7" s="133">
        <f t="shared" si="0"/>
        <v>55519</v>
      </c>
      <c r="AO7" s="133">
        <f t="shared" si="0"/>
        <v>55885</v>
      </c>
      <c r="AP7" s="133">
        <f t="shared" si="0"/>
        <v>56250</v>
      </c>
      <c r="AQ7" s="133">
        <f t="shared" si="0"/>
        <v>56615</v>
      </c>
      <c r="AR7" s="133">
        <f t="shared" si="0"/>
        <v>56980</v>
      </c>
      <c r="AS7" s="133">
        <f t="shared" si="0"/>
        <v>57346</v>
      </c>
      <c r="AT7" s="133">
        <f t="shared" si="0"/>
        <v>57711</v>
      </c>
      <c r="AU7" s="133">
        <f t="shared" si="0"/>
        <v>58076</v>
      </c>
      <c r="AV7" s="133">
        <f t="shared" si="0"/>
        <v>58441</v>
      </c>
      <c r="AW7" s="133">
        <f t="shared" si="0"/>
        <v>58807</v>
      </c>
      <c r="AX7" s="133">
        <f t="shared" si="0"/>
        <v>59172</v>
      </c>
      <c r="AY7" s="133">
        <f t="shared" si="0"/>
        <v>59537</v>
      </c>
      <c r="AZ7" s="133">
        <f t="shared" si="0"/>
        <v>59902</v>
      </c>
      <c r="BA7" s="133">
        <f t="shared" si="0"/>
        <v>60268</v>
      </c>
      <c r="BB7" s="133">
        <f t="shared" si="0"/>
        <v>60633</v>
      </c>
      <c r="BC7" s="133">
        <f t="shared" si="0"/>
        <v>60998</v>
      </c>
      <c r="BD7" s="133">
        <f t="shared" si="0"/>
        <v>61363</v>
      </c>
      <c r="BE7" s="133">
        <f t="shared" si="0"/>
        <v>61729</v>
      </c>
      <c r="BF7" s="133">
        <f t="shared" si="0"/>
        <v>62094</v>
      </c>
      <c r="BG7" s="133">
        <f t="shared" si="0"/>
        <v>62459</v>
      </c>
      <c r="BH7" s="133">
        <f t="shared" si="0"/>
        <v>62824</v>
      </c>
      <c r="BI7" s="133">
        <f t="shared" si="0"/>
        <v>63190</v>
      </c>
      <c r="BJ7" s="133">
        <f t="shared" si="0"/>
        <v>63555</v>
      </c>
      <c r="BK7" s="133">
        <f t="shared" si="0"/>
        <v>63920</v>
      </c>
      <c r="BL7" s="133">
        <f t="shared" si="0"/>
        <v>64285</v>
      </c>
      <c r="BM7" s="133">
        <f t="shared" si="0"/>
        <v>64651</v>
      </c>
      <c r="BN7" s="133">
        <f t="shared" si="0"/>
        <v>65016</v>
      </c>
      <c r="BO7" s="133">
        <f t="shared" si="0"/>
        <v>65381</v>
      </c>
      <c r="BP7" s="133">
        <f t="shared" si="0"/>
        <v>65746</v>
      </c>
      <c r="BQ7" s="133">
        <f t="shared" si="0"/>
        <v>66112</v>
      </c>
      <c r="BR7" s="133">
        <f t="shared" si="0"/>
        <v>66477</v>
      </c>
      <c r="BS7" s="133">
        <f t="shared" si="0"/>
        <v>66842</v>
      </c>
      <c r="BT7" s="133">
        <f t="shared" si="0"/>
        <v>67207</v>
      </c>
      <c r="BU7" s="133">
        <f t="shared" ref="BU7:DD7" si="1">DATE(YEAR(BT$7)+1,MONTH(BT$7),DAY(BT$7))</f>
        <v>67573</v>
      </c>
      <c r="BV7" s="133">
        <f t="shared" si="1"/>
        <v>67938</v>
      </c>
      <c r="BW7" s="133">
        <f t="shared" si="1"/>
        <v>68303</v>
      </c>
      <c r="BX7" s="133">
        <f t="shared" si="1"/>
        <v>68668</v>
      </c>
      <c r="BY7" s="133">
        <f t="shared" si="1"/>
        <v>69034</v>
      </c>
      <c r="BZ7" s="133">
        <f t="shared" si="1"/>
        <v>69399</v>
      </c>
      <c r="CA7" s="133">
        <f t="shared" si="1"/>
        <v>69764</v>
      </c>
      <c r="CB7" s="133">
        <f t="shared" si="1"/>
        <v>70129</v>
      </c>
      <c r="CC7" s="133">
        <f t="shared" si="1"/>
        <v>70495</v>
      </c>
      <c r="CD7" s="133">
        <f t="shared" si="1"/>
        <v>70860</v>
      </c>
      <c r="CE7" s="133">
        <f t="shared" si="1"/>
        <v>71225</v>
      </c>
      <c r="CF7" s="133">
        <f t="shared" si="1"/>
        <v>71590</v>
      </c>
      <c r="CG7" s="133">
        <f t="shared" si="1"/>
        <v>71956</v>
      </c>
      <c r="CH7" s="133">
        <f t="shared" si="1"/>
        <v>72321</v>
      </c>
      <c r="CI7" s="133">
        <f t="shared" si="1"/>
        <v>72686</v>
      </c>
      <c r="CJ7" s="133">
        <f t="shared" si="1"/>
        <v>73051</v>
      </c>
      <c r="CK7" s="133">
        <f t="shared" si="1"/>
        <v>73416</v>
      </c>
      <c r="CL7" s="133">
        <f t="shared" si="1"/>
        <v>73781</v>
      </c>
      <c r="CM7" s="133">
        <f t="shared" si="1"/>
        <v>74146</v>
      </c>
      <c r="CN7" s="133">
        <f t="shared" si="1"/>
        <v>74511</v>
      </c>
      <c r="CO7" s="133">
        <f t="shared" si="1"/>
        <v>74877</v>
      </c>
      <c r="CP7" s="133">
        <f t="shared" si="1"/>
        <v>75242</v>
      </c>
      <c r="CQ7" s="133">
        <f t="shared" si="1"/>
        <v>75607</v>
      </c>
      <c r="CR7" s="133">
        <f t="shared" si="1"/>
        <v>75972</v>
      </c>
      <c r="CS7" s="133">
        <f t="shared" si="1"/>
        <v>76338</v>
      </c>
      <c r="CT7" s="133">
        <f t="shared" si="1"/>
        <v>76703</v>
      </c>
      <c r="CU7" s="133">
        <f t="shared" si="1"/>
        <v>77068</v>
      </c>
      <c r="CV7" s="133">
        <f t="shared" si="1"/>
        <v>77433</v>
      </c>
      <c r="CW7" s="133">
        <f t="shared" si="1"/>
        <v>77799</v>
      </c>
      <c r="CX7" s="133">
        <f t="shared" si="1"/>
        <v>78164</v>
      </c>
      <c r="CY7" s="133">
        <f t="shared" si="1"/>
        <v>78529</v>
      </c>
      <c r="CZ7" s="133">
        <f t="shared" si="1"/>
        <v>78894</v>
      </c>
      <c r="DA7" s="133">
        <f t="shared" si="1"/>
        <v>79260</v>
      </c>
      <c r="DB7" s="133">
        <f t="shared" si="1"/>
        <v>79625</v>
      </c>
      <c r="DC7" s="133">
        <f t="shared" si="1"/>
        <v>79990</v>
      </c>
      <c r="DD7" s="133">
        <f t="shared" si="1"/>
        <v>80355</v>
      </c>
      <c r="DE7" s="133">
        <f t="shared" ref="DE7" si="2">DATE(YEAR(DD$7)+1,MONTH(DD$7),DAY(DD$7))</f>
        <v>80721</v>
      </c>
      <c r="DF7" s="133">
        <f t="shared" ref="DF7" si="3">DATE(YEAR(DE$7)+1,MONTH(DE$7),DAY(DE$7))</f>
        <v>81086</v>
      </c>
      <c r="DG7" s="133">
        <f t="shared" ref="DG7" si="4">DATE(YEAR(DF$7)+1,MONTH(DF$7),DAY(DF$7))</f>
        <v>81451</v>
      </c>
      <c r="DH7" s="133">
        <f t="shared" ref="DH7" si="5">DATE(YEAR(DG$7)+1,MONTH(DG$7),DAY(DG$7))</f>
        <v>81816</v>
      </c>
      <c r="DI7" s="133">
        <f t="shared" ref="DI7" si="6">DATE(YEAR(DH$7)+1,MONTH(DH$7),DAY(DH$7))</f>
        <v>82182</v>
      </c>
      <c r="DJ7" s="133">
        <f t="shared" ref="DJ7" si="7">DATE(YEAR(DI$7)+1,MONTH(DI$7),DAY(DI$7))</f>
        <v>82547</v>
      </c>
      <c r="DK7" s="133">
        <f t="shared" ref="DK7" si="8">DATE(YEAR(DJ$7)+1,MONTH(DJ$7),DAY(DJ$7))</f>
        <v>82912</v>
      </c>
      <c r="DL7" s="133">
        <f t="shared" ref="DL7" si="9">DATE(YEAR(DK$7)+1,MONTH(DK$7),DAY(DK$7))</f>
        <v>83277</v>
      </c>
      <c r="DM7" s="133">
        <f t="shared" ref="DM7" si="10">DATE(YEAR(DL$7)+1,MONTH(DL$7),DAY(DL$7))</f>
        <v>83643</v>
      </c>
      <c r="DN7" s="133">
        <f t="shared" ref="DN7" si="11">DATE(YEAR(DM$7)+1,MONTH(DM$7),DAY(DM$7))</f>
        <v>84008</v>
      </c>
      <c r="DO7" s="133">
        <f t="shared" ref="DO7" si="12">DATE(YEAR(DN$7)+1,MONTH(DN$7),DAY(DN$7))</f>
        <v>84373</v>
      </c>
      <c r="DP7" s="133">
        <f t="shared" ref="DP7" si="13">DATE(YEAR(DO$7)+1,MONTH(DO$7),DAY(DO$7))</f>
        <v>84738</v>
      </c>
      <c r="DQ7" s="133">
        <f t="shared" ref="DQ7" si="14">DATE(YEAR(DP$7)+1,MONTH(DP$7),DAY(DP$7))</f>
        <v>85104</v>
      </c>
      <c r="DR7" s="133">
        <f t="shared" ref="DR7" si="15">DATE(YEAR(DQ$7)+1,MONTH(DQ$7),DAY(DQ$7))</f>
        <v>85469</v>
      </c>
      <c r="DS7" s="133">
        <f t="shared" ref="DS7" si="16">DATE(YEAR(DR$7)+1,MONTH(DR$7),DAY(DR$7))</f>
        <v>85834</v>
      </c>
      <c r="DT7" s="133">
        <f t="shared" ref="DT7" si="17">DATE(YEAR(DS$7)+1,MONTH(DS$7),DAY(DS$7))</f>
        <v>86199</v>
      </c>
      <c r="DU7" s="133">
        <f t="shared" ref="DU7" si="18">DATE(YEAR(DT$7)+1,MONTH(DT$7),DAY(DT$7))</f>
        <v>86565</v>
      </c>
      <c r="DV7" s="133">
        <f t="shared" ref="DV7" si="19">DATE(YEAR(DU$7)+1,MONTH(DU$7),DAY(DU$7))</f>
        <v>86930</v>
      </c>
      <c r="DW7" s="133">
        <f t="shared" ref="DW7" si="20">DATE(YEAR(DV$7)+1,MONTH(DV$7),DAY(DV$7))</f>
        <v>87295</v>
      </c>
      <c r="DX7" s="133">
        <f t="shared" ref="DX7" si="21">DATE(YEAR(DW$7)+1,MONTH(DW$7),DAY(DW$7))</f>
        <v>87660</v>
      </c>
      <c r="DY7" s="133">
        <f t="shared" ref="DY7" si="22">DATE(YEAR(DX$7)+1,MONTH(DX$7),DAY(DX$7))</f>
        <v>88026</v>
      </c>
      <c r="DZ7" s="133">
        <f t="shared" ref="DZ7" si="23">DATE(YEAR(DY$7)+1,MONTH(DY$7),DAY(DY$7))</f>
        <v>88391</v>
      </c>
      <c r="EA7" s="133">
        <f t="shared" ref="EA7" si="24">DATE(YEAR(DZ$7)+1,MONTH(DZ$7),DAY(DZ$7))</f>
        <v>88756</v>
      </c>
      <c r="EB7" s="133">
        <f t="shared" ref="EB7" si="25">DATE(YEAR(EA$7)+1,MONTH(EA$7),DAY(EA$7))</f>
        <v>89121</v>
      </c>
      <c r="EC7" s="133">
        <f t="shared" ref="EC7" si="26">DATE(YEAR(EB$7)+1,MONTH(EB$7),DAY(EB$7))</f>
        <v>89487</v>
      </c>
      <c r="ED7" s="133">
        <f t="shared" ref="ED7" si="27">DATE(YEAR(EC$7)+1,MONTH(EC$7),DAY(EC$7))</f>
        <v>89852</v>
      </c>
      <c r="EE7" s="133">
        <f t="shared" ref="EE7" si="28">DATE(YEAR(ED$7)+1,MONTH(ED$7),DAY(ED$7))</f>
        <v>90217</v>
      </c>
      <c r="EF7" s="133">
        <f t="shared" ref="EF7" si="29">DATE(YEAR(EE$7)+1,MONTH(EE$7),DAY(EE$7))</f>
        <v>90582</v>
      </c>
      <c r="EG7" s="133">
        <f t="shared" ref="EG7" si="30">DATE(YEAR(EF$7)+1,MONTH(EF$7),DAY(EF$7))</f>
        <v>90948</v>
      </c>
      <c r="EH7" s="133">
        <f t="shared" ref="EH7" si="31">DATE(YEAR(EG$7)+1,MONTH(EG$7),DAY(EG$7))</f>
        <v>91313</v>
      </c>
      <c r="EI7" s="133">
        <f t="shared" ref="EI7" si="32">DATE(YEAR(EH$7)+1,MONTH(EH$7),DAY(EH$7))</f>
        <v>91678</v>
      </c>
      <c r="EJ7" s="133">
        <f t="shared" ref="EJ7" si="33">DATE(YEAR(EI$7)+1,MONTH(EI$7),DAY(EI$7))</f>
        <v>92043</v>
      </c>
      <c r="EK7" s="133">
        <f t="shared" ref="EK7" si="34">DATE(YEAR(EJ$7)+1,MONTH(EJ$7),DAY(EJ$7))</f>
        <v>92409</v>
      </c>
      <c r="EL7" s="133">
        <f t="shared" ref="EL7" si="35">DATE(YEAR(EK$7)+1,MONTH(EK$7),DAY(EK$7))</f>
        <v>92774</v>
      </c>
      <c r="EM7" s="133">
        <f t="shared" ref="EM7" si="36">DATE(YEAR(EL$7)+1,MONTH(EL$7),DAY(EL$7))</f>
        <v>93139</v>
      </c>
      <c r="EN7" s="133">
        <f t="shared" ref="EN7" si="37">DATE(YEAR(EM$7)+1,MONTH(EM$7),DAY(EM$7))</f>
        <v>93504</v>
      </c>
      <c r="EO7" s="133">
        <f t="shared" ref="EO7" si="38">DATE(YEAR(EN$7)+1,MONTH(EN$7),DAY(EN$7))</f>
        <v>93870</v>
      </c>
      <c r="EP7" s="133">
        <f t="shared" ref="EP7" si="39">DATE(YEAR(EO$7)+1,MONTH(EO$7),DAY(EO$7))</f>
        <v>94235</v>
      </c>
      <c r="EQ7" s="133">
        <f t="shared" ref="EQ7" si="40">DATE(YEAR(EP$7)+1,MONTH(EP$7),DAY(EP$7))</f>
        <v>94600</v>
      </c>
      <c r="ER7" s="133">
        <f t="shared" ref="ER7" si="41">DATE(YEAR(EQ$7)+1,MONTH(EQ$7),DAY(EQ$7))</f>
        <v>94965</v>
      </c>
      <c r="ES7" s="133">
        <f t="shared" ref="ES7" si="42">DATE(YEAR(ER$7)+1,MONTH(ER$7),DAY(ER$7))</f>
        <v>95331</v>
      </c>
      <c r="ET7" s="133">
        <f t="shared" ref="ET7" si="43">DATE(YEAR(ES$7)+1,MONTH(ES$7),DAY(ES$7))</f>
        <v>95696</v>
      </c>
      <c r="EU7" s="133">
        <f t="shared" ref="EU7" si="44">DATE(YEAR(ET$7)+1,MONTH(ET$7),DAY(ET$7))</f>
        <v>96061</v>
      </c>
      <c r="EV7" s="133">
        <f t="shared" ref="EV7" si="45">DATE(YEAR(EU$7)+1,MONTH(EU$7),DAY(EU$7))</f>
        <v>96426</v>
      </c>
      <c r="EW7" s="133">
        <f t="shared" ref="EW7" si="46">DATE(YEAR(EV$7)+1,MONTH(EV$7),DAY(EV$7))</f>
        <v>96792</v>
      </c>
      <c r="EX7" s="133">
        <f t="shared" ref="EX7" si="47">DATE(YEAR(EW$7)+1,MONTH(EW$7),DAY(EW$7))</f>
        <v>97157</v>
      </c>
      <c r="EY7" s="133">
        <f t="shared" ref="EY7" si="48">DATE(YEAR(EX$7)+1,MONTH(EX$7),DAY(EX$7))</f>
        <v>97522</v>
      </c>
      <c r="EZ7" s="133">
        <f t="shared" ref="EZ7" si="49">DATE(YEAR(EY$7)+1,MONTH(EY$7),DAY(EY$7))</f>
        <v>97887</v>
      </c>
      <c r="FA7" s="133">
        <f t="shared" ref="FA7" si="50">DATE(YEAR(EZ$7)+1,MONTH(EZ$7),DAY(EZ$7))</f>
        <v>98253</v>
      </c>
      <c r="FB7" s="133">
        <f t="shared" ref="FB7" si="51">DATE(YEAR(FA$7)+1,MONTH(FA$7),DAY(FA$7))</f>
        <v>98618</v>
      </c>
      <c r="FC7" s="133">
        <f t="shared" ref="FC7" si="52">DATE(YEAR(FB$7)+1,MONTH(FB$7),DAY(FB$7))</f>
        <v>98983</v>
      </c>
      <c r="FD7" s="133">
        <f t="shared" ref="FD7" si="53">DATE(YEAR(FC$7)+1,MONTH(FC$7),DAY(FC$7))</f>
        <v>99348</v>
      </c>
      <c r="FE7" s="133">
        <f t="shared" ref="FE7" si="54">DATE(YEAR(FD$7)+1,MONTH(FD$7),DAY(FD$7))</f>
        <v>99714</v>
      </c>
      <c r="FF7" s="133">
        <f t="shared" ref="FF7" si="55">DATE(YEAR(FE$7)+1,MONTH(FE$7),DAY(FE$7))</f>
        <v>100079</v>
      </c>
      <c r="FG7" s="133">
        <f t="shared" ref="FG7" si="56">DATE(YEAR(FF$7)+1,MONTH(FF$7),DAY(FF$7))</f>
        <v>100444</v>
      </c>
      <c r="FH7" s="133">
        <f t="shared" ref="FH7" si="57">DATE(YEAR(FG$7)+1,MONTH(FG$7),DAY(FG$7))</f>
        <v>100809</v>
      </c>
      <c r="FI7" s="133">
        <f t="shared" ref="FI7" si="58">DATE(YEAR(FH$7)+1,MONTH(FH$7),DAY(FH$7))</f>
        <v>101175</v>
      </c>
      <c r="FJ7" s="133">
        <f t="shared" ref="FJ7" si="59">DATE(YEAR(FI$7)+1,MONTH(FI$7),DAY(FI$7))</f>
        <v>101540</v>
      </c>
      <c r="FK7" s="133">
        <f t="shared" ref="FK7" si="60">DATE(YEAR(FJ$7)+1,MONTH(FJ$7),DAY(FJ$7))</f>
        <v>101905</v>
      </c>
      <c r="FL7" s="133">
        <f t="shared" ref="FL7" si="61">DATE(YEAR(FK$7)+1,MONTH(FK$7),DAY(FK$7))</f>
        <v>102270</v>
      </c>
      <c r="FM7" s="133">
        <f t="shared" ref="FM7" si="62">DATE(YEAR(FL$7)+1,MONTH(FL$7),DAY(FL$7))</f>
        <v>102636</v>
      </c>
      <c r="FN7" s="133">
        <f t="shared" ref="FN7" si="63">DATE(YEAR(FM$7)+1,MONTH(FM$7),DAY(FM$7))</f>
        <v>103001</v>
      </c>
      <c r="FO7" s="133">
        <f t="shared" ref="FO7" si="64">DATE(YEAR(FN$7)+1,MONTH(FN$7),DAY(FN$7))</f>
        <v>103366</v>
      </c>
      <c r="FP7" s="133">
        <f t="shared" ref="FP7" si="65">DATE(YEAR(FO$7)+1,MONTH(FO$7),DAY(FO$7))</f>
        <v>103731</v>
      </c>
      <c r="FQ7" s="133">
        <f t="shared" ref="FQ7" si="66">DATE(YEAR(FP$7)+1,MONTH(FP$7),DAY(FP$7))</f>
        <v>104097</v>
      </c>
      <c r="FR7" s="133">
        <f t="shared" ref="FR7" si="67">DATE(YEAR(FQ$7)+1,MONTH(FQ$7),DAY(FQ$7))</f>
        <v>104462</v>
      </c>
      <c r="FS7" s="133">
        <f t="shared" ref="FS7" si="68">DATE(YEAR(FR$7)+1,MONTH(FR$7),DAY(FR$7))</f>
        <v>104827</v>
      </c>
      <c r="FT7" s="133">
        <f t="shared" ref="FT7" si="69">DATE(YEAR(FS$7)+1,MONTH(FS$7),DAY(FS$7))</f>
        <v>105192</v>
      </c>
      <c r="FU7" s="133">
        <f t="shared" ref="FU7" si="70">DATE(YEAR(FT$7)+1,MONTH(FT$7),DAY(FT$7))</f>
        <v>105558</v>
      </c>
      <c r="FV7" s="133">
        <f t="shared" ref="FV7" si="71">DATE(YEAR(FU$7)+1,MONTH(FU$7),DAY(FU$7))</f>
        <v>105923</v>
      </c>
      <c r="FW7" s="133">
        <f t="shared" ref="FW7" si="72">DATE(YEAR(FV$7)+1,MONTH(FV$7),DAY(FV$7))</f>
        <v>106288</v>
      </c>
      <c r="FX7" s="133">
        <f t="shared" ref="FX7" si="73">DATE(YEAR(FW$7)+1,MONTH(FW$7),DAY(FW$7))</f>
        <v>106653</v>
      </c>
      <c r="FY7" s="133">
        <f t="shared" ref="FY7" si="74">DATE(YEAR(FX$7)+1,MONTH(FX$7),DAY(FX$7))</f>
        <v>107019</v>
      </c>
      <c r="FZ7" s="133">
        <f t="shared" ref="FZ7" si="75">DATE(YEAR(FY$7)+1,MONTH(FY$7),DAY(FY$7))</f>
        <v>107384</v>
      </c>
      <c r="GA7" s="133">
        <f t="shared" ref="GA7" si="76">DATE(YEAR(FZ$7)+1,MONTH(FZ$7),DAY(FZ$7))</f>
        <v>107749</v>
      </c>
      <c r="GB7" s="133">
        <f t="shared" ref="GB7" si="77">DATE(YEAR(GA$7)+1,MONTH(GA$7),DAY(GA$7))</f>
        <v>108114</v>
      </c>
      <c r="GC7" s="133">
        <f t="shared" ref="GC7" si="78">DATE(YEAR(GB$7)+1,MONTH(GB$7),DAY(GB$7))</f>
        <v>108480</v>
      </c>
      <c r="GD7" s="133">
        <f t="shared" ref="GD7" si="79">DATE(YEAR(GC$7)+1,MONTH(GC$7),DAY(GC$7))</f>
        <v>108845</v>
      </c>
      <c r="GE7" s="133">
        <f t="shared" ref="GE7" si="80">DATE(YEAR(GD$7)+1,MONTH(GD$7),DAY(GD$7))</f>
        <v>109210</v>
      </c>
      <c r="GF7" s="133">
        <f t="shared" ref="GF7" si="81">DATE(YEAR(GE$7)+1,MONTH(GE$7),DAY(GE$7))</f>
        <v>109575</v>
      </c>
    </row>
    <row r="8" spans="1:188" ht="21" customHeight="1" x14ac:dyDescent="0.3">
      <c r="A8" s="123">
        <v>2</v>
      </c>
      <c r="B8" s="124">
        <f t="shared" ref="B8:B19" si="82">IFERROR(INDEX($G$7:$GF$19,A8,$O$3),"")</f>
        <v>43931</v>
      </c>
      <c r="C8" s="131">
        <f t="shared" ref="C8:C19" si="83">B8</f>
        <v>43931</v>
      </c>
      <c r="D8" s="131" t="str">
        <f t="shared" ref="D8:D19" si="84">TEXT(C8,"jjj")</f>
        <v>ven</v>
      </c>
      <c r="E8" s="131"/>
      <c r="F8" s="132" t="s">
        <v>196</v>
      </c>
      <c r="G8" s="133">
        <f>FLOOR(DAY(MINUTE(G$5/38)/2+56)&amp;"/5/"&amp;G$5,7)-36</f>
        <v>43574</v>
      </c>
      <c r="H8" s="133">
        <f>FLOOR(DAY(MINUTE(H$5/38)/2+56)&amp;"/5/"&amp;H$5,7)-36</f>
        <v>43931</v>
      </c>
      <c r="I8" s="133">
        <f t="shared" ref="I8:BT8" si="85">FLOOR(DAY(MINUTE(I$5/38)/2+56)&amp;"/5/"&amp;I$5,7)-36</f>
        <v>44288</v>
      </c>
      <c r="J8" s="133">
        <f t="shared" si="85"/>
        <v>44666</v>
      </c>
      <c r="K8" s="133">
        <f t="shared" si="85"/>
        <v>45023</v>
      </c>
      <c r="L8" s="133">
        <f t="shared" si="85"/>
        <v>45380</v>
      </c>
      <c r="M8" s="133">
        <f t="shared" si="85"/>
        <v>45765</v>
      </c>
      <c r="N8" s="133">
        <f t="shared" si="85"/>
        <v>46115</v>
      </c>
      <c r="O8" s="133">
        <f t="shared" si="85"/>
        <v>46472</v>
      </c>
      <c r="P8" s="133">
        <f t="shared" si="85"/>
        <v>46857</v>
      </c>
      <c r="Q8" s="133">
        <f t="shared" si="85"/>
        <v>47207</v>
      </c>
      <c r="R8" s="133">
        <f t="shared" si="85"/>
        <v>47592</v>
      </c>
      <c r="S8" s="133">
        <f t="shared" si="85"/>
        <v>47949</v>
      </c>
      <c r="T8" s="133">
        <f t="shared" si="85"/>
        <v>48299</v>
      </c>
      <c r="U8" s="133">
        <f t="shared" si="85"/>
        <v>48684</v>
      </c>
      <c r="V8" s="133">
        <f t="shared" si="85"/>
        <v>49041</v>
      </c>
      <c r="W8" s="133">
        <f t="shared" si="85"/>
        <v>49391</v>
      </c>
      <c r="X8" s="133">
        <f t="shared" si="85"/>
        <v>49776</v>
      </c>
      <c r="Y8" s="133">
        <f t="shared" si="85"/>
        <v>50133</v>
      </c>
      <c r="Z8" s="133">
        <f t="shared" si="85"/>
        <v>50518</v>
      </c>
      <c r="AA8" s="133">
        <f t="shared" si="85"/>
        <v>50868</v>
      </c>
      <c r="AB8" s="133">
        <f t="shared" si="85"/>
        <v>51225</v>
      </c>
      <c r="AC8" s="133">
        <f t="shared" si="85"/>
        <v>51610</v>
      </c>
      <c r="AD8" s="133">
        <f t="shared" si="85"/>
        <v>51960</v>
      </c>
      <c r="AE8" s="133">
        <f t="shared" si="85"/>
        <v>52317</v>
      </c>
      <c r="AF8" s="133">
        <f t="shared" si="85"/>
        <v>52702</v>
      </c>
      <c r="AG8" s="133">
        <f t="shared" si="85"/>
        <v>53059</v>
      </c>
      <c r="AH8" s="133">
        <f t="shared" si="85"/>
        <v>53409</v>
      </c>
      <c r="AI8" s="133">
        <f t="shared" si="85"/>
        <v>53794</v>
      </c>
      <c r="AJ8" s="133">
        <f t="shared" si="85"/>
        <v>54151</v>
      </c>
      <c r="AK8" s="133">
        <f t="shared" si="85"/>
        <v>54529</v>
      </c>
      <c r="AL8" s="133">
        <f t="shared" si="85"/>
        <v>54886</v>
      </c>
      <c r="AM8" s="133">
        <f t="shared" si="85"/>
        <v>55243</v>
      </c>
      <c r="AN8" s="133">
        <f t="shared" si="85"/>
        <v>55628</v>
      </c>
      <c r="AO8" s="133">
        <f t="shared" si="85"/>
        <v>55978</v>
      </c>
      <c r="AP8" s="133">
        <f t="shared" si="85"/>
        <v>56335</v>
      </c>
      <c r="AQ8" s="133">
        <f t="shared" si="85"/>
        <v>56720</v>
      </c>
      <c r="AR8" s="133">
        <f t="shared" si="85"/>
        <v>57070</v>
      </c>
      <c r="AS8" s="133">
        <f t="shared" si="85"/>
        <v>57455</v>
      </c>
      <c r="AT8" s="133">
        <f t="shared" si="85"/>
        <v>57812</v>
      </c>
      <c r="AU8" s="133">
        <f t="shared" si="85"/>
        <v>58162</v>
      </c>
      <c r="AV8" s="133">
        <f t="shared" si="85"/>
        <v>58547</v>
      </c>
      <c r="AW8" s="133">
        <f t="shared" si="85"/>
        <v>58904</v>
      </c>
      <c r="AX8" s="133">
        <f t="shared" si="85"/>
        <v>59254</v>
      </c>
      <c r="AY8" s="133">
        <f t="shared" si="85"/>
        <v>59639</v>
      </c>
      <c r="AZ8" s="133">
        <f t="shared" si="85"/>
        <v>59996</v>
      </c>
      <c r="BA8" s="133">
        <f t="shared" si="85"/>
        <v>60353</v>
      </c>
      <c r="BB8" s="133">
        <f t="shared" si="85"/>
        <v>60731</v>
      </c>
      <c r="BC8" s="133">
        <f t="shared" si="85"/>
        <v>61088</v>
      </c>
      <c r="BD8" s="133">
        <f t="shared" si="85"/>
        <v>61473</v>
      </c>
      <c r="BE8" s="133">
        <f t="shared" si="85"/>
        <v>61830</v>
      </c>
      <c r="BF8" s="133">
        <f t="shared" si="85"/>
        <v>62180</v>
      </c>
      <c r="BG8" s="133">
        <f t="shared" si="85"/>
        <v>62565</v>
      </c>
      <c r="BH8" s="133">
        <f t="shared" si="85"/>
        <v>62922</v>
      </c>
      <c r="BI8" s="133">
        <f t="shared" si="85"/>
        <v>63272</v>
      </c>
      <c r="BJ8" s="133">
        <f t="shared" si="85"/>
        <v>63657</v>
      </c>
      <c r="BK8" s="133">
        <f t="shared" si="85"/>
        <v>64014</v>
      </c>
      <c r="BL8" s="133">
        <f t="shared" si="85"/>
        <v>64392</v>
      </c>
      <c r="BM8" s="133">
        <f t="shared" si="85"/>
        <v>64749</v>
      </c>
      <c r="BN8" s="133">
        <f t="shared" si="85"/>
        <v>65106</v>
      </c>
      <c r="BO8" s="133">
        <f t="shared" si="85"/>
        <v>65484</v>
      </c>
      <c r="BP8" s="133">
        <f t="shared" si="85"/>
        <v>65841</v>
      </c>
      <c r="BQ8" s="133">
        <f t="shared" si="85"/>
        <v>66198</v>
      </c>
      <c r="BR8" s="133">
        <f t="shared" si="85"/>
        <v>66583</v>
      </c>
      <c r="BS8" s="133">
        <f t="shared" si="85"/>
        <v>66933</v>
      </c>
      <c r="BT8" s="133">
        <f t="shared" si="85"/>
        <v>67290</v>
      </c>
      <c r="BU8" s="133">
        <f t="shared" ref="BU8:EF8" si="86">FLOOR(DAY(MINUTE(BU$5/38)/2+56)&amp;"/5/"&amp;BU$5,7)-36</f>
        <v>67675</v>
      </c>
      <c r="BV8" s="133">
        <f t="shared" si="86"/>
        <v>68025</v>
      </c>
      <c r="BW8" s="133">
        <f t="shared" si="86"/>
        <v>68410</v>
      </c>
      <c r="BX8" s="133">
        <f t="shared" si="86"/>
        <v>68767</v>
      </c>
      <c r="BY8" s="133">
        <f t="shared" si="86"/>
        <v>69124</v>
      </c>
      <c r="BZ8" s="133">
        <f t="shared" si="86"/>
        <v>69502</v>
      </c>
      <c r="CA8" s="133">
        <f t="shared" si="86"/>
        <v>69859</v>
      </c>
      <c r="CB8" s="133">
        <f t="shared" si="86"/>
        <v>70216</v>
      </c>
      <c r="CC8" s="133">
        <f t="shared" si="86"/>
        <v>70594</v>
      </c>
      <c r="CD8" s="133">
        <f t="shared" si="86"/>
        <v>70951</v>
      </c>
      <c r="CE8" s="133">
        <f t="shared" si="86"/>
        <v>71336</v>
      </c>
      <c r="CF8" s="133">
        <f t="shared" si="86"/>
        <v>71693</v>
      </c>
      <c r="CG8" s="133">
        <f t="shared" si="86"/>
        <v>72043</v>
      </c>
      <c r="CH8" s="133">
        <f t="shared" si="86"/>
        <v>72428</v>
      </c>
      <c r="CI8" s="133">
        <f t="shared" si="86"/>
        <v>72785</v>
      </c>
      <c r="CJ8" s="133">
        <f t="shared" si="86"/>
        <v>73135</v>
      </c>
      <c r="CK8" s="133">
        <f t="shared" si="86"/>
        <v>73520</v>
      </c>
      <c r="CL8" s="133">
        <f t="shared" si="86"/>
        <v>73877</v>
      </c>
      <c r="CM8" s="133">
        <f t="shared" si="86"/>
        <v>74227</v>
      </c>
      <c r="CN8" s="133">
        <f t="shared" si="86"/>
        <v>74612</v>
      </c>
      <c r="CO8" s="133">
        <f t="shared" si="86"/>
        <v>74969</v>
      </c>
      <c r="CP8" s="133">
        <f t="shared" si="86"/>
        <v>75347</v>
      </c>
      <c r="CQ8" s="133">
        <f t="shared" si="86"/>
        <v>75704</v>
      </c>
      <c r="CR8" s="133">
        <f t="shared" si="86"/>
        <v>76061</v>
      </c>
      <c r="CS8" s="133">
        <f t="shared" si="86"/>
        <v>76446</v>
      </c>
      <c r="CT8" s="133">
        <f t="shared" si="86"/>
        <v>76796</v>
      </c>
      <c r="CU8" s="133">
        <f t="shared" si="86"/>
        <v>77153</v>
      </c>
      <c r="CV8" s="133">
        <f t="shared" si="86"/>
        <v>77538</v>
      </c>
      <c r="CW8" s="133">
        <f t="shared" si="86"/>
        <v>77888</v>
      </c>
      <c r="CX8" s="133">
        <f t="shared" si="86"/>
        <v>78273</v>
      </c>
      <c r="CY8" s="133">
        <f t="shared" si="86"/>
        <v>78630</v>
      </c>
      <c r="CZ8" s="133">
        <f t="shared" si="86"/>
        <v>78980</v>
      </c>
      <c r="DA8" s="133">
        <f t="shared" si="86"/>
        <v>79365</v>
      </c>
      <c r="DB8" s="133">
        <f t="shared" si="86"/>
        <v>79722</v>
      </c>
      <c r="DC8" s="133">
        <f t="shared" si="86"/>
        <v>80072</v>
      </c>
      <c r="DD8" s="133">
        <f t="shared" si="86"/>
        <v>80457</v>
      </c>
      <c r="DE8" s="133">
        <f t="shared" si="86"/>
        <v>80814</v>
      </c>
      <c r="DF8" s="133">
        <f t="shared" si="86"/>
        <v>81171</v>
      </c>
      <c r="DG8" s="133">
        <f t="shared" si="86"/>
        <v>81549</v>
      </c>
      <c r="DH8" s="133">
        <f t="shared" si="86"/>
        <v>81906</v>
      </c>
      <c r="DI8" s="133">
        <f t="shared" si="86"/>
        <v>82291</v>
      </c>
      <c r="DJ8" s="133">
        <f t="shared" si="86"/>
        <v>82648</v>
      </c>
      <c r="DK8" s="133">
        <f t="shared" si="86"/>
        <v>82998</v>
      </c>
      <c r="DL8" s="133">
        <f t="shared" si="86"/>
        <v>83383</v>
      </c>
      <c r="DM8" s="133">
        <f t="shared" si="86"/>
        <v>83740</v>
      </c>
      <c r="DN8" s="133">
        <f t="shared" si="86"/>
        <v>84090</v>
      </c>
      <c r="DO8" s="133">
        <f t="shared" si="86"/>
        <v>84475</v>
      </c>
      <c r="DP8" s="133">
        <f t="shared" si="86"/>
        <v>84832</v>
      </c>
      <c r="DQ8" s="133">
        <f t="shared" si="86"/>
        <v>85210</v>
      </c>
      <c r="DR8" s="133">
        <f t="shared" si="86"/>
        <v>85567</v>
      </c>
      <c r="DS8" s="133">
        <f t="shared" si="86"/>
        <v>85924</v>
      </c>
      <c r="DT8" s="133">
        <f t="shared" si="86"/>
        <v>86309</v>
      </c>
      <c r="DU8" s="133">
        <f t="shared" si="86"/>
        <v>86659</v>
      </c>
      <c r="DV8" s="133">
        <f t="shared" si="86"/>
        <v>87016</v>
      </c>
      <c r="DW8" s="133">
        <f t="shared" si="86"/>
        <v>87401</v>
      </c>
      <c r="DX8" s="133">
        <f t="shared" si="86"/>
        <v>87751</v>
      </c>
      <c r="DY8" s="133">
        <f t="shared" si="86"/>
        <v>88108</v>
      </c>
      <c r="DZ8" s="133">
        <f t="shared" si="86"/>
        <v>88493</v>
      </c>
      <c r="EA8" s="133">
        <f t="shared" si="86"/>
        <v>88843</v>
      </c>
      <c r="EB8" s="133">
        <f t="shared" si="86"/>
        <v>89228</v>
      </c>
      <c r="EC8" s="133">
        <f t="shared" si="86"/>
        <v>89585</v>
      </c>
      <c r="ED8" s="133">
        <f t="shared" si="86"/>
        <v>89942</v>
      </c>
      <c r="EE8" s="133">
        <f t="shared" si="86"/>
        <v>90320</v>
      </c>
      <c r="EF8" s="133">
        <f t="shared" si="86"/>
        <v>90677</v>
      </c>
      <c r="EG8" s="133">
        <f t="shared" ref="EG8:GF8" si="87">FLOOR(DAY(MINUTE(EG$5/38)/2+56)&amp;"/5/"&amp;EG$5,7)-36</f>
        <v>91034</v>
      </c>
      <c r="EH8" s="133">
        <f t="shared" si="87"/>
        <v>91412</v>
      </c>
      <c r="EI8" s="133">
        <f t="shared" si="87"/>
        <v>91769</v>
      </c>
      <c r="EJ8" s="133">
        <f t="shared" si="87"/>
        <v>92154</v>
      </c>
      <c r="EK8" s="133">
        <f t="shared" si="87"/>
        <v>92511</v>
      </c>
      <c r="EL8" s="133">
        <f t="shared" si="87"/>
        <v>92861</v>
      </c>
      <c r="EM8" s="133">
        <f t="shared" si="87"/>
        <v>93246</v>
      </c>
      <c r="EN8" s="133">
        <f t="shared" si="87"/>
        <v>93603</v>
      </c>
      <c r="EO8" s="133">
        <f t="shared" si="87"/>
        <v>93953</v>
      </c>
      <c r="EP8" s="133">
        <f t="shared" si="87"/>
        <v>94338</v>
      </c>
      <c r="EQ8" s="133">
        <f t="shared" si="87"/>
        <v>94695</v>
      </c>
      <c r="ER8" s="133">
        <f t="shared" si="87"/>
        <v>95045</v>
      </c>
      <c r="ES8" s="133">
        <f t="shared" si="87"/>
        <v>95430</v>
      </c>
      <c r="ET8" s="133">
        <f t="shared" si="87"/>
        <v>95787</v>
      </c>
      <c r="EU8" s="133">
        <f t="shared" si="87"/>
        <v>96172</v>
      </c>
      <c r="EV8" s="133">
        <f t="shared" si="87"/>
        <v>96522</v>
      </c>
      <c r="EW8" s="133">
        <f t="shared" si="87"/>
        <v>96879</v>
      </c>
      <c r="EX8" s="133">
        <f t="shared" si="87"/>
        <v>97264</v>
      </c>
      <c r="EY8" s="133">
        <f t="shared" si="87"/>
        <v>97614</v>
      </c>
      <c r="EZ8" s="133">
        <f t="shared" si="87"/>
        <v>97971</v>
      </c>
      <c r="FA8" s="133">
        <f t="shared" si="87"/>
        <v>98356</v>
      </c>
      <c r="FB8" s="133">
        <f t="shared" si="87"/>
        <v>98706</v>
      </c>
      <c r="FC8" s="133">
        <f t="shared" si="87"/>
        <v>99091</v>
      </c>
      <c r="FD8" s="133">
        <f t="shared" si="87"/>
        <v>99448</v>
      </c>
      <c r="FE8" s="133">
        <f t="shared" si="87"/>
        <v>99805</v>
      </c>
      <c r="FF8" s="133">
        <f t="shared" si="87"/>
        <v>100183</v>
      </c>
      <c r="FG8" s="133">
        <f t="shared" si="87"/>
        <v>100540</v>
      </c>
      <c r="FH8" s="133">
        <f t="shared" si="87"/>
        <v>100897</v>
      </c>
      <c r="FI8" s="133">
        <f t="shared" si="87"/>
        <v>101282</v>
      </c>
      <c r="FJ8" s="133">
        <f t="shared" si="87"/>
        <v>101632</v>
      </c>
      <c r="FK8" s="133">
        <f t="shared" si="87"/>
        <v>101989</v>
      </c>
      <c r="FL8" s="133">
        <f t="shared" si="87"/>
        <v>102374</v>
      </c>
      <c r="FM8" s="133">
        <f t="shared" si="87"/>
        <v>102724</v>
      </c>
      <c r="FN8" s="133">
        <f t="shared" si="87"/>
        <v>103109</v>
      </c>
      <c r="FO8" s="133">
        <f t="shared" si="87"/>
        <v>103466</v>
      </c>
      <c r="FP8" s="133">
        <f t="shared" si="87"/>
        <v>103816</v>
      </c>
      <c r="FQ8" s="133">
        <f t="shared" si="87"/>
        <v>104201</v>
      </c>
      <c r="FR8" s="133">
        <f t="shared" si="87"/>
        <v>104558</v>
      </c>
      <c r="FS8" s="133">
        <f t="shared" si="87"/>
        <v>104908</v>
      </c>
      <c r="FT8" s="133">
        <f t="shared" si="87"/>
        <v>105293</v>
      </c>
      <c r="FU8" s="133">
        <f t="shared" si="87"/>
        <v>105650</v>
      </c>
      <c r="FV8" s="133">
        <f t="shared" si="87"/>
        <v>106035</v>
      </c>
      <c r="FW8" s="133">
        <f t="shared" si="87"/>
        <v>106385</v>
      </c>
      <c r="FX8" s="133">
        <f t="shared" si="87"/>
        <v>106742</v>
      </c>
      <c r="FY8" s="133">
        <f t="shared" si="87"/>
        <v>107127</v>
      </c>
      <c r="FZ8" s="133">
        <f t="shared" si="87"/>
        <v>107477</v>
      </c>
      <c r="GA8" s="133">
        <f t="shared" si="87"/>
        <v>107834</v>
      </c>
      <c r="GB8" s="133">
        <f t="shared" si="87"/>
        <v>108219</v>
      </c>
      <c r="GC8" s="133">
        <f t="shared" si="87"/>
        <v>108576</v>
      </c>
      <c r="GD8" s="133">
        <f t="shared" si="87"/>
        <v>108926</v>
      </c>
      <c r="GE8" s="133">
        <f t="shared" si="87"/>
        <v>109311</v>
      </c>
      <c r="GF8" s="133">
        <f t="shared" si="87"/>
        <v>109668</v>
      </c>
    </row>
    <row r="9" spans="1:188" ht="21" customHeight="1" x14ac:dyDescent="0.3">
      <c r="A9" s="123">
        <v>3</v>
      </c>
      <c r="B9" s="124">
        <f t="shared" si="82"/>
        <v>43934</v>
      </c>
      <c r="C9" s="131">
        <f t="shared" si="83"/>
        <v>43934</v>
      </c>
      <c r="D9" s="131" t="str">
        <f t="shared" si="84"/>
        <v>lun</v>
      </c>
      <c r="E9" s="131"/>
      <c r="F9" s="132" t="s">
        <v>197</v>
      </c>
      <c r="G9" s="133">
        <f>FLOOR(DAY(MINUTE(G$5/38)/2+56)&amp;"/5/"&amp;G$5,7)-33</f>
        <v>43577</v>
      </c>
      <c r="H9" s="133">
        <f>FLOOR(DAY(MINUTE(H$5/38)/2+56)&amp;"/5/"&amp;H$5,7)-33</f>
        <v>43934</v>
      </c>
      <c r="I9" s="133">
        <f t="shared" ref="I9:BT9" si="88">FLOOR(DAY(MINUTE(I$5/38)/2+56)&amp;"/5/"&amp;I$5,7)-33</f>
        <v>44291</v>
      </c>
      <c r="J9" s="133">
        <f t="shared" si="88"/>
        <v>44669</v>
      </c>
      <c r="K9" s="133">
        <f t="shared" si="88"/>
        <v>45026</v>
      </c>
      <c r="L9" s="133">
        <f t="shared" si="88"/>
        <v>45383</v>
      </c>
      <c r="M9" s="133">
        <f t="shared" si="88"/>
        <v>45768</v>
      </c>
      <c r="N9" s="133">
        <f t="shared" si="88"/>
        <v>46118</v>
      </c>
      <c r="O9" s="133">
        <f t="shared" si="88"/>
        <v>46475</v>
      </c>
      <c r="P9" s="133">
        <f t="shared" si="88"/>
        <v>46860</v>
      </c>
      <c r="Q9" s="133">
        <f t="shared" si="88"/>
        <v>47210</v>
      </c>
      <c r="R9" s="133">
        <f t="shared" si="88"/>
        <v>47595</v>
      </c>
      <c r="S9" s="133">
        <f t="shared" si="88"/>
        <v>47952</v>
      </c>
      <c r="T9" s="133">
        <f t="shared" si="88"/>
        <v>48302</v>
      </c>
      <c r="U9" s="133">
        <f t="shared" si="88"/>
        <v>48687</v>
      </c>
      <c r="V9" s="133">
        <f t="shared" si="88"/>
        <v>49044</v>
      </c>
      <c r="W9" s="133">
        <f t="shared" si="88"/>
        <v>49394</v>
      </c>
      <c r="X9" s="133">
        <f t="shared" si="88"/>
        <v>49779</v>
      </c>
      <c r="Y9" s="133">
        <f t="shared" si="88"/>
        <v>50136</v>
      </c>
      <c r="Z9" s="133">
        <f t="shared" si="88"/>
        <v>50521</v>
      </c>
      <c r="AA9" s="133">
        <f t="shared" si="88"/>
        <v>50871</v>
      </c>
      <c r="AB9" s="133">
        <f t="shared" si="88"/>
        <v>51228</v>
      </c>
      <c r="AC9" s="133">
        <f t="shared" si="88"/>
        <v>51613</v>
      </c>
      <c r="AD9" s="133">
        <f t="shared" si="88"/>
        <v>51963</v>
      </c>
      <c r="AE9" s="133">
        <f t="shared" si="88"/>
        <v>52320</v>
      </c>
      <c r="AF9" s="133">
        <f t="shared" si="88"/>
        <v>52705</v>
      </c>
      <c r="AG9" s="133">
        <f t="shared" si="88"/>
        <v>53062</v>
      </c>
      <c r="AH9" s="133">
        <f t="shared" si="88"/>
        <v>53412</v>
      </c>
      <c r="AI9" s="133">
        <f t="shared" si="88"/>
        <v>53797</v>
      </c>
      <c r="AJ9" s="133">
        <f t="shared" si="88"/>
        <v>54154</v>
      </c>
      <c r="AK9" s="133">
        <f t="shared" si="88"/>
        <v>54532</v>
      </c>
      <c r="AL9" s="133">
        <f t="shared" si="88"/>
        <v>54889</v>
      </c>
      <c r="AM9" s="133">
        <f t="shared" si="88"/>
        <v>55246</v>
      </c>
      <c r="AN9" s="133">
        <f t="shared" si="88"/>
        <v>55631</v>
      </c>
      <c r="AO9" s="133">
        <f t="shared" si="88"/>
        <v>55981</v>
      </c>
      <c r="AP9" s="133">
        <f t="shared" si="88"/>
        <v>56338</v>
      </c>
      <c r="AQ9" s="133">
        <f t="shared" si="88"/>
        <v>56723</v>
      </c>
      <c r="AR9" s="133">
        <f t="shared" si="88"/>
        <v>57073</v>
      </c>
      <c r="AS9" s="133">
        <f t="shared" si="88"/>
        <v>57458</v>
      </c>
      <c r="AT9" s="133">
        <f t="shared" si="88"/>
        <v>57815</v>
      </c>
      <c r="AU9" s="133">
        <f t="shared" si="88"/>
        <v>58165</v>
      </c>
      <c r="AV9" s="133">
        <f t="shared" si="88"/>
        <v>58550</v>
      </c>
      <c r="AW9" s="133">
        <f t="shared" si="88"/>
        <v>58907</v>
      </c>
      <c r="AX9" s="133">
        <f t="shared" si="88"/>
        <v>59257</v>
      </c>
      <c r="AY9" s="133">
        <f t="shared" si="88"/>
        <v>59642</v>
      </c>
      <c r="AZ9" s="133">
        <f t="shared" si="88"/>
        <v>59999</v>
      </c>
      <c r="BA9" s="133">
        <f t="shared" si="88"/>
        <v>60356</v>
      </c>
      <c r="BB9" s="133">
        <f t="shared" si="88"/>
        <v>60734</v>
      </c>
      <c r="BC9" s="133">
        <f t="shared" si="88"/>
        <v>61091</v>
      </c>
      <c r="BD9" s="133">
        <f t="shared" si="88"/>
        <v>61476</v>
      </c>
      <c r="BE9" s="133">
        <f t="shared" si="88"/>
        <v>61833</v>
      </c>
      <c r="BF9" s="133">
        <f t="shared" si="88"/>
        <v>62183</v>
      </c>
      <c r="BG9" s="133">
        <f t="shared" si="88"/>
        <v>62568</v>
      </c>
      <c r="BH9" s="133">
        <f t="shared" si="88"/>
        <v>62925</v>
      </c>
      <c r="BI9" s="133">
        <f t="shared" si="88"/>
        <v>63275</v>
      </c>
      <c r="BJ9" s="133">
        <f t="shared" si="88"/>
        <v>63660</v>
      </c>
      <c r="BK9" s="133">
        <f t="shared" si="88"/>
        <v>64017</v>
      </c>
      <c r="BL9" s="133">
        <f t="shared" si="88"/>
        <v>64395</v>
      </c>
      <c r="BM9" s="133">
        <f t="shared" si="88"/>
        <v>64752</v>
      </c>
      <c r="BN9" s="133">
        <f t="shared" si="88"/>
        <v>65109</v>
      </c>
      <c r="BO9" s="133">
        <f t="shared" si="88"/>
        <v>65487</v>
      </c>
      <c r="BP9" s="133">
        <f t="shared" si="88"/>
        <v>65844</v>
      </c>
      <c r="BQ9" s="133">
        <f t="shared" si="88"/>
        <v>66201</v>
      </c>
      <c r="BR9" s="133">
        <f t="shared" si="88"/>
        <v>66586</v>
      </c>
      <c r="BS9" s="133">
        <f t="shared" si="88"/>
        <v>66936</v>
      </c>
      <c r="BT9" s="133">
        <f t="shared" si="88"/>
        <v>67293</v>
      </c>
      <c r="BU9" s="133">
        <f t="shared" ref="BU9:EF9" si="89">FLOOR(DAY(MINUTE(BU$5/38)/2+56)&amp;"/5/"&amp;BU$5,7)-33</f>
        <v>67678</v>
      </c>
      <c r="BV9" s="133">
        <f t="shared" si="89"/>
        <v>68028</v>
      </c>
      <c r="BW9" s="133">
        <f t="shared" si="89"/>
        <v>68413</v>
      </c>
      <c r="BX9" s="133">
        <f t="shared" si="89"/>
        <v>68770</v>
      </c>
      <c r="BY9" s="133">
        <f t="shared" si="89"/>
        <v>69127</v>
      </c>
      <c r="BZ9" s="133">
        <f t="shared" si="89"/>
        <v>69505</v>
      </c>
      <c r="CA9" s="133">
        <f t="shared" si="89"/>
        <v>69862</v>
      </c>
      <c r="CB9" s="133">
        <f t="shared" si="89"/>
        <v>70219</v>
      </c>
      <c r="CC9" s="133">
        <f t="shared" si="89"/>
        <v>70597</v>
      </c>
      <c r="CD9" s="133">
        <f t="shared" si="89"/>
        <v>70954</v>
      </c>
      <c r="CE9" s="133">
        <f t="shared" si="89"/>
        <v>71339</v>
      </c>
      <c r="CF9" s="133">
        <f t="shared" si="89"/>
        <v>71696</v>
      </c>
      <c r="CG9" s="133">
        <f t="shared" si="89"/>
        <v>72046</v>
      </c>
      <c r="CH9" s="133">
        <f t="shared" si="89"/>
        <v>72431</v>
      </c>
      <c r="CI9" s="133">
        <f t="shared" si="89"/>
        <v>72788</v>
      </c>
      <c r="CJ9" s="133">
        <f t="shared" si="89"/>
        <v>73138</v>
      </c>
      <c r="CK9" s="133">
        <f t="shared" si="89"/>
        <v>73523</v>
      </c>
      <c r="CL9" s="133">
        <f t="shared" si="89"/>
        <v>73880</v>
      </c>
      <c r="CM9" s="133">
        <f t="shared" si="89"/>
        <v>74230</v>
      </c>
      <c r="CN9" s="133">
        <f t="shared" si="89"/>
        <v>74615</v>
      </c>
      <c r="CO9" s="133">
        <f t="shared" si="89"/>
        <v>74972</v>
      </c>
      <c r="CP9" s="133">
        <f t="shared" si="89"/>
        <v>75350</v>
      </c>
      <c r="CQ9" s="133">
        <f t="shared" si="89"/>
        <v>75707</v>
      </c>
      <c r="CR9" s="133">
        <f t="shared" si="89"/>
        <v>76064</v>
      </c>
      <c r="CS9" s="133">
        <f t="shared" si="89"/>
        <v>76449</v>
      </c>
      <c r="CT9" s="133">
        <f t="shared" si="89"/>
        <v>76799</v>
      </c>
      <c r="CU9" s="133">
        <f t="shared" si="89"/>
        <v>77156</v>
      </c>
      <c r="CV9" s="133">
        <f t="shared" si="89"/>
        <v>77541</v>
      </c>
      <c r="CW9" s="133">
        <f t="shared" si="89"/>
        <v>77891</v>
      </c>
      <c r="CX9" s="133">
        <f t="shared" si="89"/>
        <v>78276</v>
      </c>
      <c r="CY9" s="133">
        <f t="shared" si="89"/>
        <v>78633</v>
      </c>
      <c r="CZ9" s="133">
        <f t="shared" si="89"/>
        <v>78983</v>
      </c>
      <c r="DA9" s="133">
        <f t="shared" si="89"/>
        <v>79368</v>
      </c>
      <c r="DB9" s="133">
        <f t="shared" si="89"/>
        <v>79725</v>
      </c>
      <c r="DC9" s="133">
        <f t="shared" si="89"/>
        <v>80075</v>
      </c>
      <c r="DD9" s="133">
        <f t="shared" si="89"/>
        <v>80460</v>
      </c>
      <c r="DE9" s="133">
        <f t="shared" si="89"/>
        <v>80817</v>
      </c>
      <c r="DF9" s="133">
        <f t="shared" si="89"/>
        <v>81174</v>
      </c>
      <c r="DG9" s="133">
        <f t="shared" si="89"/>
        <v>81552</v>
      </c>
      <c r="DH9" s="133">
        <f t="shared" si="89"/>
        <v>81909</v>
      </c>
      <c r="DI9" s="133">
        <f t="shared" si="89"/>
        <v>82294</v>
      </c>
      <c r="DJ9" s="133">
        <f t="shared" si="89"/>
        <v>82651</v>
      </c>
      <c r="DK9" s="133">
        <f t="shared" si="89"/>
        <v>83001</v>
      </c>
      <c r="DL9" s="133">
        <f t="shared" si="89"/>
        <v>83386</v>
      </c>
      <c r="DM9" s="133">
        <f t="shared" si="89"/>
        <v>83743</v>
      </c>
      <c r="DN9" s="133">
        <f t="shared" si="89"/>
        <v>84093</v>
      </c>
      <c r="DO9" s="133">
        <f t="shared" si="89"/>
        <v>84478</v>
      </c>
      <c r="DP9" s="133">
        <f t="shared" si="89"/>
        <v>84835</v>
      </c>
      <c r="DQ9" s="133">
        <f t="shared" si="89"/>
        <v>85213</v>
      </c>
      <c r="DR9" s="133">
        <f t="shared" si="89"/>
        <v>85570</v>
      </c>
      <c r="DS9" s="133">
        <f t="shared" si="89"/>
        <v>85927</v>
      </c>
      <c r="DT9" s="133">
        <f t="shared" si="89"/>
        <v>86312</v>
      </c>
      <c r="DU9" s="133">
        <f t="shared" si="89"/>
        <v>86662</v>
      </c>
      <c r="DV9" s="133">
        <f t="shared" si="89"/>
        <v>87019</v>
      </c>
      <c r="DW9" s="133">
        <f t="shared" si="89"/>
        <v>87404</v>
      </c>
      <c r="DX9" s="133">
        <f t="shared" si="89"/>
        <v>87754</v>
      </c>
      <c r="DY9" s="133">
        <f t="shared" si="89"/>
        <v>88111</v>
      </c>
      <c r="DZ9" s="133">
        <f t="shared" si="89"/>
        <v>88496</v>
      </c>
      <c r="EA9" s="133">
        <f t="shared" si="89"/>
        <v>88846</v>
      </c>
      <c r="EB9" s="133">
        <f t="shared" si="89"/>
        <v>89231</v>
      </c>
      <c r="EC9" s="133">
        <f t="shared" si="89"/>
        <v>89588</v>
      </c>
      <c r="ED9" s="133">
        <f t="shared" si="89"/>
        <v>89945</v>
      </c>
      <c r="EE9" s="133">
        <f t="shared" si="89"/>
        <v>90323</v>
      </c>
      <c r="EF9" s="133">
        <f t="shared" si="89"/>
        <v>90680</v>
      </c>
      <c r="EG9" s="133">
        <f t="shared" ref="EG9:GF9" si="90">FLOOR(DAY(MINUTE(EG$5/38)/2+56)&amp;"/5/"&amp;EG$5,7)-33</f>
        <v>91037</v>
      </c>
      <c r="EH9" s="133">
        <f t="shared" si="90"/>
        <v>91415</v>
      </c>
      <c r="EI9" s="133">
        <f t="shared" si="90"/>
        <v>91772</v>
      </c>
      <c r="EJ9" s="133">
        <f t="shared" si="90"/>
        <v>92157</v>
      </c>
      <c r="EK9" s="133">
        <f t="shared" si="90"/>
        <v>92514</v>
      </c>
      <c r="EL9" s="133">
        <f t="shared" si="90"/>
        <v>92864</v>
      </c>
      <c r="EM9" s="133">
        <f t="shared" si="90"/>
        <v>93249</v>
      </c>
      <c r="EN9" s="133">
        <f t="shared" si="90"/>
        <v>93606</v>
      </c>
      <c r="EO9" s="133">
        <f t="shared" si="90"/>
        <v>93956</v>
      </c>
      <c r="EP9" s="133">
        <f t="shared" si="90"/>
        <v>94341</v>
      </c>
      <c r="EQ9" s="133">
        <f t="shared" si="90"/>
        <v>94698</v>
      </c>
      <c r="ER9" s="133">
        <f t="shared" si="90"/>
        <v>95048</v>
      </c>
      <c r="ES9" s="133">
        <f t="shared" si="90"/>
        <v>95433</v>
      </c>
      <c r="ET9" s="133">
        <f t="shared" si="90"/>
        <v>95790</v>
      </c>
      <c r="EU9" s="133">
        <f t="shared" si="90"/>
        <v>96175</v>
      </c>
      <c r="EV9" s="133">
        <f t="shared" si="90"/>
        <v>96525</v>
      </c>
      <c r="EW9" s="133">
        <f t="shared" si="90"/>
        <v>96882</v>
      </c>
      <c r="EX9" s="133">
        <f t="shared" si="90"/>
        <v>97267</v>
      </c>
      <c r="EY9" s="133">
        <f t="shared" si="90"/>
        <v>97617</v>
      </c>
      <c r="EZ9" s="133">
        <f t="shared" si="90"/>
        <v>97974</v>
      </c>
      <c r="FA9" s="133">
        <f t="shared" si="90"/>
        <v>98359</v>
      </c>
      <c r="FB9" s="133">
        <f t="shared" si="90"/>
        <v>98709</v>
      </c>
      <c r="FC9" s="133">
        <f t="shared" si="90"/>
        <v>99094</v>
      </c>
      <c r="FD9" s="133">
        <f t="shared" si="90"/>
        <v>99451</v>
      </c>
      <c r="FE9" s="133">
        <f t="shared" si="90"/>
        <v>99808</v>
      </c>
      <c r="FF9" s="133">
        <f t="shared" si="90"/>
        <v>100186</v>
      </c>
      <c r="FG9" s="133">
        <f t="shared" si="90"/>
        <v>100543</v>
      </c>
      <c r="FH9" s="133">
        <f t="shared" si="90"/>
        <v>100900</v>
      </c>
      <c r="FI9" s="133">
        <f t="shared" si="90"/>
        <v>101285</v>
      </c>
      <c r="FJ9" s="133">
        <f t="shared" si="90"/>
        <v>101635</v>
      </c>
      <c r="FK9" s="133">
        <f t="shared" si="90"/>
        <v>101992</v>
      </c>
      <c r="FL9" s="133">
        <f t="shared" si="90"/>
        <v>102377</v>
      </c>
      <c r="FM9" s="133">
        <f t="shared" si="90"/>
        <v>102727</v>
      </c>
      <c r="FN9" s="133">
        <f t="shared" si="90"/>
        <v>103112</v>
      </c>
      <c r="FO9" s="133">
        <f t="shared" si="90"/>
        <v>103469</v>
      </c>
      <c r="FP9" s="133">
        <f t="shared" si="90"/>
        <v>103819</v>
      </c>
      <c r="FQ9" s="133">
        <f t="shared" si="90"/>
        <v>104204</v>
      </c>
      <c r="FR9" s="133">
        <f t="shared" si="90"/>
        <v>104561</v>
      </c>
      <c r="FS9" s="133">
        <f t="shared" si="90"/>
        <v>104911</v>
      </c>
      <c r="FT9" s="133">
        <f t="shared" si="90"/>
        <v>105296</v>
      </c>
      <c r="FU9" s="133">
        <f t="shared" si="90"/>
        <v>105653</v>
      </c>
      <c r="FV9" s="133">
        <f t="shared" si="90"/>
        <v>106038</v>
      </c>
      <c r="FW9" s="133">
        <f t="shared" si="90"/>
        <v>106388</v>
      </c>
      <c r="FX9" s="133">
        <f t="shared" si="90"/>
        <v>106745</v>
      </c>
      <c r="FY9" s="133">
        <f t="shared" si="90"/>
        <v>107130</v>
      </c>
      <c r="FZ9" s="133">
        <f t="shared" si="90"/>
        <v>107480</v>
      </c>
      <c r="GA9" s="133">
        <f t="shared" si="90"/>
        <v>107837</v>
      </c>
      <c r="GB9" s="133">
        <f t="shared" si="90"/>
        <v>108222</v>
      </c>
      <c r="GC9" s="133">
        <f t="shared" si="90"/>
        <v>108579</v>
      </c>
      <c r="GD9" s="133">
        <f t="shared" si="90"/>
        <v>108929</v>
      </c>
      <c r="GE9" s="133">
        <f t="shared" si="90"/>
        <v>109314</v>
      </c>
      <c r="GF9" s="133">
        <f t="shared" si="90"/>
        <v>109671</v>
      </c>
    </row>
    <row r="10" spans="1:188" ht="21" customHeight="1" x14ac:dyDescent="0.3">
      <c r="A10" s="123">
        <v>4</v>
      </c>
      <c r="B10" s="124">
        <f t="shared" si="82"/>
        <v>43952</v>
      </c>
      <c r="C10" s="131">
        <f t="shared" si="83"/>
        <v>43952</v>
      </c>
      <c r="D10" s="131" t="str">
        <f t="shared" si="84"/>
        <v>ven</v>
      </c>
      <c r="E10" s="131"/>
      <c r="F10" s="132" t="s">
        <v>198</v>
      </c>
      <c r="G10" s="133">
        <f>DATE(G$5,5,1)</f>
        <v>43586</v>
      </c>
      <c r="H10" s="133">
        <f>DATE(H$5,5,1)</f>
        <v>43952</v>
      </c>
      <c r="I10" s="133">
        <f t="shared" ref="I10:BT10" si="91">DATE(I$5,5,1)</f>
        <v>44317</v>
      </c>
      <c r="J10" s="133">
        <f t="shared" si="91"/>
        <v>44682</v>
      </c>
      <c r="K10" s="133">
        <f t="shared" si="91"/>
        <v>45047</v>
      </c>
      <c r="L10" s="133">
        <f t="shared" si="91"/>
        <v>45413</v>
      </c>
      <c r="M10" s="133">
        <f t="shared" si="91"/>
        <v>45778</v>
      </c>
      <c r="N10" s="133">
        <f t="shared" si="91"/>
        <v>46143</v>
      </c>
      <c r="O10" s="133">
        <f t="shared" si="91"/>
        <v>46508</v>
      </c>
      <c r="P10" s="133">
        <f t="shared" si="91"/>
        <v>46874</v>
      </c>
      <c r="Q10" s="133">
        <f t="shared" si="91"/>
        <v>47239</v>
      </c>
      <c r="R10" s="133">
        <f t="shared" si="91"/>
        <v>47604</v>
      </c>
      <c r="S10" s="133">
        <f t="shared" si="91"/>
        <v>47969</v>
      </c>
      <c r="T10" s="133">
        <f t="shared" si="91"/>
        <v>48335</v>
      </c>
      <c r="U10" s="133">
        <f t="shared" si="91"/>
        <v>48700</v>
      </c>
      <c r="V10" s="133">
        <f t="shared" si="91"/>
        <v>49065</v>
      </c>
      <c r="W10" s="133">
        <f t="shared" si="91"/>
        <v>49430</v>
      </c>
      <c r="X10" s="133">
        <f t="shared" si="91"/>
        <v>49796</v>
      </c>
      <c r="Y10" s="133">
        <f t="shared" si="91"/>
        <v>50161</v>
      </c>
      <c r="Z10" s="133">
        <f t="shared" si="91"/>
        <v>50526</v>
      </c>
      <c r="AA10" s="133">
        <f t="shared" si="91"/>
        <v>50891</v>
      </c>
      <c r="AB10" s="133">
        <f t="shared" si="91"/>
        <v>51257</v>
      </c>
      <c r="AC10" s="133">
        <f t="shared" si="91"/>
        <v>51622</v>
      </c>
      <c r="AD10" s="133">
        <f t="shared" si="91"/>
        <v>51987</v>
      </c>
      <c r="AE10" s="133">
        <f t="shared" si="91"/>
        <v>52352</v>
      </c>
      <c r="AF10" s="133">
        <f t="shared" si="91"/>
        <v>52718</v>
      </c>
      <c r="AG10" s="133">
        <f t="shared" si="91"/>
        <v>53083</v>
      </c>
      <c r="AH10" s="133">
        <f t="shared" si="91"/>
        <v>53448</v>
      </c>
      <c r="AI10" s="133">
        <f t="shared" si="91"/>
        <v>53813</v>
      </c>
      <c r="AJ10" s="133">
        <f t="shared" si="91"/>
        <v>54179</v>
      </c>
      <c r="AK10" s="133">
        <f t="shared" si="91"/>
        <v>54544</v>
      </c>
      <c r="AL10" s="133">
        <f t="shared" si="91"/>
        <v>54909</v>
      </c>
      <c r="AM10" s="133">
        <f t="shared" si="91"/>
        <v>55274</v>
      </c>
      <c r="AN10" s="133">
        <f t="shared" si="91"/>
        <v>55640</v>
      </c>
      <c r="AO10" s="133">
        <f t="shared" si="91"/>
        <v>56005</v>
      </c>
      <c r="AP10" s="133">
        <f t="shared" si="91"/>
        <v>56370</v>
      </c>
      <c r="AQ10" s="133">
        <f t="shared" si="91"/>
        <v>56735</v>
      </c>
      <c r="AR10" s="133">
        <f t="shared" si="91"/>
        <v>57101</v>
      </c>
      <c r="AS10" s="133">
        <f t="shared" si="91"/>
        <v>57466</v>
      </c>
      <c r="AT10" s="133">
        <f t="shared" si="91"/>
        <v>57831</v>
      </c>
      <c r="AU10" s="133">
        <f t="shared" si="91"/>
        <v>58196</v>
      </c>
      <c r="AV10" s="133">
        <f t="shared" si="91"/>
        <v>58562</v>
      </c>
      <c r="AW10" s="133">
        <f t="shared" si="91"/>
        <v>58927</v>
      </c>
      <c r="AX10" s="133">
        <f t="shared" si="91"/>
        <v>59292</v>
      </c>
      <c r="AY10" s="133">
        <f t="shared" si="91"/>
        <v>59657</v>
      </c>
      <c r="AZ10" s="133">
        <f t="shared" si="91"/>
        <v>60023</v>
      </c>
      <c r="BA10" s="133">
        <f t="shared" si="91"/>
        <v>60388</v>
      </c>
      <c r="BB10" s="133">
        <f t="shared" si="91"/>
        <v>60753</v>
      </c>
      <c r="BC10" s="133">
        <f t="shared" si="91"/>
        <v>61118</v>
      </c>
      <c r="BD10" s="133">
        <f t="shared" si="91"/>
        <v>61484</v>
      </c>
      <c r="BE10" s="133">
        <f t="shared" si="91"/>
        <v>61849</v>
      </c>
      <c r="BF10" s="133">
        <f t="shared" si="91"/>
        <v>62214</v>
      </c>
      <c r="BG10" s="133">
        <f t="shared" si="91"/>
        <v>62579</v>
      </c>
      <c r="BH10" s="133">
        <f t="shared" si="91"/>
        <v>62945</v>
      </c>
      <c r="BI10" s="133">
        <f t="shared" si="91"/>
        <v>63310</v>
      </c>
      <c r="BJ10" s="133">
        <f t="shared" si="91"/>
        <v>63675</v>
      </c>
      <c r="BK10" s="133">
        <f t="shared" si="91"/>
        <v>64040</v>
      </c>
      <c r="BL10" s="133">
        <f t="shared" si="91"/>
        <v>64406</v>
      </c>
      <c r="BM10" s="133">
        <f t="shared" si="91"/>
        <v>64771</v>
      </c>
      <c r="BN10" s="133">
        <f t="shared" si="91"/>
        <v>65136</v>
      </c>
      <c r="BO10" s="133">
        <f t="shared" si="91"/>
        <v>65501</v>
      </c>
      <c r="BP10" s="133">
        <f t="shared" si="91"/>
        <v>65867</v>
      </c>
      <c r="BQ10" s="133">
        <f t="shared" si="91"/>
        <v>66232</v>
      </c>
      <c r="BR10" s="133">
        <f t="shared" si="91"/>
        <v>66597</v>
      </c>
      <c r="BS10" s="133">
        <f t="shared" si="91"/>
        <v>66962</v>
      </c>
      <c r="BT10" s="133">
        <f t="shared" si="91"/>
        <v>67328</v>
      </c>
      <c r="BU10" s="133">
        <f t="shared" ref="BU10:EF10" si="92">DATE(BU$5,5,1)</f>
        <v>67693</v>
      </c>
      <c r="BV10" s="133">
        <f t="shared" si="92"/>
        <v>68058</v>
      </c>
      <c r="BW10" s="133">
        <f t="shared" si="92"/>
        <v>68423</v>
      </c>
      <c r="BX10" s="133">
        <f t="shared" si="92"/>
        <v>68789</v>
      </c>
      <c r="BY10" s="133">
        <f t="shared" si="92"/>
        <v>69154</v>
      </c>
      <c r="BZ10" s="133">
        <f t="shared" si="92"/>
        <v>69519</v>
      </c>
      <c r="CA10" s="133">
        <f t="shared" si="92"/>
        <v>69884</v>
      </c>
      <c r="CB10" s="133">
        <f t="shared" si="92"/>
        <v>70250</v>
      </c>
      <c r="CC10" s="133">
        <f t="shared" si="92"/>
        <v>70615</v>
      </c>
      <c r="CD10" s="133">
        <f t="shared" si="92"/>
        <v>70980</v>
      </c>
      <c r="CE10" s="133">
        <f t="shared" si="92"/>
        <v>71345</v>
      </c>
      <c r="CF10" s="133">
        <f t="shared" si="92"/>
        <v>71711</v>
      </c>
      <c r="CG10" s="133">
        <f t="shared" si="92"/>
        <v>72076</v>
      </c>
      <c r="CH10" s="133">
        <f t="shared" si="92"/>
        <v>72441</v>
      </c>
      <c r="CI10" s="133">
        <f t="shared" si="92"/>
        <v>72806</v>
      </c>
      <c r="CJ10" s="133">
        <f t="shared" si="92"/>
        <v>73171</v>
      </c>
      <c r="CK10" s="133">
        <f t="shared" si="92"/>
        <v>73536</v>
      </c>
      <c r="CL10" s="133">
        <f t="shared" si="92"/>
        <v>73901</v>
      </c>
      <c r="CM10" s="133">
        <f t="shared" si="92"/>
        <v>74266</v>
      </c>
      <c r="CN10" s="133">
        <f t="shared" si="92"/>
        <v>74632</v>
      </c>
      <c r="CO10" s="133">
        <f t="shared" si="92"/>
        <v>74997</v>
      </c>
      <c r="CP10" s="133">
        <f t="shared" si="92"/>
        <v>75362</v>
      </c>
      <c r="CQ10" s="133">
        <f t="shared" si="92"/>
        <v>75727</v>
      </c>
      <c r="CR10" s="133">
        <f t="shared" si="92"/>
        <v>76093</v>
      </c>
      <c r="CS10" s="133">
        <f t="shared" si="92"/>
        <v>76458</v>
      </c>
      <c r="CT10" s="133">
        <f t="shared" si="92"/>
        <v>76823</v>
      </c>
      <c r="CU10" s="133">
        <f t="shared" si="92"/>
        <v>77188</v>
      </c>
      <c r="CV10" s="133">
        <f t="shared" si="92"/>
        <v>77554</v>
      </c>
      <c r="CW10" s="133">
        <f t="shared" si="92"/>
        <v>77919</v>
      </c>
      <c r="CX10" s="133">
        <f t="shared" si="92"/>
        <v>78284</v>
      </c>
      <c r="CY10" s="133">
        <f t="shared" si="92"/>
        <v>78649</v>
      </c>
      <c r="CZ10" s="133">
        <f t="shared" si="92"/>
        <v>79015</v>
      </c>
      <c r="DA10" s="133">
        <f t="shared" si="92"/>
        <v>79380</v>
      </c>
      <c r="DB10" s="133">
        <f t="shared" si="92"/>
        <v>79745</v>
      </c>
      <c r="DC10" s="133">
        <f t="shared" si="92"/>
        <v>80110</v>
      </c>
      <c r="DD10" s="133">
        <f t="shared" si="92"/>
        <v>80476</v>
      </c>
      <c r="DE10" s="133">
        <f t="shared" si="92"/>
        <v>80841</v>
      </c>
      <c r="DF10" s="133">
        <f t="shared" si="92"/>
        <v>81206</v>
      </c>
      <c r="DG10" s="133">
        <f t="shared" si="92"/>
        <v>81571</v>
      </c>
      <c r="DH10" s="133">
        <f t="shared" si="92"/>
        <v>81937</v>
      </c>
      <c r="DI10" s="133">
        <f t="shared" si="92"/>
        <v>82302</v>
      </c>
      <c r="DJ10" s="133">
        <f t="shared" si="92"/>
        <v>82667</v>
      </c>
      <c r="DK10" s="133">
        <f t="shared" si="92"/>
        <v>83032</v>
      </c>
      <c r="DL10" s="133">
        <f t="shared" si="92"/>
        <v>83398</v>
      </c>
      <c r="DM10" s="133">
        <f t="shared" si="92"/>
        <v>83763</v>
      </c>
      <c r="DN10" s="133">
        <f t="shared" si="92"/>
        <v>84128</v>
      </c>
      <c r="DO10" s="133">
        <f t="shared" si="92"/>
        <v>84493</v>
      </c>
      <c r="DP10" s="133">
        <f t="shared" si="92"/>
        <v>84859</v>
      </c>
      <c r="DQ10" s="133">
        <f t="shared" si="92"/>
        <v>85224</v>
      </c>
      <c r="DR10" s="133">
        <f t="shared" si="92"/>
        <v>85589</v>
      </c>
      <c r="DS10" s="133">
        <f t="shared" si="92"/>
        <v>85954</v>
      </c>
      <c r="DT10" s="133">
        <f t="shared" si="92"/>
        <v>86320</v>
      </c>
      <c r="DU10" s="133">
        <f t="shared" si="92"/>
        <v>86685</v>
      </c>
      <c r="DV10" s="133">
        <f t="shared" si="92"/>
        <v>87050</v>
      </c>
      <c r="DW10" s="133">
        <f t="shared" si="92"/>
        <v>87415</v>
      </c>
      <c r="DX10" s="133">
        <f t="shared" si="92"/>
        <v>87781</v>
      </c>
      <c r="DY10" s="133">
        <f t="shared" si="92"/>
        <v>88146</v>
      </c>
      <c r="DZ10" s="133">
        <f t="shared" si="92"/>
        <v>88511</v>
      </c>
      <c r="EA10" s="133">
        <f t="shared" si="92"/>
        <v>88876</v>
      </c>
      <c r="EB10" s="133">
        <f t="shared" si="92"/>
        <v>89242</v>
      </c>
      <c r="EC10" s="133">
        <f t="shared" si="92"/>
        <v>89607</v>
      </c>
      <c r="ED10" s="133">
        <f t="shared" si="92"/>
        <v>89972</v>
      </c>
      <c r="EE10" s="133">
        <f t="shared" si="92"/>
        <v>90337</v>
      </c>
      <c r="EF10" s="133">
        <f t="shared" si="92"/>
        <v>90703</v>
      </c>
      <c r="EG10" s="133">
        <f t="shared" ref="EG10:GF10" si="93">DATE(EG$5,5,1)</f>
        <v>91068</v>
      </c>
      <c r="EH10" s="133">
        <f t="shared" si="93"/>
        <v>91433</v>
      </c>
      <c r="EI10" s="133">
        <f t="shared" si="93"/>
        <v>91798</v>
      </c>
      <c r="EJ10" s="133">
        <f t="shared" si="93"/>
        <v>92164</v>
      </c>
      <c r="EK10" s="133">
        <f t="shared" si="93"/>
        <v>92529</v>
      </c>
      <c r="EL10" s="133">
        <f t="shared" si="93"/>
        <v>92894</v>
      </c>
      <c r="EM10" s="133">
        <f t="shared" si="93"/>
        <v>93259</v>
      </c>
      <c r="EN10" s="133">
        <f t="shared" si="93"/>
        <v>93625</v>
      </c>
      <c r="EO10" s="133">
        <f t="shared" si="93"/>
        <v>93990</v>
      </c>
      <c r="EP10" s="133">
        <f t="shared" si="93"/>
        <v>94355</v>
      </c>
      <c r="EQ10" s="133">
        <f t="shared" si="93"/>
        <v>94720</v>
      </c>
      <c r="ER10" s="133">
        <f t="shared" si="93"/>
        <v>95086</v>
      </c>
      <c r="ES10" s="133">
        <f t="shared" si="93"/>
        <v>95451</v>
      </c>
      <c r="ET10" s="133">
        <f t="shared" si="93"/>
        <v>95816</v>
      </c>
      <c r="EU10" s="133">
        <f t="shared" si="93"/>
        <v>96181</v>
      </c>
      <c r="EV10" s="133">
        <f t="shared" si="93"/>
        <v>96547</v>
      </c>
      <c r="EW10" s="133">
        <f t="shared" si="93"/>
        <v>96912</v>
      </c>
      <c r="EX10" s="133">
        <f t="shared" si="93"/>
        <v>97277</v>
      </c>
      <c r="EY10" s="133">
        <f t="shared" si="93"/>
        <v>97642</v>
      </c>
      <c r="EZ10" s="133">
        <f t="shared" si="93"/>
        <v>98008</v>
      </c>
      <c r="FA10" s="133">
        <f t="shared" si="93"/>
        <v>98373</v>
      </c>
      <c r="FB10" s="133">
        <f t="shared" si="93"/>
        <v>98738</v>
      </c>
      <c r="FC10" s="133">
        <f t="shared" si="93"/>
        <v>99103</v>
      </c>
      <c r="FD10" s="133">
        <f t="shared" si="93"/>
        <v>99469</v>
      </c>
      <c r="FE10" s="133">
        <f t="shared" si="93"/>
        <v>99834</v>
      </c>
      <c r="FF10" s="133">
        <f t="shared" si="93"/>
        <v>100199</v>
      </c>
      <c r="FG10" s="133">
        <f t="shared" si="93"/>
        <v>100564</v>
      </c>
      <c r="FH10" s="133">
        <f t="shared" si="93"/>
        <v>100930</v>
      </c>
      <c r="FI10" s="133">
        <f t="shared" si="93"/>
        <v>101295</v>
      </c>
      <c r="FJ10" s="133">
        <f t="shared" si="93"/>
        <v>101660</v>
      </c>
      <c r="FK10" s="133">
        <f t="shared" si="93"/>
        <v>102025</v>
      </c>
      <c r="FL10" s="133">
        <f t="shared" si="93"/>
        <v>102391</v>
      </c>
      <c r="FM10" s="133">
        <f t="shared" si="93"/>
        <v>102756</v>
      </c>
      <c r="FN10" s="133">
        <f t="shared" si="93"/>
        <v>103121</v>
      </c>
      <c r="FO10" s="133">
        <f t="shared" si="93"/>
        <v>103486</v>
      </c>
      <c r="FP10" s="133">
        <f t="shared" si="93"/>
        <v>103852</v>
      </c>
      <c r="FQ10" s="133">
        <f t="shared" si="93"/>
        <v>104217</v>
      </c>
      <c r="FR10" s="133">
        <f t="shared" si="93"/>
        <v>104582</v>
      </c>
      <c r="FS10" s="133">
        <f t="shared" si="93"/>
        <v>104947</v>
      </c>
      <c r="FT10" s="133">
        <f t="shared" si="93"/>
        <v>105313</v>
      </c>
      <c r="FU10" s="133">
        <f t="shared" si="93"/>
        <v>105678</v>
      </c>
      <c r="FV10" s="133">
        <f t="shared" si="93"/>
        <v>106043</v>
      </c>
      <c r="FW10" s="133">
        <f t="shared" si="93"/>
        <v>106408</v>
      </c>
      <c r="FX10" s="133">
        <f t="shared" si="93"/>
        <v>106774</v>
      </c>
      <c r="FY10" s="133">
        <f t="shared" si="93"/>
        <v>107139</v>
      </c>
      <c r="FZ10" s="133">
        <f t="shared" si="93"/>
        <v>107504</v>
      </c>
      <c r="GA10" s="133">
        <f t="shared" si="93"/>
        <v>107869</v>
      </c>
      <c r="GB10" s="133">
        <f t="shared" si="93"/>
        <v>108235</v>
      </c>
      <c r="GC10" s="133">
        <f t="shared" si="93"/>
        <v>108600</v>
      </c>
      <c r="GD10" s="133">
        <f t="shared" si="93"/>
        <v>108965</v>
      </c>
      <c r="GE10" s="133">
        <f t="shared" si="93"/>
        <v>109330</v>
      </c>
      <c r="GF10" s="133">
        <f t="shared" si="93"/>
        <v>109695</v>
      </c>
    </row>
    <row r="11" spans="1:188" ht="21" customHeight="1" x14ac:dyDescent="0.3">
      <c r="A11" s="123">
        <v>5</v>
      </c>
      <c r="B11" s="124">
        <f t="shared" si="82"/>
        <v>43959</v>
      </c>
      <c r="C11" s="131">
        <f t="shared" si="83"/>
        <v>43959</v>
      </c>
      <c r="D11" s="131" t="str">
        <f t="shared" si="84"/>
        <v>ven</v>
      </c>
      <c r="E11" s="131"/>
      <c r="F11" s="132" t="s">
        <v>199</v>
      </c>
      <c r="G11" s="133">
        <f>DATE(G$5,5,8)</f>
        <v>43593</v>
      </c>
      <c r="H11" s="133">
        <f>DATE(H$5,5,8)</f>
        <v>43959</v>
      </c>
      <c r="I11" s="133">
        <f t="shared" ref="I11:BT11" si="94">DATE(I$5,5,8)</f>
        <v>44324</v>
      </c>
      <c r="J11" s="133">
        <f t="shared" si="94"/>
        <v>44689</v>
      </c>
      <c r="K11" s="133">
        <f t="shared" si="94"/>
        <v>45054</v>
      </c>
      <c r="L11" s="133">
        <f t="shared" si="94"/>
        <v>45420</v>
      </c>
      <c r="M11" s="133">
        <f t="shared" si="94"/>
        <v>45785</v>
      </c>
      <c r="N11" s="133">
        <f t="shared" si="94"/>
        <v>46150</v>
      </c>
      <c r="O11" s="133">
        <f t="shared" si="94"/>
        <v>46515</v>
      </c>
      <c r="P11" s="133">
        <f t="shared" si="94"/>
        <v>46881</v>
      </c>
      <c r="Q11" s="133">
        <f t="shared" si="94"/>
        <v>47246</v>
      </c>
      <c r="R11" s="133">
        <f t="shared" si="94"/>
        <v>47611</v>
      </c>
      <c r="S11" s="133">
        <f t="shared" si="94"/>
        <v>47976</v>
      </c>
      <c r="T11" s="133">
        <f t="shared" si="94"/>
        <v>48342</v>
      </c>
      <c r="U11" s="133">
        <f t="shared" si="94"/>
        <v>48707</v>
      </c>
      <c r="V11" s="133">
        <f t="shared" si="94"/>
        <v>49072</v>
      </c>
      <c r="W11" s="133">
        <f t="shared" si="94"/>
        <v>49437</v>
      </c>
      <c r="X11" s="133">
        <f t="shared" si="94"/>
        <v>49803</v>
      </c>
      <c r="Y11" s="133">
        <f t="shared" si="94"/>
        <v>50168</v>
      </c>
      <c r="Z11" s="133">
        <f t="shared" si="94"/>
        <v>50533</v>
      </c>
      <c r="AA11" s="133">
        <f t="shared" si="94"/>
        <v>50898</v>
      </c>
      <c r="AB11" s="133">
        <f t="shared" si="94"/>
        <v>51264</v>
      </c>
      <c r="AC11" s="133">
        <f t="shared" si="94"/>
        <v>51629</v>
      </c>
      <c r="AD11" s="133">
        <f t="shared" si="94"/>
        <v>51994</v>
      </c>
      <c r="AE11" s="133">
        <f t="shared" si="94"/>
        <v>52359</v>
      </c>
      <c r="AF11" s="133">
        <f t="shared" si="94"/>
        <v>52725</v>
      </c>
      <c r="AG11" s="133">
        <f t="shared" si="94"/>
        <v>53090</v>
      </c>
      <c r="AH11" s="133">
        <f t="shared" si="94"/>
        <v>53455</v>
      </c>
      <c r="AI11" s="133">
        <f t="shared" si="94"/>
        <v>53820</v>
      </c>
      <c r="AJ11" s="133">
        <f t="shared" si="94"/>
        <v>54186</v>
      </c>
      <c r="AK11" s="133">
        <f t="shared" si="94"/>
        <v>54551</v>
      </c>
      <c r="AL11" s="133">
        <f t="shared" si="94"/>
        <v>54916</v>
      </c>
      <c r="AM11" s="133">
        <f t="shared" si="94"/>
        <v>55281</v>
      </c>
      <c r="AN11" s="133">
        <f t="shared" si="94"/>
        <v>55647</v>
      </c>
      <c r="AO11" s="133">
        <f t="shared" si="94"/>
        <v>56012</v>
      </c>
      <c r="AP11" s="133">
        <f t="shared" si="94"/>
        <v>56377</v>
      </c>
      <c r="AQ11" s="133">
        <f t="shared" si="94"/>
        <v>56742</v>
      </c>
      <c r="AR11" s="133">
        <f t="shared" si="94"/>
        <v>57108</v>
      </c>
      <c r="AS11" s="133">
        <f t="shared" si="94"/>
        <v>57473</v>
      </c>
      <c r="AT11" s="133">
        <f t="shared" si="94"/>
        <v>57838</v>
      </c>
      <c r="AU11" s="133">
        <f t="shared" si="94"/>
        <v>58203</v>
      </c>
      <c r="AV11" s="133">
        <f t="shared" si="94"/>
        <v>58569</v>
      </c>
      <c r="AW11" s="133">
        <f t="shared" si="94"/>
        <v>58934</v>
      </c>
      <c r="AX11" s="133">
        <f t="shared" si="94"/>
        <v>59299</v>
      </c>
      <c r="AY11" s="133">
        <f t="shared" si="94"/>
        <v>59664</v>
      </c>
      <c r="AZ11" s="133">
        <f t="shared" si="94"/>
        <v>60030</v>
      </c>
      <c r="BA11" s="133">
        <f t="shared" si="94"/>
        <v>60395</v>
      </c>
      <c r="BB11" s="133">
        <f t="shared" si="94"/>
        <v>60760</v>
      </c>
      <c r="BC11" s="133">
        <f t="shared" si="94"/>
        <v>61125</v>
      </c>
      <c r="BD11" s="133">
        <f t="shared" si="94"/>
        <v>61491</v>
      </c>
      <c r="BE11" s="133">
        <f t="shared" si="94"/>
        <v>61856</v>
      </c>
      <c r="BF11" s="133">
        <f t="shared" si="94"/>
        <v>62221</v>
      </c>
      <c r="BG11" s="133">
        <f t="shared" si="94"/>
        <v>62586</v>
      </c>
      <c r="BH11" s="133">
        <f t="shared" si="94"/>
        <v>62952</v>
      </c>
      <c r="BI11" s="133">
        <f t="shared" si="94"/>
        <v>63317</v>
      </c>
      <c r="BJ11" s="133">
        <f t="shared" si="94"/>
        <v>63682</v>
      </c>
      <c r="BK11" s="133">
        <f t="shared" si="94"/>
        <v>64047</v>
      </c>
      <c r="BL11" s="133">
        <f t="shared" si="94"/>
        <v>64413</v>
      </c>
      <c r="BM11" s="133">
        <f t="shared" si="94"/>
        <v>64778</v>
      </c>
      <c r="BN11" s="133">
        <f t="shared" si="94"/>
        <v>65143</v>
      </c>
      <c r="BO11" s="133">
        <f t="shared" si="94"/>
        <v>65508</v>
      </c>
      <c r="BP11" s="133">
        <f t="shared" si="94"/>
        <v>65874</v>
      </c>
      <c r="BQ11" s="133">
        <f t="shared" si="94"/>
        <v>66239</v>
      </c>
      <c r="BR11" s="133">
        <f t="shared" si="94"/>
        <v>66604</v>
      </c>
      <c r="BS11" s="133">
        <f t="shared" si="94"/>
        <v>66969</v>
      </c>
      <c r="BT11" s="133">
        <f t="shared" si="94"/>
        <v>67335</v>
      </c>
      <c r="BU11" s="133">
        <f t="shared" ref="BU11:EF11" si="95">DATE(BU$5,5,8)</f>
        <v>67700</v>
      </c>
      <c r="BV11" s="133">
        <f t="shared" si="95"/>
        <v>68065</v>
      </c>
      <c r="BW11" s="133">
        <f t="shared" si="95"/>
        <v>68430</v>
      </c>
      <c r="BX11" s="133">
        <f t="shared" si="95"/>
        <v>68796</v>
      </c>
      <c r="BY11" s="133">
        <f t="shared" si="95"/>
        <v>69161</v>
      </c>
      <c r="BZ11" s="133">
        <f t="shared" si="95"/>
        <v>69526</v>
      </c>
      <c r="CA11" s="133">
        <f t="shared" si="95"/>
        <v>69891</v>
      </c>
      <c r="CB11" s="133">
        <f t="shared" si="95"/>
        <v>70257</v>
      </c>
      <c r="CC11" s="133">
        <f t="shared" si="95"/>
        <v>70622</v>
      </c>
      <c r="CD11" s="133">
        <f t="shared" si="95"/>
        <v>70987</v>
      </c>
      <c r="CE11" s="133">
        <f t="shared" si="95"/>
        <v>71352</v>
      </c>
      <c r="CF11" s="133">
        <f t="shared" si="95"/>
        <v>71718</v>
      </c>
      <c r="CG11" s="133">
        <f t="shared" si="95"/>
        <v>72083</v>
      </c>
      <c r="CH11" s="133">
        <f t="shared" si="95"/>
        <v>72448</v>
      </c>
      <c r="CI11" s="133">
        <f t="shared" si="95"/>
        <v>72813</v>
      </c>
      <c r="CJ11" s="133">
        <f t="shared" si="95"/>
        <v>73178</v>
      </c>
      <c r="CK11" s="133">
        <f t="shared" si="95"/>
        <v>73543</v>
      </c>
      <c r="CL11" s="133">
        <f t="shared" si="95"/>
        <v>73908</v>
      </c>
      <c r="CM11" s="133">
        <f t="shared" si="95"/>
        <v>74273</v>
      </c>
      <c r="CN11" s="133">
        <f t="shared" si="95"/>
        <v>74639</v>
      </c>
      <c r="CO11" s="133">
        <f t="shared" si="95"/>
        <v>75004</v>
      </c>
      <c r="CP11" s="133">
        <f t="shared" si="95"/>
        <v>75369</v>
      </c>
      <c r="CQ11" s="133">
        <f t="shared" si="95"/>
        <v>75734</v>
      </c>
      <c r="CR11" s="133">
        <f t="shared" si="95"/>
        <v>76100</v>
      </c>
      <c r="CS11" s="133">
        <f t="shared" si="95"/>
        <v>76465</v>
      </c>
      <c r="CT11" s="133">
        <f t="shared" si="95"/>
        <v>76830</v>
      </c>
      <c r="CU11" s="133">
        <f t="shared" si="95"/>
        <v>77195</v>
      </c>
      <c r="CV11" s="133">
        <f t="shared" si="95"/>
        <v>77561</v>
      </c>
      <c r="CW11" s="133">
        <f t="shared" si="95"/>
        <v>77926</v>
      </c>
      <c r="CX11" s="133">
        <f t="shared" si="95"/>
        <v>78291</v>
      </c>
      <c r="CY11" s="133">
        <f t="shared" si="95"/>
        <v>78656</v>
      </c>
      <c r="CZ11" s="133">
        <f t="shared" si="95"/>
        <v>79022</v>
      </c>
      <c r="DA11" s="133">
        <f t="shared" si="95"/>
        <v>79387</v>
      </c>
      <c r="DB11" s="133">
        <f t="shared" si="95"/>
        <v>79752</v>
      </c>
      <c r="DC11" s="133">
        <f t="shared" si="95"/>
        <v>80117</v>
      </c>
      <c r="DD11" s="133">
        <f t="shared" si="95"/>
        <v>80483</v>
      </c>
      <c r="DE11" s="133">
        <f t="shared" si="95"/>
        <v>80848</v>
      </c>
      <c r="DF11" s="133">
        <f t="shared" si="95"/>
        <v>81213</v>
      </c>
      <c r="DG11" s="133">
        <f t="shared" si="95"/>
        <v>81578</v>
      </c>
      <c r="DH11" s="133">
        <f t="shared" si="95"/>
        <v>81944</v>
      </c>
      <c r="DI11" s="133">
        <f t="shared" si="95"/>
        <v>82309</v>
      </c>
      <c r="DJ11" s="133">
        <f t="shared" si="95"/>
        <v>82674</v>
      </c>
      <c r="DK11" s="133">
        <f t="shared" si="95"/>
        <v>83039</v>
      </c>
      <c r="DL11" s="133">
        <f t="shared" si="95"/>
        <v>83405</v>
      </c>
      <c r="DM11" s="133">
        <f t="shared" si="95"/>
        <v>83770</v>
      </c>
      <c r="DN11" s="133">
        <f t="shared" si="95"/>
        <v>84135</v>
      </c>
      <c r="DO11" s="133">
        <f t="shared" si="95"/>
        <v>84500</v>
      </c>
      <c r="DP11" s="133">
        <f t="shared" si="95"/>
        <v>84866</v>
      </c>
      <c r="DQ11" s="133">
        <f t="shared" si="95"/>
        <v>85231</v>
      </c>
      <c r="DR11" s="133">
        <f t="shared" si="95"/>
        <v>85596</v>
      </c>
      <c r="DS11" s="133">
        <f t="shared" si="95"/>
        <v>85961</v>
      </c>
      <c r="DT11" s="133">
        <f t="shared" si="95"/>
        <v>86327</v>
      </c>
      <c r="DU11" s="133">
        <f t="shared" si="95"/>
        <v>86692</v>
      </c>
      <c r="DV11" s="133">
        <f t="shared" si="95"/>
        <v>87057</v>
      </c>
      <c r="DW11" s="133">
        <f t="shared" si="95"/>
        <v>87422</v>
      </c>
      <c r="DX11" s="133">
        <f t="shared" si="95"/>
        <v>87788</v>
      </c>
      <c r="DY11" s="133">
        <f t="shared" si="95"/>
        <v>88153</v>
      </c>
      <c r="DZ11" s="133">
        <f t="shared" si="95"/>
        <v>88518</v>
      </c>
      <c r="EA11" s="133">
        <f t="shared" si="95"/>
        <v>88883</v>
      </c>
      <c r="EB11" s="133">
        <f t="shared" si="95"/>
        <v>89249</v>
      </c>
      <c r="EC11" s="133">
        <f t="shared" si="95"/>
        <v>89614</v>
      </c>
      <c r="ED11" s="133">
        <f t="shared" si="95"/>
        <v>89979</v>
      </c>
      <c r="EE11" s="133">
        <f t="shared" si="95"/>
        <v>90344</v>
      </c>
      <c r="EF11" s="133">
        <f t="shared" si="95"/>
        <v>90710</v>
      </c>
      <c r="EG11" s="133">
        <f t="shared" ref="EG11:GF11" si="96">DATE(EG$5,5,8)</f>
        <v>91075</v>
      </c>
      <c r="EH11" s="133">
        <f t="shared" si="96"/>
        <v>91440</v>
      </c>
      <c r="EI11" s="133">
        <f t="shared" si="96"/>
        <v>91805</v>
      </c>
      <c r="EJ11" s="133">
        <f t="shared" si="96"/>
        <v>92171</v>
      </c>
      <c r="EK11" s="133">
        <f t="shared" si="96"/>
        <v>92536</v>
      </c>
      <c r="EL11" s="133">
        <f t="shared" si="96"/>
        <v>92901</v>
      </c>
      <c r="EM11" s="133">
        <f t="shared" si="96"/>
        <v>93266</v>
      </c>
      <c r="EN11" s="133">
        <f t="shared" si="96"/>
        <v>93632</v>
      </c>
      <c r="EO11" s="133">
        <f t="shared" si="96"/>
        <v>93997</v>
      </c>
      <c r="EP11" s="133">
        <f t="shared" si="96"/>
        <v>94362</v>
      </c>
      <c r="EQ11" s="133">
        <f t="shared" si="96"/>
        <v>94727</v>
      </c>
      <c r="ER11" s="133">
        <f t="shared" si="96"/>
        <v>95093</v>
      </c>
      <c r="ES11" s="133">
        <f t="shared" si="96"/>
        <v>95458</v>
      </c>
      <c r="ET11" s="133">
        <f t="shared" si="96"/>
        <v>95823</v>
      </c>
      <c r="EU11" s="133">
        <f t="shared" si="96"/>
        <v>96188</v>
      </c>
      <c r="EV11" s="133">
        <f t="shared" si="96"/>
        <v>96554</v>
      </c>
      <c r="EW11" s="133">
        <f t="shared" si="96"/>
        <v>96919</v>
      </c>
      <c r="EX11" s="133">
        <f t="shared" si="96"/>
        <v>97284</v>
      </c>
      <c r="EY11" s="133">
        <f t="shared" si="96"/>
        <v>97649</v>
      </c>
      <c r="EZ11" s="133">
        <f t="shared" si="96"/>
        <v>98015</v>
      </c>
      <c r="FA11" s="133">
        <f t="shared" si="96"/>
        <v>98380</v>
      </c>
      <c r="FB11" s="133">
        <f t="shared" si="96"/>
        <v>98745</v>
      </c>
      <c r="FC11" s="133">
        <f t="shared" si="96"/>
        <v>99110</v>
      </c>
      <c r="FD11" s="133">
        <f t="shared" si="96"/>
        <v>99476</v>
      </c>
      <c r="FE11" s="133">
        <f t="shared" si="96"/>
        <v>99841</v>
      </c>
      <c r="FF11" s="133">
        <f t="shared" si="96"/>
        <v>100206</v>
      </c>
      <c r="FG11" s="133">
        <f t="shared" si="96"/>
        <v>100571</v>
      </c>
      <c r="FH11" s="133">
        <f t="shared" si="96"/>
        <v>100937</v>
      </c>
      <c r="FI11" s="133">
        <f t="shared" si="96"/>
        <v>101302</v>
      </c>
      <c r="FJ11" s="133">
        <f t="shared" si="96"/>
        <v>101667</v>
      </c>
      <c r="FK11" s="133">
        <f t="shared" si="96"/>
        <v>102032</v>
      </c>
      <c r="FL11" s="133">
        <f t="shared" si="96"/>
        <v>102398</v>
      </c>
      <c r="FM11" s="133">
        <f t="shared" si="96"/>
        <v>102763</v>
      </c>
      <c r="FN11" s="133">
        <f t="shared" si="96"/>
        <v>103128</v>
      </c>
      <c r="FO11" s="133">
        <f t="shared" si="96"/>
        <v>103493</v>
      </c>
      <c r="FP11" s="133">
        <f t="shared" si="96"/>
        <v>103859</v>
      </c>
      <c r="FQ11" s="133">
        <f t="shared" si="96"/>
        <v>104224</v>
      </c>
      <c r="FR11" s="133">
        <f t="shared" si="96"/>
        <v>104589</v>
      </c>
      <c r="FS11" s="133">
        <f t="shared" si="96"/>
        <v>104954</v>
      </c>
      <c r="FT11" s="133">
        <f t="shared" si="96"/>
        <v>105320</v>
      </c>
      <c r="FU11" s="133">
        <f t="shared" si="96"/>
        <v>105685</v>
      </c>
      <c r="FV11" s="133">
        <f t="shared" si="96"/>
        <v>106050</v>
      </c>
      <c r="FW11" s="133">
        <f t="shared" si="96"/>
        <v>106415</v>
      </c>
      <c r="FX11" s="133">
        <f t="shared" si="96"/>
        <v>106781</v>
      </c>
      <c r="FY11" s="133">
        <f t="shared" si="96"/>
        <v>107146</v>
      </c>
      <c r="FZ11" s="133">
        <f t="shared" si="96"/>
        <v>107511</v>
      </c>
      <c r="GA11" s="133">
        <f t="shared" si="96"/>
        <v>107876</v>
      </c>
      <c r="GB11" s="133">
        <f t="shared" si="96"/>
        <v>108242</v>
      </c>
      <c r="GC11" s="133">
        <f t="shared" si="96"/>
        <v>108607</v>
      </c>
      <c r="GD11" s="133">
        <f t="shared" si="96"/>
        <v>108972</v>
      </c>
      <c r="GE11" s="133">
        <f t="shared" si="96"/>
        <v>109337</v>
      </c>
      <c r="GF11" s="133">
        <f t="shared" si="96"/>
        <v>109702</v>
      </c>
    </row>
    <row r="12" spans="1:188" ht="21" customHeight="1" x14ac:dyDescent="0.3">
      <c r="A12" s="123">
        <v>6</v>
      </c>
      <c r="B12" s="124">
        <f t="shared" si="82"/>
        <v>43972</v>
      </c>
      <c r="C12" s="131">
        <f t="shared" si="83"/>
        <v>43972</v>
      </c>
      <c r="D12" s="131" t="str">
        <f t="shared" si="84"/>
        <v>jeu</v>
      </c>
      <c r="E12" s="131"/>
      <c r="F12" s="132" t="s">
        <v>200</v>
      </c>
      <c r="G12" s="133">
        <f>G$11+38</f>
        <v>43631</v>
      </c>
      <c r="H12" s="133">
        <f>H$9+38</f>
        <v>43972</v>
      </c>
      <c r="I12" s="133">
        <f t="shared" ref="I12:BT12" si="97">I$9+38</f>
        <v>44329</v>
      </c>
      <c r="J12" s="133">
        <f t="shared" si="97"/>
        <v>44707</v>
      </c>
      <c r="K12" s="133">
        <f t="shared" si="97"/>
        <v>45064</v>
      </c>
      <c r="L12" s="133">
        <f t="shared" si="97"/>
        <v>45421</v>
      </c>
      <c r="M12" s="133">
        <f t="shared" si="97"/>
        <v>45806</v>
      </c>
      <c r="N12" s="133">
        <f t="shared" si="97"/>
        <v>46156</v>
      </c>
      <c r="O12" s="133">
        <f t="shared" si="97"/>
        <v>46513</v>
      </c>
      <c r="P12" s="133">
        <f t="shared" si="97"/>
        <v>46898</v>
      </c>
      <c r="Q12" s="133">
        <f t="shared" si="97"/>
        <v>47248</v>
      </c>
      <c r="R12" s="133">
        <f t="shared" si="97"/>
        <v>47633</v>
      </c>
      <c r="S12" s="133">
        <f t="shared" si="97"/>
        <v>47990</v>
      </c>
      <c r="T12" s="133">
        <f t="shared" si="97"/>
        <v>48340</v>
      </c>
      <c r="U12" s="133">
        <f t="shared" si="97"/>
        <v>48725</v>
      </c>
      <c r="V12" s="133">
        <f t="shared" si="97"/>
        <v>49082</v>
      </c>
      <c r="W12" s="133">
        <f t="shared" si="97"/>
        <v>49432</v>
      </c>
      <c r="X12" s="133">
        <f t="shared" si="97"/>
        <v>49817</v>
      </c>
      <c r="Y12" s="133">
        <f t="shared" si="97"/>
        <v>50174</v>
      </c>
      <c r="Z12" s="133">
        <f t="shared" si="97"/>
        <v>50559</v>
      </c>
      <c r="AA12" s="133">
        <f t="shared" si="97"/>
        <v>50909</v>
      </c>
      <c r="AB12" s="133">
        <f t="shared" si="97"/>
        <v>51266</v>
      </c>
      <c r="AC12" s="133">
        <f t="shared" si="97"/>
        <v>51651</v>
      </c>
      <c r="AD12" s="133">
        <f t="shared" si="97"/>
        <v>52001</v>
      </c>
      <c r="AE12" s="133">
        <f t="shared" si="97"/>
        <v>52358</v>
      </c>
      <c r="AF12" s="133">
        <f t="shared" si="97"/>
        <v>52743</v>
      </c>
      <c r="AG12" s="133">
        <f t="shared" si="97"/>
        <v>53100</v>
      </c>
      <c r="AH12" s="133">
        <f t="shared" si="97"/>
        <v>53450</v>
      </c>
      <c r="AI12" s="133">
        <f t="shared" si="97"/>
        <v>53835</v>
      </c>
      <c r="AJ12" s="133">
        <f t="shared" si="97"/>
        <v>54192</v>
      </c>
      <c r="AK12" s="133">
        <f t="shared" si="97"/>
        <v>54570</v>
      </c>
      <c r="AL12" s="133">
        <f t="shared" si="97"/>
        <v>54927</v>
      </c>
      <c r="AM12" s="133">
        <f t="shared" si="97"/>
        <v>55284</v>
      </c>
      <c r="AN12" s="133">
        <f t="shared" si="97"/>
        <v>55669</v>
      </c>
      <c r="AO12" s="133">
        <f t="shared" si="97"/>
        <v>56019</v>
      </c>
      <c r="AP12" s="133">
        <f t="shared" si="97"/>
        <v>56376</v>
      </c>
      <c r="AQ12" s="133">
        <f t="shared" si="97"/>
        <v>56761</v>
      </c>
      <c r="AR12" s="133">
        <f t="shared" si="97"/>
        <v>57111</v>
      </c>
      <c r="AS12" s="133">
        <f t="shared" si="97"/>
        <v>57496</v>
      </c>
      <c r="AT12" s="133">
        <f t="shared" si="97"/>
        <v>57853</v>
      </c>
      <c r="AU12" s="133">
        <f t="shared" si="97"/>
        <v>58203</v>
      </c>
      <c r="AV12" s="133">
        <f t="shared" si="97"/>
        <v>58588</v>
      </c>
      <c r="AW12" s="133">
        <f t="shared" si="97"/>
        <v>58945</v>
      </c>
      <c r="AX12" s="133">
        <f t="shared" si="97"/>
        <v>59295</v>
      </c>
      <c r="AY12" s="133">
        <f t="shared" si="97"/>
        <v>59680</v>
      </c>
      <c r="AZ12" s="133">
        <f t="shared" si="97"/>
        <v>60037</v>
      </c>
      <c r="BA12" s="133">
        <f t="shared" si="97"/>
        <v>60394</v>
      </c>
      <c r="BB12" s="133">
        <f t="shared" si="97"/>
        <v>60772</v>
      </c>
      <c r="BC12" s="133">
        <f t="shared" si="97"/>
        <v>61129</v>
      </c>
      <c r="BD12" s="133">
        <f t="shared" si="97"/>
        <v>61514</v>
      </c>
      <c r="BE12" s="133">
        <f t="shared" si="97"/>
        <v>61871</v>
      </c>
      <c r="BF12" s="133">
        <f t="shared" si="97"/>
        <v>62221</v>
      </c>
      <c r="BG12" s="133">
        <f t="shared" si="97"/>
        <v>62606</v>
      </c>
      <c r="BH12" s="133">
        <f t="shared" si="97"/>
        <v>62963</v>
      </c>
      <c r="BI12" s="133">
        <f t="shared" si="97"/>
        <v>63313</v>
      </c>
      <c r="BJ12" s="133">
        <f t="shared" si="97"/>
        <v>63698</v>
      </c>
      <c r="BK12" s="133">
        <f t="shared" si="97"/>
        <v>64055</v>
      </c>
      <c r="BL12" s="133">
        <f t="shared" si="97"/>
        <v>64433</v>
      </c>
      <c r="BM12" s="133">
        <f t="shared" si="97"/>
        <v>64790</v>
      </c>
      <c r="BN12" s="133">
        <f t="shared" si="97"/>
        <v>65147</v>
      </c>
      <c r="BO12" s="133">
        <f t="shared" si="97"/>
        <v>65525</v>
      </c>
      <c r="BP12" s="133">
        <f t="shared" si="97"/>
        <v>65882</v>
      </c>
      <c r="BQ12" s="133">
        <f t="shared" si="97"/>
        <v>66239</v>
      </c>
      <c r="BR12" s="133">
        <f t="shared" si="97"/>
        <v>66624</v>
      </c>
      <c r="BS12" s="133">
        <f t="shared" si="97"/>
        <v>66974</v>
      </c>
      <c r="BT12" s="133">
        <f t="shared" si="97"/>
        <v>67331</v>
      </c>
      <c r="BU12" s="133">
        <f t="shared" ref="BU12:EF12" si="98">BU$9+38</f>
        <v>67716</v>
      </c>
      <c r="BV12" s="133">
        <f t="shared" si="98"/>
        <v>68066</v>
      </c>
      <c r="BW12" s="133">
        <f t="shared" si="98"/>
        <v>68451</v>
      </c>
      <c r="BX12" s="133">
        <f t="shared" si="98"/>
        <v>68808</v>
      </c>
      <c r="BY12" s="133">
        <f t="shared" si="98"/>
        <v>69165</v>
      </c>
      <c r="BZ12" s="133">
        <f t="shared" si="98"/>
        <v>69543</v>
      </c>
      <c r="CA12" s="133">
        <f t="shared" si="98"/>
        <v>69900</v>
      </c>
      <c r="CB12" s="133">
        <f t="shared" si="98"/>
        <v>70257</v>
      </c>
      <c r="CC12" s="133">
        <f t="shared" si="98"/>
        <v>70635</v>
      </c>
      <c r="CD12" s="133">
        <f t="shared" si="98"/>
        <v>70992</v>
      </c>
      <c r="CE12" s="133">
        <f t="shared" si="98"/>
        <v>71377</v>
      </c>
      <c r="CF12" s="133">
        <f t="shared" si="98"/>
        <v>71734</v>
      </c>
      <c r="CG12" s="133">
        <f t="shared" si="98"/>
        <v>72084</v>
      </c>
      <c r="CH12" s="133">
        <f t="shared" si="98"/>
        <v>72469</v>
      </c>
      <c r="CI12" s="133">
        <f t="shared" si="98"/>
        <v>72826</v>
      </c>
      <c r="CJ12" s="133">
        <f t="shared" si="98"/>
        <v>73176</v>
      </c>
      <c r="CK12" s="133">
        <f t="shared" si="98"/>
        <v>73561</v>
      </c>
      <c r="CL12" s="133">
        <f t="shared" si="98"/>
        <v>73918</v>
      </c>
      <c r="CM12" s="133">
        <f t="shared" si="98"/>
        <v>74268</v>
      </c>
      <c r="CN12" s="133">
        <f t="shared" si="98"/>
        <v>74653</v>
      </c>
      <c r="CO12" s="133">
        <f t="shared" si="98"/>
        <v>75010</v>
      </c>
      <c r="CP12" s="133">
        <f t="shared" si="98"/>
        <v>75388</v>
      </c>
      <c r="CQ12" s="133">
        <f t="shared" si="98"/>
        <v>75745</v>
      </c>
      <c r="CR12" s="133">
        <f t="shared" si="98"/>
        <v>76102</v>
      </c>
      <c r="CS12" s="133">
        <f t="shared" si="98"/>
        <v>76487</v>
      </c>
      <c r="CT12" s="133">
        <f t="shared" si="98"/>
        <v>76837</v>
      </c>
      <c r="CU12" s="133">
        <f t="shared" si="98"/>
        <v>77194</v>
      </c>
      <c r="CV12" s="133">
        <f t="shared" si="98"/>
        <v>77579</v>
      </c>
      <c r="CW12" s="133">
        <f t="shared" si="98"/>
        <v>77929</v>
      </c>
      <c r="CX12" s="133">
        <f t="shared" si="98"/>
        <v>78314</v>
      </c>
      <c r="CY12" s="133">
        <f t="shared" si="98"/>
        <v>78671</v>
      </c>
      <c r="CZ12" s="133">
        <f t="shared" si="98"/>
        <v>79021</v>
      </c>
      <c r="DA12" s="133">
        <f t="shared" si="98"/>
        <v>79406</v>
      </c>
      <c r="DB12" s="133">
        <f t="shared" si="98"/>
        <v>79763</v>
      </c>
      <c r="DC12" s="133">
        <f t="shared" si="98"/>
        <v>80113</v>
      </c>
      <c r="DD12" s="133">
        <f t="shared" si="98"/>
        <v>80498</v>
      </c>
      <c r="DE12" s="133">
        <f t="shared" si="98"/>
        <v>80855</v>
      </c>
      <c r="DF12" s="133">
        <f t="shared" si="98"/>
        <v>81212</v>
      </c>
      <c r="DG12" s="133">
        <f t="shared" si="98"/>
        <v>81590</v>
      </c>
      <c r="DH12" s="133">
        <f t="shared" si="98"/>
        <v>81947</v>
      </c>
      <c r="DI12" s="133">
        <f t="shared" si="98"/>
        <v>82332</v>
      </c>
      <c r="DJ12" s="133">
        <f t="shared" si="98"/>
        <v>82689</v>
      </c>
      <c r="DK12" s="133">
        <f t="shared" si="98"/>
        <v>83039</v>
      </c>
      <c r="DL12" s="133">
        <f t="shared" si="98"/>
        <v>83424</v>
      </c>
      <c r="DM12" s="133">
        <f t="shared" si="98"/>
        <v>83781</v>
      </c>
      <c r="DN12" s="133">
        <f t="shared" si="98"/>
        <v>84131</v>
      </c>
      <c r="DO12" s="133">
        <f t="shared" si="98"/>
        <v>84516</v>
      </c>
      <c r="DP12" s="133">
        <f t="shared" si="98"/>
        <v>84873</v>
      </c>
      <c r="DQ12" s="133">
        <f t="shared" si="98"/>
        <v>85251</v>
      </c>
      <c r="DR12" s="133">
        <f t="shared" si="98"/>
        <v>85608</v>
      </c>
      <c r="DS12" s="133">
        <f t="shared" si="98"/>
        <v>85965</v>
      </c>
      <c r="DT12" s="133">
        <f t="shared" si="98"/>
        <v>86350</v>
      </c>
      <c r="DU12" s="133">
        <f t="shared" si="98"/>
        <v>86700</v>
      </c>
      <c r="DV12" s="133">
        <f t="shared" si="98"/>
        <v>87057</v>
      </c>
      <c r="DW12" s="133">
        <f t="shared" si="98"/>
        <v>87442</v>
      </c>
      <c r="DX12" s="133">
        <f t="shared" si="98"/>
        <v>87792</v>
      </c>
      <c r="DY12" s="133">
        <f t="shared" si="98"/>
        <v>88149</v>
      </c>
      <c r="DZ12" s="133">
        <f t="shared" si="98"/>
        <v>88534</v>
      </c>
      <c r="EA12" s="133">
        <f t="shared" si="98"/>
        <v>88884</v>
      </c>
      <c r="EB12" s="133">
        <f t="shared" si="98"/>
        <v>89269</v>
      </c>
      <c r="EC12" s="133">
        <f t="shared" si="98"/>
        <v>89626</v>
      </c>
      <c r="ED12" s="133">
        <f t="shared" si="98"/>
        <v>89983</v>
      </c>
      <c r="EE12" s="133">
        <f t="shared" si="98"/>
        <v>90361</v>
      </c>
      <c r="EF12" s="133">
        <f t="shared" si="98"/>
        <v>90718</v>
      </c>
      <c r="EG12" s="133">
        <f t="shared" ref="EG12:GF12" si="99">EG$9+38</f>
        <v>91075</v>
      </c>
      <c r="EH12" s="133">
        <f t="shared" si="99"/>
        <v>91453</v>
      </c>
      <c r="EI12" s="133">
        <f t="shared" si="99"/>
        <v>91810</v>
      </c>
      <c r="EJ12" s="133">
        <f t="shared" si="99"/>
        <v>92195</v>
      </c>
      <c r="EK12" s="133">
        <f t="shared" si="99"/>
        <v>92552</v>
      </c>
      <c r="EL12" s="133">
        <f t="shared" si="99"/>
        <v>92902</v>
      </c>
      <c r="EM12" s="133">
        <f t="shared" si="99"/>
        <v>93287</v>
      </c>
      <c r="EN12" s="133">
        <f t="shared" si="99"/>
        <v>93644</v>
      </c>
      <c r="EO12" s="133">
        <f t="shared" si="99"/>
        <v>93994</v>
      </c>
      <c r="EP12" s="133">
        <f t="shared" si="99"/>
        <v>94379</v>
      </c>
      <c r="EQ12" s="133">
        <f t="shared" si="99"/>
        <v>94736</v>
      </c>
      <c r="ER12" s="133">
        <f t="shared" si="99"/>
        <v>95086</v>
      </c>
      <c r="ES12" s="133">
        <f t="shared" si="99"/>
        <v>95471</v>
      </c>
      <c r="ET12" s="133">
        <f t="shared" si="99"/>
        <v>95828</v>
      </c>
      <c r="EU12" s="133">
        <f t="shared" si="99"/>
        <v>96213</v>
      </c>
      <c r="EV12" s="133">
        <f t="shared" si="99"/>
        <v>96563</v>
      </c>
      <c r="EW12" s="133">
        <f t="shared" si="99"/>
        <v>96920</v>
      </c>
      <c r="EX12" s="133">
        <f t="shared" si="99"/>
        <v>97305</v>
      </c>
      <c r="EY12" s="133">
        <f t="shared" si="99"/>
        <v>97655</v>
      </c>
      <c r="EZ12" s="133">
        <f t="shared" si="99"/>
        <v>98012</v>
      </c>
      <c r="FA12" s="133">
        <f t="shared" si="99"/>
        <v>98397</v>
      </c>
      <c r="FB12" s="133">
        <f t="shared" si="99"/>
        <v>98747</v>
      </c>
      <c r="FC12" s="133">
        <f t="shared" si="99"/>
        <v>99132</v>
      </c>
      <c r="FD12" s="133">
        <f t="shared" si="99"/>
        <v>99489</v>
      </c>
      <c r="FE12" s="133">
        <f t="shared" si="99"/>
        <v>99846</v>
      </c>
      <c r="FF12" s="133">
        <f t="shared" si="99"/>
        <v>100224</v>
      </c>
      <c r="FG12" s="133">
        <f t="shared" si="99"/>
        <v>100581</v>
      </c>
      <c r="FH12" s="133">
        <f t="shared" si="99"/>
        <v>100938</v>
      </c>
      <c r="FI12" s="133">
        <f t="shared" si="99"/>
        <v>101323</v>
      </c>
      <c r="FJ12" s="133">
        <f t="shared" si="99"/>
        <v>101673</v>
      </c>
      <c r="FK12" s="133">
        <f t="shared" si="99"/>
        <v>102030</v>
      </c>
      <c r="FL12" s="133">
        <f t="shared" si="99"/>
        <v>102415</v>
      </c>
      <c r="FM12" s="133">
        <f t="shared" si="99"/>
        <v>102765</v>
      </c>
      <c r="FN12" s="133">
        <f t="shared" si="99"/>
        <v>103150</v>
      </c>
      <c r="FO12" s="133">
        <f t="shared" si="99"/>
        <v>103507</v>
      </c>
      <c r="FP12" s="133">
        <f t="shared" si="99"/>
        <v>103857</v>
      </c>
      <c r="FQ12" s="133">
        <f t="shared" si="99"/>
        <v>104242</v>
      </c>
      <c r="FR12" s="133">
        <f t="shared" si="99"/>
        <v>104599</v>
      </c>
      <c r="FS12" s="133">
        <f t="shared" si="99"/>
        <v>104949</v>
      </c>
      <c r="FT12" s="133">
        <f t="shared" si="99"/>
        <v>105334</v>
      </c>
      <c r="FU12" s="133">
        <f t="shared" si="99"/>
        <v>105691</v>
      </c>
      <c r="FV12" s="133">
        <f t="shared" si="99"/>
        <v>106076</v>
      </c>
      <c r="FW12" s="133">
        <f t="shared" si="99"/>
        <v>106426</v>
      </c>
      <c r="FX12" s="133">
        <f t="shared" si="99"/>
        <v>106783</v>
      </c>
      <c r="FY12" s="133">
        <f t="shared" si="99"/>
        <v>107168</v>
      </c>
      <c r="FZ12" s="133">
        <f t="shared" si="99"/>
        <v>107518</v>
      </c>
      <c r="GA12" s="133">
        <f t="shared" si="99"/>
        <v>107875</v>
      </c>
      <c r="GB12" s="133">
        <f t="shared" si="99"/>
        <v>108260</v>
      </c>
      <c r="GC12" s="133">
        <f t="shared" si="99"/>
        <v>108617</v>
      </c>
      <c r="GD12" s="133">
        <f t="shared" si="99"/>
        <v>108967</v>
      </c>
      <c r="GE12" s="133">
        <f t="shared" si="99"/>
        <v>109352</v>
      </c>
      <c r="GF12" s="133">
        <f t="shared" si="99"/>
        <v>109709</v>
      </c>
    </row>
    <row r="13" spans="1:188" ht="21" customHeight="1" x14ac:dyDescent="0.3">
      <c r="A13" s="123">
        <v>7</v>
      </c>
      <c r="B13" s="124">
        <f t="shared" si="82"/>
        <v>43983</v>
      </c>
      <c r="C13" s="131">
        <f t="shared" si="83"/>
        <v>43983</v>
      </c>
      <c r="D13" s="131" t="str">
        <f t="shared" si="84"/>
        <v>lun</v>
      </c>
      <c r="E13" s="131"/>
      <c r="F13" s="132" t="s">
        <v>201</v>
      </c>
      <c r="G13" s="133">
        <f>G$11+49</f>
        <v>43642</v>
      </c>
      <c r="H13" s="133">
        <f>H$9+49</f>
        <v>43983</v>
      </c>
      <c r="I13" s="133">
        <f t="shared" ref="I13:BT13" si="100">I$9+49</f>
        <v>44340</v>
      </c>
      <c r="J13" s="133">
        <f t="shared" si="100"/>
        <v>44718</v>
      </c>
      <c r="K13" s="133">
        <f t="shared" si="100"/>
        <v>45075</v>
      </c>
      <c r="L13" s="133">
        <f t="shared" si="100"/>
        <v>45432</v>
      </c>
      <c r="M13" s="133">
        <f t="shared" si="100"/>
        <v>45817</v>
      </c>
      <c r="N13" s="133">
        <f t="shared" si="100"/>
        <v>46167</v>
      </c>
      <c r="O13" s="133">
        <f t="shared" si="100"/>
        <v>46524</v>
      </c>
      <c r="P13" s="133">
        <f t="shared" si="100"/>
        <v>46909</v>
      </c>
      <c r="Q13" s="133">
        <f t="shared" si="100"/>
        <v>47259</v>
      </c>
      <c r="R13" s="133">
        <f t="shared" si="100"/>
        <v>47644</v>
      </c>
      <c r="S13" s="133">
        <f t="shared" si="100"/>
        <v>48001</v>
      </c>
      <c r="T13" s="133">
        <f t="shared" si="100"/>
        <v>48351</v>
      </c>
      <c r="U13" s="133">
        <f t="shared" si="100"/>
        <v>48736</v>
      </c>
      <c r="V13" s="133">
        <f t="shared" si="100"/>
        <v>49093</v>
      </c>
      <c r="W13" s="133">
        <f t="shared" si="100"/>
        <v>49443</v>
      </c>
      <c r="X13" s="133">
        <f t="shared" si="100"/>
        <v>49828</v>
      </c>
      <c r="Y13" s="133">
        <f t="shared" si="100"/>
        <v>50185</v>
      </c>
      <c r="Z13" s="133">
        <f t="shared" si="100"/>
        <v>50570</v>
      </c>
      <c r="AA13" s="133">
        <f t="shared" si="100"/>
        <v>50920</v>
      </c>
      <c r="AB13" s="133">
        <f t="shared" si="100"/>
        <v>51277</v>
      </c>
      <c r="AC13" s="133">
        <f t="shared" si="100"/>
        <v>51662</v>
      </c>
      <c r="AD13" s="133">
        <f t="shared" si="100"/>
        <v>52012</v>
      </c>
      <c r="AE13" s="133">
        <f t="shared" si="100"/>
        <v>52369</v>
      </c>
      <c r="AF13" s="133">
        <f t="shared" si="100"/>
        <v>52754</v>
      </c>
      <c r="AG13" s="133">
        <f t="shared" si="100"/>
        <v>53111</v>
      </c>
      <c r="AH13" s="133">
        <f t="shared" si="100"/>
        <v>53461</v>
      </c>
      <c r="AI13" s="133">
        <f t="shared" si="100"/>
        <v>53846</v>
      </c>
      <c r="AJ13" s="133">
        <f t="shared" si="100"/>
        <v>54203</v>
      </c>
      <c r="AK13" s="133">
        <f t="shared" si="100"/>
        <v>54581</v>
      </c>
      <c r="AL13" s="133">
        <f t="shared" si="100"/>
        <v>54938</v>
      </c>
      <c r="AM13" s="133">
        <f t="shared" si="100"/>
        <v>55295</v>
      </c>
      <c r="AN13" s="133">
        <f t="shared" si="100"/>
        <v>55680</v>
      </c>
      <c r="AO13" s="133">
        <f t="shared" si="100"/>
        <v>56030</v>
      </c>
      <c r="AP13" s="133">
        <f t="shared" si="100"/>
        <v>56387</v>
      </c>
      <c r="AQ13" s="133">
        <f t="shared" si="100"/>
        <v>56772</v>
      </c>
      <c r="AR13" s="133">
        <f t="shared" si="100"/>
        <v>57122</v>
      </c>
      <c r="AS13" s="133">
        <f t="shared" si="100"/>
        <v>57507</v>
      </c>
      <c r="AT13" s="133">
        <f t="shared" si="100"/>
        <v>57864</v>
      </c>
      <c r="AU13" s="133">
        <f t="shared" si="100"/>
        <v>58214</v>
      </c>
      <c r="AV13" s="133">
        <f t="shared" si="100"/>
        <v>58599</v>
      </c>
      <c r="AW13" s="133">
        <f t="shared" si="100"/>
        <v>58956</v>
      </c>
      <c r="AX13" s="133">
        <f t="shared" si="100"/>
        <v>59306</v>
      </c>
      <c r="AY13" s="133">
        <f t="shared" si="100"/>
        <v>59691</v>
      </c>
      <c r="AZ13" s="133">
        <f t="shared" si="100"/>
        <v>60048</v>
      </c>
      <c r="BA13" s="133">
        <f t="shared" si="100"/>
        <v>60405</v>
      </c>
      <c r="BB13" s="133">
        <f t="shared" si="100"/>
        <v>60783</v>
      </c>
      <c r="BC13" s="133">
        <f t="shared" si="100"/>
        <v>61140</v>
      </c>
      <c r="BD13" s="133">
        <f t="shared" si="100"/>
        <v>61525</v>
      </c>
      <c r="BE13" s="133">
        <f t="shared" si="100"/>
        <v>61882</v>
      </c>
      <c r="BF13" s="133">
        <f t="shared" si="100"/>
        <v>62232</v>
      </c>
      <c r="BG13" s="133">
        <f t="shared" si="100"/>
        <v>62617</v>
      </c>
      <c r="BH13" s="133">
        <f t="shared" si="100"/>
        <v>62974</v>
      </c>
      <c r="BI13" s="133">
        <f t="shared" si="100"/>
        <v>63324</v>
      </c>
      <c r="BJ13" s="133">
        <f t="shared" si="100"/>
        <v>63709</v>
      </c>
      <c r="BK13" s="133">
        <f t="shared" si="100"/>
        <v>64066</v>
      </c>
      <c r="BL13" s="133">
        <f t="shared" si="100"/>
        <v>64444</v>
      </c>
      <c r="BM13" s="133">
        <f t="shared" si="100"/>
        <v>64801</v>
      </c>
      <c r="BN13" s="133">
        <f t="shared" si="100"/>
        <v>65158</v>
      </c>
      <c r="BO13" s="133">
        <f t="shared" si="100"/>
        <v>65536</v>
      </c>
      <c r="BP13" s="133">
        <f t="shared" si="100"/>
        <v>65893</v>
      </c>
      <c r="BQ13" s="133">
        <f t="shared" si="100"/>
        <v>66250</v>
      </c>
      <c r="BR13" s="133">
        <f t="shared" si="100"/>
        <v>66635</v>
      </c>
      <c r="BS13" s="133">
        <f t="shared" si="100"/>
        <v>66985</v>
      </c>
      <c r="BT13" s="133">
        <f t="shared" si="100"/>
        <v>67342</v>
      </c>
      <c r="BU13" s="133">
        <f t="shared" ref="BU13:EF13" si="101">BU$9+49</f>
        <v>67727</v>
      </c>
      <c r="BV13" s="133">
        <f t="shared" si="101"/>
        <v>68077</v>
      </c>
      <c r="BW13" s="133">
        <f t="shared" si="101"/>
        <v>68462</v>
      </c>
      <c r="BX13" s="133">
        <f t="shared" si="101"/>
        <v>68819</v>
      </c>
      <c r="BY13" s="133">
        <f t="shared" si="101"/>
        <v>69176</v>
      </c>
      <c r="BZ13" s="133">
        <f t="shared" si="101"/>
        <v>69554</v>
      </c>
      <c r="CA13" s="133">
        <f t="shared" si="101"/>
        <v>69911</v>
      </c>
      <c r="CB13" s="133">
        <f t="shared" si="101"/>
        <v>70268</v>
      </c>
      <c r="CC13" s="133">
        <f t="shared" si="101"/>
        <v>70646</v>
      </c>
      <c r="CD13" s="133">
        <f t="shared" si="101"/>
        <v>71003</v>
      </c>
      <c r="CE13" s="133">
        <f t="shared" si="101"/>
        <v>71388</v>
      </c>
      <c r="CF13" s="133">
        <f t="shared" si="101"/>
        <v>71745</v>
      </c>
      <c r="CG13" s="133">
        <f t="shared" si="101"/>
        <v>72095</v>
      </c>
      <c r="CH13" s="133">
        <f t="shared" si="101"/>
        <v>72480</v>
      </c>
      <c r="CI13" s="133">
        <f t="shared" si="101"/>
        <v>72837</v>
      </c>
      <c r="CJ13" s="133">
        <f t="shared" si="101"/>
        <v>73187</v>
      </c>
      <c r="CK13" s="133">
        <f t="shared" si="101"/>
        <v>73572</v>
      </c>
      <c r="CL13" s="133">
        <f t="shared" si="101"/>
        <v>73929</v>
      </c>
      <c r="CM13" s="133">
        <f t="shared" si="101"/>
        <v>74279</v>
      </c>
      <c r="CN13" s="133">
        <f t="shared" si="101"/>
        <v>74664</v>
      </c>
      <c r="CO13" s="133">
        <f t="shared" si="101"/>
        <v>75021</v>
      </c>
      <c r="CP13" s="133">
        <f t="shared" si="101"/>
        <v>75399</v>
      </c>
      <c r="CQ13" s="133">
        <f t="shared" si="101"/>
        <v>75756</v>
      </c>
      <c r="CR13" s="133">
        <f t="shared" si="101"/>
        <v>76113</v>
      </c>
      <c r="CS13" s="133">
        <f t="shared" si="101"/>
        <v>76498</v>
      </c>
      <c r="CT13" s="133">
        <f t="shared" si="101"/>
        <v>76848</v>
      </c>
      <c r="CU13" s="133">
        <f t="shared" si="101"/>
        <v>77205</v>
      </c>
      <c r="CV13" s="133">
        <f t="shared" si="101"/>
        <v>77590</v>
      </c>
      <c r="CW13" s="133">
        <f t="shared" si="101"/>
        <v>77940</v>
      </c>
      <c r="CX13" s="133">
        <f t="shared" si="101"/>
        <v>78325</v>
      </c>
      <c r="CY13" s="133">
        <f t="shared" si="101"/>
        <v>78682</v>
      </c>
      <c r="CZ13" s="133">
        <f t="shared" si="101"/>
        <v>79032</v>
      </c>
      <c r="DA13" s="133">
        <f t="shared" si="101"/>
        <v>79417</v>
      </c>
      <c r="DB13" s="133">
        <f t="shared" si="101"/>
        <v>79774</v>
      </c>
      <c r="DC13" s="133">
        <f t="shared" si="101"/>
        <v>80124</v>
      </c>
      <c r="DD13" s="133">
        <f t="shared" si="101"/>
        <v>80509</v>
      </c>
      <c r="DE13" s="133">
        <f t="shared" si="101"/>
        <v>80866</v>
      </c>
      <c r="DF13" s="133">
        <f t="shared" si="101"/>
        <v>81223</v>
      </c>
      <c r="DG13" s="133">
        <f t="shared" si="101"/>
        <v>81601</v>
      </c>
      <c r="DH13" s="133">
        <f t="shared" si="101"/>
        <v>81958</v>
      </c>
      <c r="DI13" s="133">
        <f t="shared" si="101"/>
        <v>82343</v>
      </c>
      <c r="DJ13" s="133">
        <f t="shared" si="101"/>
        <v>82700</v>
      </c>
      <c r="DK13" s="133">
        <f t="shared" si="101"/>
        <v>83050</v>
      </c>
      <c r="DL13" s="133">
        <f t="shared" si="101"/>
        <v>83435</v>
      </c>
      <c r="DM13" s="133">
        <f t="shared" si="101"/>
        <v>83792</v>
      </c>
      <c r="DN13" s="133">
        <f t="shared" si="101"/>
        <v>84142</v>
      </c>
      <c r="DO13" s="133">
        <f t="shared" si="101"/>
        <v>84527</v>
      </c>
      <c r="DP13" s="133">
        <f t="shared" si="101"/>
        <v>84884</v>
      </c>
      <c r="DQ13" s="133">
        <f t="shared" si="101"/>
        <v>85262</v>
      </c>
      <c r="DR13" s="133">
        <f t="shared" si="101"/>
        <v>85619</v>
      </c>
      <c r="DS13" s="133">
        <f t="shared" si="101"/>
        <v>85976</v>
      </c>
      <c r="DT13" s="133">
        <f t="shared" si="101"/>
        <v>86361</v>
      </c>
      <c r="DU13" s="133">
        <f t="shared" si="101"/>
        <v>86711</v>
      </c>
      <c r="DV13" s="133">
        <f t="shared" si="101"/>
        <v>87068</v>
      </c>
      <c r="DW13" s="133">
        <f t="shared" si="101"/>
        <v>87453</v>
      </c>
      <c r="DX13" s="133">
        <f t="shared" si="101"/>
        <v>87803</v>
      </c>
      <c r="DY13" s="133">
        <f t="shared" si="101"/>
        <v>88160</v>
      </c>
      <c r="DZ13" s="133">
        <f t="shared" si="101"/>
        <v>88545</v>
      </c>
      <c r="EA13" s="133">
        <f t="shared" si="101"/>
        <v>88895</v>
      </c>
      <c r="EB13" s="133">
        <f t="shared" si="101"/>
        <v>89280</v>
      </c>
      <c r="EC13" s="133">
        <f t="shared" si="101"/>
        <v>89637</v>
      </c>
      <c r="ED13" s="133">
        <f t="shared" si="101"/>
        <v>89994</v>
      </c>
      <c r="EE13" s="133">
        <f t="shared" si="101"/>
        <v>90372</v>
      </c>
      <c r="EF13" s="133">
        <f t="shared" si="101"/>
        <v>90729</v>
      </c>
      <c r="EG13" s="133">
        <f t="shared" ref="EG13:GF13" si="102">EG$9+49</f>
        <v>91086</v>
      </c>
      <c r="EH13" s="133">
        <f t="shared" si="102"/>
        <v>91464</v>
      </c>
      <c r="EI13" s="133">
        <f t="shared" si="102"/>
        <v>91821</v>
      </c>
      <c r="EJ13" s="133">
        <f t="shared" si="102"/>
        <v>92206</v>
      </c>
      <c r="EK13" s="133">
        <f t="shared" si="102"/>
        <v>92563</v>
      </c>
      <c r="EL13" s="133">
        <f t="shared" si="102"/>
        <v>92913</v>
      </c>
      <c r="EM13" s="133">
        <f t="shared" si="102"/>
        <v>93298</v>
      </c>
      <c r="EN13" s="133">
        <f t="shared" si="102"/>
        <v>93655</v>
      </c>
      <c r="EO13" s="133">
        <f t="shared" si="102"/>
        <v>94005</v>
      </c>
      <c r="EP13" s="133">
        <f t="shared" si="102"/>
        <v>94390</v>
      </c>
      <c r="EQ13" s="133">
        <f t="shared" si="102"/>
        <v>94747</v>
      </c>
      <c r="ER13" s="133">
        <f t="shared" si="102"/>
        <v>95097</v>
      </c>
      <c r="ES13" s="133">
        <f t="shared" si="102"/>
        <v>95482</v>
      </c>
      <c r="ET13" s="133">
        <f t="shared" si="102"/>
        <v>95839</v>
      </c>
      <c r="EU13" s="133">
        <f t="shared" si="102"/>
        <v>96224</v>
      </c>
      <c r="EV13" s="133">
        <f t="shared" si="102"/>
        <v>96574</v>
      </c>
      <c r="EW13" s="133">
        <f t="shared" si="102"/>
        <v>96931</v>
      </c>
      <c r="EX13" s="133">
        <f t="shared" si="102"/>
        <v>97316</v>
      </c>
      <c r="EY13" s="133">
        <f t="shared" si="102"/>
        <v>97666</v>
      </c>
      <c r="EZ13" s="133">
        <f t="shared" si="102"/>
        <v>98023</v>
      </c>
      <c r="FA13" s="133">
        <f t="shared" si="102"/>
        <v>98408</v>
      </c>
      <c r="FB13" s="133">
        <f t="shared" si="102"/>
        <v>98758</v>
      </c>
      <c r="FC13" s="133">
        <f t="shared" si="102"/>
        <v>99143</v>
      </c>
      <c r="FD13" s="133">
        <f t="shared" si="102"/>
        <v>99500</v>
      </c>
      <c r="FE13" s="133">
        <f t="shared" si="102"/>
        <v>99857</v>
      </c>
      <c r="FF13" s="133">
        <f t="shared" si="102"/>
        <v>100235</v>
      </c>
      <c r="FG13" s="133">
        <f t="shared" si="102"/>
        <v>100592</v>
      </c>
      <c r="FH13" s="133">
        <f t="shared" si="102"/>
        <v>100949</v>
      </c>
      <c r="FI13" s="133">
        <f t="shared" si="102"/>
        <v>101334</v>
      </c>
      <c r="FJ13" s="133">
        <f t="shared" si="102"/>
        <v>101684</v>
      </c>
      <c r="FK13" s="133">
        <f t="shared" si="102"/>
        <v>102041</v>
      </c>
      <c r="FL13" s="133">
        <f t="shared" si="102"/>
        <v>102426</v>
      </c>
      <c r="FM13" s="133">
        <f t="shared" si="102"/>
        <v>102776</v>
      </c>
      <c r="FN13" s="133">
        <f t="shared" si="102"/>
        <v>103161</v>
      </c>
      <c r="FO13" s="133">
        <f t="shared" si="102"/>
        <v>103518</v>
      </c>
      <c r="FP13" s="133">
        <f t="shared" si="102"/>
        <v>103868</v>
      </c>
      <c r="FQ13" s="133">
        <f t="shared" si="102"/>
        <v>104253</v>
      </c>
      <c r="FR13" s="133">
        <f t="shared" si="102"/>
        <v>104610</v>
      </c>
      <c r="FS13" s="133">
        <f t="shared" si="102"/>
        <v>104960</v>
      </c>
      <c r="FT13" s="133">
        <f t="shared" si="102"/>
        <v>105345</v>
      </c>
      <c r="FU13" s="133">
        <f t="shared" si="102"/>
        <v>105702</v>
      </c>
      <c r="FV13" s="133">
        <f t="shared" si="102"/>
        <v>106087</v>
      </c>
      <c r="FW13" s="133">
        <f t="shared" si="102"/>
        <v>106437</v>
      </c>
      <c r="FX13" s="133">
        <f t="shared" si="102"/>
        <v>106794</v>
      </c>
      <c r="FY13" s="133">
        <f t="shared" si="102"/>
        <v>107179</v>
      </c>
      <c r="FZ13" s="133">
        <f t="shared" si="102"/>
        <v>107529</v>
      </c>
      <c r="GA13" s="133">
        <f t="shared" si="102"/>
        <v>107886</v>
      </c>
      <c r="GB13" s="133">
        <f t="shared" si="102"/>
        <v>108271</v>
      </c>
      <c r="GC13" s="133">
        <f t="shared" si="102"/>
        <v>108628</v>
      </c>
      <c r="GD13" s="133">
        <f t="shared" si="102"/>
        <v>108978</v>
      </c>
      <c r="GE13" s="133">
        <f t="shared" si="102"/>
        <v>109363</v>
      </c>
      <c r="GF13" s="133">
        <f t="shared" si="102"/>
        <v>109720</v>
      </c>
    </row>
    <row r="14" spans="1:188" ht="21" customHeight="1" x14ac:dyDescent="0.3">
      <c r="A14" s="123">
        <v>8</v>
      </c>
      <c r="B14" s="124">
        <f t="shared" si="82"/>
        <v>44026</v>
      </c>
      <c r="C14" s="131">
        <f t="shared" si="83"/>
        <v>44026</v>
      </c>
      <c r="D14" s="131" t="str">
        <f t="shared" si="84"/>
        <v>mar</v>
      </c>
      <c r="E14" s="131"/>
      <c r="F14" s="132" t="s">
        <v>202</v>
      </c>
      <c r="G14" s="133">
        <f>DATE(G$5,7,14)</f>
        <v>43660</v>
      </c>
      <c r="H14" s="133">
        <f>DATE(H$5,7,14)</f>
        <v>44026</v>
      </c>
      <c r="I14" s="133">
        <f t="shared" ref="I14:BT14" si="103">DATE(I$5,7,14)</f>
        <v>44391</v>
      </c>
      <c r="J14" s="133">
        <f t="shared" si="103"/>
        <v>44756</v>
      </c>
      <c r="K14" s="133">
        <f t="shared" si="103"/>
        <v>45121</v>
      </c>
      <c r="L14" s="133">
        <f t="shared" si="103"/>
        <v>45487</v>
      </c>
      <c r="M14" s="133">
        <f t="shared" si="103"/>
        <v>45852</v>
      </c>
      <c r="N14" s="133">
        <f t="shared" si="103"/>
        <v>46217</v>
      </c>
      <c r="O14" s="133">
        <f t="shared" si="103"/>
        <v>46582</v>
      </c>
      <c r="P14" s="133">
        <f t="shared" si="103"/>
        <v>46948</v>
      </c>
      <c r="Q14" s="133">
        <f t="shared" si="103"/>
        <v>47313</v>
      </c>
      <c r="R14" s="133">
        <f t="shared" si="103"/>
        <v>47678</v>
      </c>
      <c r="S14" s="133">
        <f t="shared" si="103"/>
        <v>48043</v>
      </c>
      <c r="T14" s="133">
        <f t="shared" si="103"/>
        <v>48409</v>
      </c>
      <c r="U14" s="133">
        <f t="shared" si="103"/>
        <v>48774</v>
      </c>
      <c r="V14" s="133">
        <f t="shared" si="103"/>
        <v>49139</v>
      </c>
      <c r="W14" s="133">
        <f t="shared" si="103"/>
        <v>49504</v>
      </c>
      <c r="X14" s="133">
        <f t="shared" si="103"/>
        <v>49870</v>
      </c>
      <c r="Y14" s="133">
        <f t="shared" si="103"/>
        <v>50235</v>
      </c>
      <c r="Z14" s="133">
        <f t="shared" si="103"/>
        <v>50600</v>
      </c>
      <c r="AA14" s="133">
        <f t="shared" si="103"/>
        <v>50965</v>
      </c>
      <c r="AB14" s="133">
        <f t="shared" si="103"/>
        <v>51331</v>
      </c>
      <c r="AC14" s="133">
        <f t="shared" si="103"/>
        <v>51696</v>
      </c>
      <c r="AD14" s="133">
        <f t="shared" si="103"/>
        <v>52061</v>
      </c>
      <c r="AE14" s="133">
        <f t="shared" si="103"/>
        <v>52426</v>
      </c>
      <c r="AF14" s="133">
        <f t="shared" si="103"/>
        <v>52792</v>
      </c>
      <c r="AG14" s="133">
        <f t="shared" si="103"/>
        <v>53157</v>
      </c>
      <c r="AH14" s="133">
        <f t="shared" si="103"/>
        <v>53522</v>
      </c>
      <c r="AI14" s="133">
        <f t="shared" si="103"/>
        <v>53887</v>
      </c>
      <c r="AJ14" s="133">
        <f t="shared" si="103"/>
        <v>54253</v>
      </c>
      <c r="AK14" s="133">
        <f t="shared" si="103"/>
        <v>54618</v>
      </c>
      <c r="AL14" s="133">
        <f t="shared" si="103"/>
        <v>54983</v>
      </c>
      <c r="AM14" s="133">
        <f t="shared" si="103"/>
        <v>55348</v>
      </c>
      <c r="AN14" s="133">
        <f t="shared" si="103"/>
        <v>55714</v>
      </c>
      <c r="AO14" s="133">
        <f t="shared" si="103"/>
        <v>56079</v>
      </c>
      <c r="AP14" s="133">
        <f t="shared" si="103"/>
        <v>56444</v>
      </c>
      <c r="AQ14" s="133">
        <f t="shared" si="103"/>
        <v>56809</v>
      </c>
      <c r="AR14" s="133">
        <f t="shared" si="103"/>
        <v>57175</v>
      </c>
      <c r="AS14" s="133">
        <f t="shared" si="103"/>
        <v>57540</v>
      </c>
      <c r="AT14" s="133">
        <f t="shared" si="103"/>
        <v>57905</v>
      </c>
      <c r="AU14" s="133">
        <f t="shared" si="103"/>
        <v>58270</v>
      </c>
      <c r="AV14" s="133">
        <f t="shared" si="103"/>
        <v>58636</v>
      </c>
      <c r="AW14" s="133">
        <f t="shared" si="103"/>
        <v>59001</v>
      </c>
      <c r="AX14" s="133">
        <f t="shared" si="103"/>
        <v>59366</v>
      </c>
      <c r="AY14" s="133">
        <f t="shared" si="103"/>
        <v>59731</v>
      </c>
      <c r="AZ14" s="133">
        <f t="shared" si="103"/>
        <v>60097</v>
      </c>
      <c r="BA14" s="133">
        <f t="shared" si="103"/>
        <v>60462</v>
      </c>
      <c r="BB14" s="133">
        <f t="shared" si="103"/>
        <v>60827</v>
      </c>
      <c r="BC14" s="133">
        <f t="shared" si="103"/>
        <v>61192</v>
      </c>
      <c r="BD14" s="133">
        <f t="shared" si="103"/>
        <v>61558</v>
      </c>
      <c r="BE14" s="133">
        <f t="shared" si="103"/>
        <v>61923</v>
      </c>
      <c r="BF14" s="133">
        <f t="shared" si="103"/>
        <v>62288</v>
      </c>
      <c r="BG14" s="133">
        <f t="shared" si="103"/>
        <v>62653</v>
      </c>
      <c r="BH14" s="133">
        <f t="shared" si="103"/>
        <v>63019</v>
      </c>
      <c r="BI14" s="133">
        <f t="shared" si="103"/>
        <v>63384</v>
      </c>
      <c r="BJ14" s="133">
        <f t="shared" si="103"/>
        <v>63749</v>
      </c>
      <c r="BK14" s="133">
        <f t="shared" si="103"/>
        <v>64114</v>
      </c>
      <c r="BL14" s="133">
        <f t="shared" si="103"/>
        <v>64480</v>
      </c>
      <c r="BM14" s="133">
        <f t="shared" si="103"/>
        <v>64845</v>
      </c>
      <c r="BN14" s="133">
        <f t="shared" si="103"/>
        <v>65210</v>
      </c>
      <c r="BO14" s="133">
        <f t="shared" si="103"/>
        <v>65575</v>
      </c>
      <c r="BP14" s="133">
        <f t="shared" si="103"/>
        <v>65941</v>
      </c>
      <c r="BQ14" s="133">
        <f t="shared" si="103"/>
        <v>66306</v>
      </c>
      <c r="BR14" s="133">
        <f t="shared" si="103"/>
        <v>66671</v>
      </c>
      <c r="BS14" s="133">
        <f t="shared" si="103"/>
        <v>67036</v>
      </c>
      <c r="BT14" s="133">
        <f t="shared" si="103"/>
        <v>67402</v>
      </c>
      <c r="BU14" s="133">
        <f t="shared" ref="BU14:EF14" si="104">DATE(BU$5,7,14)</f>
        <v>67767</v>
      </c>
      <c r="BV14" s="133">
        <f t="shared" si="104"/>
        <v>68132</v>
      </c>
      <c r="BW14" s="133">
        <f t="shared" si="104"/>
        <v>68497</v>
      </c>
      <c r="BX14" s="133">
        <f t="shared" si="104"/>
        <v>68863</v>
      </c>
      <c r="BY14" s="133">
        <f t="shared" si="104"/>
        <v>69228</v>
      </c>
      <c r="BZ14" s="133">
        <f t="shared" si="104"/>
        <v>69593</v>
      </c>
      <c r="CA14" s="133">
        <f t="shared" si="104"/>
        <v>69958</v>
      </c>
      <c r="CB14" s="133">
        <f t="shared" si="104"/>
        <v>70324</v>
      </c>
      <c r="CC14" s="133">
        <f t="shared" si="104"/>
        <v>70689</v>
      </c>
      <c r="CD14" s="133">
        <f t="shared" si="104"/>
        <v>71054</v>
      </c>
      <c r="CE14" s="133">
        <f t="shared" si="104"/>
        <v>71419</v>
      </c>
      <c r="CF14" s="133">
        <f t="shared" si="104"/>
        <v>71785</v>
      </c>
      <c r="CG14" s="133">
        <f t="shared" si="104"/>
        <v>72150</v>
      </c>
      <c r="CH14" s="133">
        <f t="shared" si="104"/>
        <v>72515</v>
      </c>
      <c r="CI14" s="133">
        <f t="shared" si="104"/>
        <v>72880</v>
      </c>
      <c r="CJ14" s="133">
        <f t="shared" si="104"/>
        <v>73245</v>
      </c>
      <c r="CK14" s="133">
        <f t="shared" si="104"/>
        <v>73610</v>
      </c>
      <c r="CL14" s="133">
        <f t="shared" si="104"/>
        <v>73975</v>
      </c>
      <c r="CM14" s="133">
        <f t="shared" si="104"/>
        <v>74340</v>
      </c>
      <c r="CN14" s="133">
        <f t="shared" si="104"/>
        <v>74706</v>
      </c>
      <c r="CO14" s="133">
        <f t="shared" si="104"/>
        <v>75071</v>
      </c>
      <c r="CP14" s="133">
        <f t="shared" si="104"/>
        <v>75436</v>
      </c>
      <c r="CQ14" s="133">
        <f t="shared" si="104"/>
        <v>75801</v>
      </c>
      <c r="CR14" s="133">
        <f t="shared" si="104"/>
        <v>76167</v>
      </c>
      <c r="CS14" s="133">
        <f t="shared" si="104"/>
        <v>76532</v>
      </c>
      <c r="CT14" s="133">
        <f t="shared" si="104"/>
        <v>76897</v>
      </c>
      <c r="CU14" s="133">
        <f t="shared" si="104"/>
        <v>77262</v>
      </c>
      <c r="CV14" s="133">
        <f t="shared" si="104"/>
        <v>77628</v>
      </c>
      <c r="CW14" s="133">
        <f t="shared" si="104"/>
        <v>77993</v>
      </c>
      <c r="CX14" s="133">
        <f t="shared" si="104"/>
        <v>78358</v>
      </c>
      <c r="CY14" s="133">
        <f t="shared" si="104"/>
        <v>78723</v>
      </c>
      <c r="CZ14" s="133">
        <f t="shared" si="104"/>
        <v>79089</v>
      </c>
      <c r="DA14" s="133">
        <f t="shared" si="104"/>
        <v>79454</v>
      </c>
      <c r="DB14" s="133">
        <f t="shared" si="104"/>
        <v>79819</v>
      </c>
      <c r="DC14" s="133">
        <f t="shared" si="104"/>
        <v>80184</v>
      </c>
      <c r="DD14" s="133">
        <f t="shared" si="104"/>
        <v>80550</v>
      </c>
      <c r="DE14" s="133">
        <f t="shared" si="104"/>
        <v>80915</v>
      </c>
      <c r="DF14" s="133">
        <f t="shared" si="104"/>
        <v>81280</v>
      </c>
      <c r="DG14" s="133">
        <f t="shared" si="104"/>
        <v>81645</v>
      </c>
      <c r="DH14" s="133">
        <f t="shared" si="104"/>
        <v>82011</v>
      </c>
      <c r="DI14" s="133">
        <f t="shared" si="104"/>
        <v>82376</v>
      </c>
      <c r="DJ14" s="133">
        <f t="shared" si="104"/>
        <v>82741</v>
      </c>
      <c r="DK14" s="133">
        <f t="shared" si="104"/>
        <v>83106</v>
      </c>
      <c r="DL14" s="133">
        <f t="shared" si="104"/>
        <v>83472</v>
      </c>
      <c r="DM14" s="133">
        <f t="shared" si="104"/>
        <v>83837</v>
      </c>
      <c r="DN14" s="133">
        <f t="shared" si="104"/>
        <v>84202</v>
      </c>
      <c r="DO14" s="133">
        <f t="shared" si="104"/>
        <v>84567</v>
      </c>
      <c r="DP14" s="133">
        <f t="shared" si="104"/>
        <v>84933</v>
      </c>
      <c r="DQ14" s="133">
        <f t="shared" si="104"/>
        <v>85298</v>
      </c>
      <c r="DR14" s="133">
        <f t="shared" si="104"/>
        <v>85663</v>
      </c>
      <c r="DS14" s="133">
        <f t="shared" si="104"/>
        <v>86028</v>
      </c>
      <c r="DT14" s="133">
        <f t="shared" si="104"/>
        <v>86394</v>
      </c>
      <c r="DU14" s="133">
        <f t="shared" si="104"/>
        <v>86759</v>
      </c>
      <c r="DV14" s="133">
        <f t="shared" si="104"/>
        <v>87124</v>
      </c>
      <c r="DW14" s="133">
        <f t="shared" si="104"/>
        <v>87489</v>
      </c>
      <c r="DX14" s="133">
        <f t="shared" si="104"/>
        <v>87855</v>
      </c>
      <c r="DY14" s="133">
        <f t="shared" si="104"/>
        <v>88220</v>
      </c>
      <c r="DZ14" s="133">
        <f t="shared" si="104"/>
        <v>88585</v>
      </c>
      <c r="EA14" s="133">
        <f t="shared" si="104"/>
        <v>88950</v>
      </c>
      <c r="EB14" s="133">
        <f t="shared" si="104"/>
        <v>89316</v>
      </c>
      <c r="EC14" s="133">
        <f t="shared" si="104"/>
        <v>89681</v>
      </c>
      <c r="ED14" s="133">
        <f t="shared" si="104"/>
        <v>90046</v>
      </c>
      <c r="EE14" s="133">
        <f t="shared" si="104"/>
        <v>90411</v>
      </c>
      <c r="EF14" s="133">
        <f t="shared" si="104"/>
        <v>90777</v>
      </c>
      <c r="EG14" s="133">
        <f t="shared" ref="EG14:GF14" si="105">DATE(EG$5,7,14)</f>
        <v>91142</v>
      </c>
      <c r="EH14" s="133">
        <f t="shared" si="105"/>
        <v>91507</v>
      </c>
      <c r="EI14" s="133">
        <f t="shared" si="105"/>
        <v>91872</v>
      </c>
      <c r="EJ14" s="133">
        <f t="shared" si="105"/>
        <v>92238</v>
      </c>
      <c r="EK14" s="133">
        <f t="shared" si="105"/>
        <v>92603</v>
      </c>
      <c r="EL14" s="133">
        <f t="shared" si="105"/>
        <v>92968</v>
      </c>
      <c r="EM14" s="133">
        <f t="shared" si="105"/>
        <v>93333</v>
      </c>
      <c r="EN14" s="133">
        <f t="shared" si="105"/>
        <v>93699</v>
      </c>
      <c r="EO14" s="133">
        <f t="shared" si="105"/>
        <v>94064</v>
      </c>
      <c r="EP14" s="133">
        <f t="shared" si="105"/>
        <v>94429</v>
      </c>
      <c r="EQ14" s="133">
        <f t="shared" si="105"/>
        <v>94794</v>
      </c>
      <c r="ER14" s="133">
        <f t="shared" si="105"/>
        <v>95160</v>
      </c>
      <c r="ES14" s="133">
        <f t="shared" si="105"/>
        <v>95525</v>
      </c>
      <c r="ET14" s="133">
        <f t="shared" si="105"/>
        <v>95890</v>
      </c>
      <c r="EU14" s="133">
        <f t="shared" si="105"/>
        <v>96255</v>
      </c>
      <c r="EV14" s="133">
        <f t="shared" si="105"/>
        <v>96621</v>
      </c>
      <c r="EW14" s="133">
        <f t="shared" si="105"/>
        <v>96986</v>
      </c>
      <c r="EX14" s="133">
        <f t="shared" si="105"/>
        <v>97351</v>
      </c>
      <c r="EY14" s="133">
        <f t="shared" si="105"/>
        <v>97716</v>
      </c>
      <c r="EZ14" s="133">
        <f t="shared" si="105"/>
        <v>98082</v>
      </c>
      <c r="FA14" s="133">
        <f t="shared" si="105"/>
        <v>98447</v>
      </c>
      <c r="FB14" s="133">
        <f t="shared" si="105"/>
        <v>98812</v>
      </c>
      <c r="FC14" s="133">
        <f t="shared" si="105"/>
        <v>99177</v>
      </c>
      <c r="FD14" s="133">
        <f t="shared" si="105"/>
        <v>99543</v>
      </c>
      <c r="FE14" s="133">
        <f t="shared" si="105"/>
        <v>99908</v>
      </c>
      <c r="FF14" s="133">
        <f t="shared" si="105"/>
        <v>100273</v>
      </c>
      <c r="FG14" s="133">
        <f t="shared" si="105"/>
        <v>100638</v>
      </c>
      <c r="FH14" s="133">
        <f t="shared" si="105"/>
        <v>101004</v>
      </c>
      <c r="FI14" s="133">
        <f t="shared" si="105"/>
        <v>101369</v>
      </c>
      <c r="FJ14" s="133">
        <f t="shared" si="105"/>
        <v>101734</v>
      </c>
      <c r="FK14" s="133">
        <f t="shared" si="105"/>
        <v>102099</v>
      </c>
      <c r="FL14" s="133">
        <f t="shared" si="105"/>
        <v>102465</v>
      </c>
      <c r="FM14" s="133">
        <f t="shared" si="105"/>
        <v>102830</v>
      </c>
      <c r="FN14" s="133">
        <f t="shared" si="105"/>
        <v>103195</v>
      </c>
      <c r="FO14" s="133">
        <f t="shared" si="105"/>
        <v>103560</v>
      </c>
      <c r="FP14" s="133">
        <f t="shared" si="105"/>
        <v>103926</v>
      </c>
      <c r="FQ14" s="133">
        <f t="shared" si="105"/>
        <v>104291</v>
      </c>
      <c r="FR14" s="133">
        <f t="shared" si="105"/>
        <v>104656</v>
      </c>
      <c r="FS14" s="133">
        <f t="shared" si="105"/>
        <v>105021</v>
      </c>
      <c r="FT14" s="133">
        <f t="shared" si="105"/>
        <v>105387</v>
      </c>
      <c r="FU14" s="133">
        <f t="shared" si="105"/>
        <v>105752</v>
      </c>
      <c r="FV14" s="133">
        <f t="shared" si="105"/>
        <v>106117</v>
      </c>
      <c r="FW14" s="133">
        <f t="shared" si="105"/>
        <v>106482</v>
      </c>
      <c r="FX14" s="133">
        <f t="shared" si="105"/>
        <v>106848</v>
      </c>
      <c r="FY14" s="133">
        <f t="shared" si="105"/>
        <v>107213</v>
      </c>
      <c r="FZ14" s="133">
        <f t="shared" si="105"/>
        <v>107578</v>
      </c>
      <c r="GA14" s="133">
        <f t="shared" si="105"/>
        <v>107943</v>
      </c>
      <c r="GB14" s="133">
        <f t="shared" si="105"/>
        <v>108309</v>
      </c>
      <c r="GC14" s="133">
        <f t="shared" si="105"/>
        <v>108674</v>
      </c>
      <c r="GD14" s="133">
        <f t="shared" si="105"/>
        <v>109039</v>
      </c>
      <c r="GE14" s="133">
        <f t="shared" si="105"/>
        <v>109404</v>
      </c>
      <c r="GF14" s="133">
        <f t="shared" si="105"/>
        <v>109769</v>
      </c>
    </row>
    <row r="15" spans="1:188" ht="21" customHeight="1" x14ac:dyDescent="0.3">
      <c r="A15" s="123">
        <v>9</v>
      </c>
      <c r="B15" s="124">
        <f t="shared" si="82"/>
        <v>44058</v>
      </c>
      <c r="C15" s="131">
        <f t="shared" si="83"/>
        <v>44058</v>
      </c>
      <c r="D15" s="131" t="str">
        <f t="shared" si="84"/>
        <v>sam</v>
      </c>
      <c r="E15" s="131"/>
      <c r="F15" s="132" t="s">
        <v>203</v>
      </c>
      <c r="G15" s="133">
        <f>DATE(G$5,8,15)</f>
        <v>43692</v>
      </c>
      <c r="H15" s="133">
        <f>DATE(H$5,8,15)</f>
        <v>44058</v>
      </c>
      <c r="I15" s="133">
        <f t="shared" ref="I15:BT15" si="106">DATE(I$5,8,15)</f>
        <v>44423</v>
      </c>
      <c r="J15" s="133">
        <f t="shared" si="106"/>
        <v>44788</v>
      </c>
      <c r="K15" s="133">
        <f t="shared" si="106"/>
        <v>45153</v>
      </c>
      <c r="L15" s="133">
        <f t="shared" si="106"/>
        <v>45519</v>
      </c>
      <c r="M15" s="133">
        <f t="shared" si="106"/>
        <v>45884</v>
      </c>
      <c r="N15" s="133">
        <f t="shared" si="106"/>
        <v>46249</v>
      </c>
      <c r="O15" s="133">
        <f t="shared" si="106"/>
        <v>46614</v>
      </c>
      <c r="P15" s="133">
        <f t="shared" si="106"/>
        <v>46980</v>
      </c>
      <c r="Q15" s="133">
        <f t="shared" si="106"/>
        <v>47345</v>
      </c>
      <c r="R15" s="133">
        <f t="shared" si="106"/>
        <v>47710</v>
      </c>
      <c r="S15" s="133">
        <f t="shared" si="106"/>
        <v>48075</v>
      </c>
      <c r="T15" s="133">
        <f t="shared" si="106"/>
        <v>48441</v>
      </c>
      <c r="U15" s="133">
        <f t="shared" si="106"/>
        <v>48806</v>
      </c>
      <c r="V15" s="133">
        <f t="shared" si="106"/>
        <v>49171</v>
      </c>
      <c r="W15" s="133">
        <f t="shared" si="106"/>
        <v>49536</v>
      </c>
      <c r="X15" s="133">
        <f t="shared" si="106"/>
        <v>49902</v>
      </c>
      <c r="Y15" s="133">
        <f t="shared" si="106"/>
        <v>50267</v>
      </c>
      <c r="Z15" s="133">
        <f t="shared" si="106"/>
        <v>50632</v>
      </c>
      <c r="AA15" s="133">
        <f t="shared" si="106"/>
        <v>50997</v>
      </c>
      <c r="AB15" s="133">
        <f t="shared" si="106"/>
        <v>51363</v>
      </c>
      <c r="AC15" s="133">
        <f t="shared" si="106"/>
        <v>51728</v>
      </c>
      <c r="AD15" s="133">
        <f t="shared" si="106"/>
        <v>52093</v>
      </c>
      <c r="AE15" s="133">
        <f t="shared" si="106"/>
        <v>52458</v>
      </c>
      <c r="AF15" s="133">
        <f t="shared" si="106"/>
        <v>52824</v>
      </c>
      <c r="AG15" s="133">
        <f t="shared" si="106"/>
        <v>53189</v>
      </c>
      <c r="AH15" s="133">
        <f t="shared" si="106"/>
        <v>53554</v>
      </c>
      <c r="AI15" s="133">
        <f t="shared" si="106"/>
        <v>53919</v>
      </c>
      <c r="AJ15" s="133">
        <f t="shared" si="106"/>
        <v>54285</v>
      </c>
      <c r="AK15" s="133">
        <f t="shared" si="106"/>
        <v>54650</v>
      </c>
      <c r="AL15" s="133">
        <f t="shared" si="106"/>
        <v>55015</v>
      </c>
      <c r="AM15" s="133">
        <f t="shared" si="106"/>
        <v>55380</v>
      </c>
      <c r="AN15" s="133">
        <f t="shared" si="106"/>
        <v>55746</v>
      </c>
      <c r="AO15" s="133">
        <f t="shared" si="106"/>
        <v>56111</v>
      </c>
      <c r="AP15" s="133">
        <f t="shared" si="106"/>
        <v>56476</v>
      </c>
      <c r="AQ15" s="133">
        <f t="shared" si="106"/>
        <v>56841</v>
      </c>
      <c r="AR15" s="133">
        <f t="shared" si="106"/>
        <v>57207</v>
      </c>
      <c r="AS15" s="133">
        <f t="shared" si="106"/>
        <v>57572</v>
      </c>
      <c r="AT15" s="133">
        <f t="shared" si="106"/>
        <v>57937</v>
      </c>
      <c r="AU15" s="133">
        <f t="shared" si="106"/>
        <v>58302</v>
      </c>
      <c r="AV15" s="133">
        <f t="shared" si="106"/>
        <v>58668</v>
      </c>
      <c r="AW15" s="133">
        <f t="shared" si="106"/>
        <v>59033</v>
      </c>
      <c r="AX15" s="133">
        <f t="shared" si="106"/>
        <v>59398</v>
      </c>
      <c r="AY15" s="133">
        <f t="shared" si="106"/>
        <v>59763</v>
      </c>
      <c r="AZ15" s="133">
        <f t="shared" si="106"/>
        <v>60129</v>
      </c>
      <c r="BA15" s="133">
        <f t="shared" si="106"/>
        <v>60494</v>
      </c>
      <c r="BB15" s="133">
        <f t="shared" si="106"/>
        <v>60859</v>
      </c>
      <c r="BC15" s="133">
        <f t="shared" si="106"/>
        <v>61224</v>
      </c>
      <c r="BD15" s="133">
        <f t="shared" si="106"/>
        <v>61590</v>
      </c>
      <c r="BE15" s="133">
        <f t="shared" si="106"/>
        <v>61955</v>
      </c>
      <c r="BF15" s="133">
        <f t="shared" si="106"/>
        <v>62320</v>
      </c>
      <c r="BG15" s="133">
        <f t="shared" si="106"/>
        <v>62685</v>
      </c>
      <c r="BH15" s="133">
        <f t="shared" si="106"/>
        <v>63051</v>
      </c>
      <c r="BI15" s="133">
        <f t="shared" si="106"/>
        <v>63416</v>
      </c>
      <c r="BJ15" s="133">
        <f t="shared" si="106"/>
        <v>63781</v>
      </c>
      <c r="BK15" s="133">
        <f t="shared" si="106"/>
        <v>64146</v>
      </c>
      <c r="BL15" s="133">
        <f t="shared" si="106"/>
        <v>64512</v>
      </c>
      <c r="BM15" s="133">
        <f t="shared" si="106"/>
        <v>64877</v>
      </c>
      <c r="BN15" s="133">
        <f t="shared" si="106"/>
        <v>65242</v>
      </c>
      <c r="BO15" s="133">
        <f t="shared" si="106"/>
        <v>65607</v>
      </c>
      <c r="BP15" s="133">
        <f t="shared" si="106"/>
        <v>65973</v>
      </c>
      <c r="BQ15" s="133">
        <f t="shared" si="106"/>
        <v>66338</v>
      </c>
      <c r="BR15" s="133">
        <f t="shared" si="106"/>
        <v>66703</v>
      </c>
      <c r="BS15" s="133">
        <f t="shared" si="106"/>
        <v>67068</v>
      </c>
      <c r="BT15" s="133">
        <f t="shared" si="106"/>
        <v>67434</v>
      </c>
      <c r="BU15" s="133">
        <f t="shared" ref="BU15:EF15" si="107">DATE(BU$5,8,15)</f>
        <v>67799</v>
      </c>
      <c r="BV15" s="133">
        <f t="shared" si="107"/>
        <v>68164</v>
      </c>
      <c r="BW15" s="133">
        <f t="shared" si="107"/>
        <v>68529</v>
      </c>
      <c r="BX15" s="133">
        <f t="shared" si="107"/>
        <v>68895</v>
      </c>
      <c r="BY15" s="133">
        <f t="shared" si="107"/>
        <v>69260</v>
      </c>
      <c r="BZ15" s="133">
        <f t="shared" si="107"/>
        <v>69625</v>
      </c>
      <c r="CA15" s="133">
        <f t="shared" si="107"/>
        <v>69990</v>
      </c>
      <c r="CB15" s="133">
        <f t="shared" si="107"/>
        <v>70356</v>
      </c>
      <c r="CC15" s="133">
        <f t="shared" si="107"/>
        <v>70721</v>
      </c>
      <c r="CD15" s="133">
        <f t="shared" si="107"/>
        <v>71086</v>
      </c>
      <c r="CE15" s="133">
        <f t="shared" si="107"/>
        <v>71451</v>
      </c>
      <c r="CF15" s="133">
        <f t="shared" si="107"/>
        <v>71817</v>
      </c>
      <c r="CG15" s="133">
        <f t="shared" si="107"/>
        <v>72182</v>
      </c>
      <c r="CH15" s="133">
        <f t="shared" si="107"/>
        <v>72547</v>
      </c>
      <c r="CI15" s="133">
        <f t="shared" si="107"/>
        <v>72912</v>
      </c>
      <c r="CJ15" s="133">
        <f t="shared" si="107"/>
        <v>73277</v>
      </c>
      <c r="CK15" s="133">
        <f t="shared" si="107"/>
        <v>73642</v>
      </c>
      <c r="CL15" s="133">
        <f t="shared" si="107"/>
        <v>74007</v>
      </c>
      <c r="CM15" s="133">
        <f t="shared" si="107"/>
        <v>74372</v>
      </c>
      <c r="CN15" s="133">
        <f t="shared" si="107"/>
        <v>74738</v>
      </c>
      <c r="CO15" s="133">
        <f t="shared" si="107"/>
        <v>75103</v>
      </c>
      <c r="CP15" s="133">
        <f t="shared" si="107"/>
        <v>75468</v>
      </c>
      <c r="CQ15" s="133">
        <f t="shared" si="107"/>
        <v>75833</v>
      </c>
      <c r="CR15" s="133">
        <f t="shared" si="107"/>
        <v>76199</v>
      </c>
      <c r="CS15" s="133">
        <f t="shared" si="107"/>
        <v>76564</v>
      </c>
      <c r="CT15" s="133">
        <f t="shared" si="107"/>
        <v>76929</v>
      </c>
      <c r="CU15" s="133">
        <f t="shared" si="107"/>
        <v>77294</v>
      </c>
      <c r="CV15" s="133">
        <f t="shared" si="107"/>
        <v>77660</v>
      </c>
      <c r="CW15" s="133">
        <f t="shared" si="107"/>
        <v>78025</v>
      </c>
      <c r="CX15" s="133">
        <f t="shared" si="107"/>
        <v>78390</v>
      </c>
      <c r="CY15" s="133">
        <f t="shared" si="107"/>
        <v>78755</v>
      </c>
      <c r="CZ15" s="133">
        <f t="shared" si="107"/>
        <v>79121</v>
      </c>
      <c r="DA15" s="133">
        <f t="shared" si="107"/>
        <v>79486</v>
      </c>
      <c r="DB15" s="133">
        <f t="shared" si="107"/>
        <v>79851</v>
      </c>
      <c r="DC15" s="133">
        <f t="shared" si="107"/>
        <v>80216</v>
      </c>
      <c r="DD15" s="133">
        <f t="shared" si="107"/>
        <v>80582</v>
      </c>
      <c r="DE15" s="133">
        <f t="shared" si="107"/>
        <v>80947</v>
      </c>
      <c r="DF15" s="133">
        <f t="shared" si="107"/>
        <v>81312</v>
      </c>
      <c r="DG15" s="133">
        <f t="shared" si="107"/>
        <v>81677</v>
      </c>
      <c r="DH15" s="133">
        <f t="shared" si="107"/>
        <v>82043</v>
      </c>
      <c r="DI15" s="133">
        <f t="shared" si="107"/>
        <v>82408</v>
      </c>
      <c r="DJ15" s="133">
        <f t="shared" si="107"/>
        <v>82773</v>
      </c>
      <c r="DK15" s="133">
        <f t="shared" si="107"/>
        <v>83138</v>
      </c>
      <c r="DL15" s="133">
        <f t="shared" si="107"/>
        <v>83504</v>
      </c>
      <c r="DM15" s="133">
        <f t="shared" si="107"/>
        <v>83869</v>
      </c>
      <c r="DN15" s="133">
        <f t="shared" si="107"/>
        <v>84234</v>
      </c>
      <c r="DO15" s="133">
        <f t="shared" si="107"/>
        <v>84599</v>
      </c>
      <c r="DP15" s="133">
        <f t="shared" si="107"/>
        <v>84965</v>
      </c>
      <c r="DQ15" s="133">
        <f t="shared" si="107"/>
        <v>85330</v>
      </c>
      <c r="DR15" s="133">
        <f t="shared" si="107"/>
        <v>85695</v>
      </c>
      <c r="DS15" s="133">
        <f t="shared" si="107"/>
        <v>86060</v>
      </c>
      <c r="DT15" s="133">
        <f t="shared" si="107"/>
        <v>86426</v>
      </c>
      <c r="DU15" s="133">
        <f t="shared" si="107"/>
        <v>86791</v>
      </c>
      <c r="DV15" s="133">
        <f t="shared" si="107"/>
        <v>87156</v>
      </c>
      <c r="DW15" s="133">
        <f t="shared" si="107"/>
        <v>87521</v>
      </c>
      <c r="DX15" s="133">
        <f t="shared" si="107"/>
        <v>87887</v>
      </c>
      <c r="DY15" s="133">
        <f t="shared" si="107"/>
        <v>88252</v>
      </c>
      <c r="DZ15" s="133">
        <f t="shared" si="107"/>
        <v>88617</v>
      </c>
      <c r="EA15" s="133">
        <f t="shared" si="107"/>
        <v>88982</v>
      </c>
      <c r="EB15" s="133">
        <f t="shared" si="107"/>
        <v>89348</v>
      </c>
      <c r="EC15" s="133">
        <f t="shared" si="107"/>
        <v>89713</v>
      </c>
      <c r="ED15" s="133">
        <f t="shared" si="107"/>
        <v>90078</v>
      </c>
      <c r="EE15" s="133">
        <f t="shared" si="107"/>
        <v>90443</v>
      </c>
      <c r="EF15" s="133">
        <f t="shared" si="107"/>
        <v>90809</v>
      </c>
      <c r="EG15" s="133">
        <f t="shared" ref="EG15:GF15" si="108">DATE(EG$5,8,15)</f>
        <v>91174</v>
      </c>
      <c r="EH15" s="133">
        <f t="shared" si="108"/>
        <v>91539</v>
      </c>
      <c r="EI15" s="133">
        <f t="shared" si="108"/>
        <v>91904</v>
      </c>
      <c r="EJ15" s="133">
        <f t="shared" si="108"/>
        <v>92270</v>
      </c>
      <c r="EK15" s="133">
        <f t="shared" si="108"/>
        <v>92635</v>
      </c>
      <c r="EL15" s="133">
        <f t="shared" si="108"/>
        <v>93000</v>
      </c>
      <c r="EM15" s="133">
        <f t="shared" si="108"/>
        <v>93365</v>
      </c>
      <c r="EN15" s="133">
        <f t="shared" si="108"/>
        <v>93731</v>
      </c>
      <c r="EO15" s="133">
        <f t="shared" si="108"/>
        <v>94096</v>
      </c>
      <c r="EP15" s="133">
        <f t="shared" si="108"/>
        <v>94461</v>
      </c>
      <c r="EQ15" s="133">
        <f t="shared" si="108"/>
        <v>94826</v>
      </c>
      <c r="ER15" s="133">
        <f t="shared" si="108"/>
        <v>95192</v>
      </c>
      <c r="ES15" s="133">
        <f t="shared" si="108"/>
        <v>95557</v>
      </c>
      <c r="ET15" s="133">
        <f t="shared" si="108"/>
        <v>95922</v>
      </c>
      <c r="EU15" s="133">
        <f t="shared" si="108"/>
        <v>96287</v>
      </c>
      <c r="EV15" s="133">
        <f t="shared" si="108"/>
        <v>96653</v>
      </c>
      <c r="EW15" s="133">
        <f t="shared" si="108"/>
        <v>97018</v>
      </c>
      <c r="EX15" s="133">
        <f t="shared" si="108"/>
        <v>97383</v>
      </c>
      <c r="EY15" s="133">
        <f t="shared" si="108"/>
        <v>97748</v>
      </c>
      <c r="EZ15" s="133">
        <f t="shared" si="108"/>
        <v>98114</v>
      </c>
      <c r="FA15" s="133">
        <f t="shared" si="108"/>
        <v>98479</v>
      </c>
      <c r="FB15" s="133">
        <f t="shared" si="108"/>
        <v>98844</v>
      </c>
      <c r="FC15" s="133">
        <f t="shared" si="108"/>
        <v>99209</v>
      </c>
      <c r="FD15" s="133">
        <f t="shared" si="108"/>
        <v>99575</v>
      </c>
      <c r="FE15" s="133">
        <f t="shared" si="108"/>
        <v>99940</v>
      </c>
      <c r="FF15" s="133">
        <f t="shared" si="108"/>
        <v>100305</v>
      </c>
      <c r="FG15" s="133">
        <f t="shared" si="108"/>
        <v>100670</v>
      </c>
      <c r="FH15" s="133">
        <f t="shared" si="108"/>
        <v>101036</v>
      </c>
      <c r="FI15" s="133">
        <f t="shared" si="108"/>
        <v>101401</v>
      </c>
      <c r="FJ15" s="133">
        <f t="shared" si="108"/>
        <v>101766</v>
      </c>
      <c r="FK15" s="133">
        <f t="shared" si="108"/>
        <v>102131</v>
      </c>
      <c r="FL15" s="133">
        <f t="shared" si="108"/>
        <v>102497</v>
      </c>
      <c r="FM15" s="133">
        <f t="shared" si="108"/>
        <v>102862</v>
      </c>
      <c r="FN15" s="133">
        <f t="shared" si="108"/>
        <v>103227</v>
      </c>
      <c r="FO15" s="133">
        <f t="shared" si="108"/>
        <v>103592</v>
      </c>
      <c r="FP15" s="133">
        <f t="shared" si="108"/>
        <v>103958</v>
      </c>
      <c r="FQ15" s="133">
        <f t="shared" si="108"/>
        <v>104323</v>
      </c>
      <c r="FR15" s="133">
        <f t="shared" si="108"/>
        <v>104688</v>
      </c>
      <c r="FS15" s="133">
        <f t="shared" si="108"/>
        <v>105053</v>
      </c>
      <c r="FT15" s="133">
        <f t="shared" si="108"/>
        <v>105419</v>
      </c>
      <c r="FU15" s="133">
        <f t="shared" si="108"/>
        <v>105784</v>
      </c>
      <c r="FV15" s="133">
        <f t="shared" si="108"/>
        <v>106149</v>
      </c>
      <c r="FW15" s="133">
        <f t="shared" si="108"/>
        <v>106514</v>
      </c>
      <c r="FX15" s="133">
        <f t="shared" si="108"/>
        <v>106880</v>
      </c>
      <c r="FY15" s="133">
        <f t="shared" si="108"/>
        <v>107245</v>
      </c>
      <c r="FZ15" s="133">
        <f t="shared" si="108"/>
        <v>107610</v>
      </c>
      <c r="GA15" s="133">
        <f t="shared" si="108"/>
        <v>107975</v>
      </c>
      <c r="GB15" s="133">
        <f t="shared" si="108"/>
        <v>108341</v>
      </c>
      <c r="GC15" s="133">
        <f t="shared" si="108"/>
        <v>108706</v>
      </c>
      <c r="GD15" s="133">
        <f t="shared" si="108"/>
        <v>109071</v>
      </c>
      <c r="GE15" s="133">
        <f t="shared" si="108"/>
        <v>109436</v>
      </c>
      <c r="GF15" s="133">
        <f t="shared" si="108"/>
        <v>109801</v>
      </c>
    </row>
    <row r="16" spans="1:188" ht="21" customHeight="1" x14ac:dyDescent="0.3">
      <c r="A16" s="123">
        <v>10</v>
      </c>
      <c r="B16" s="124">
        <f t="shared" si="82"/>
        <v>44136</v>
      </c>
      <c r="C16" s="131">
        <f t="shared" si="83"/>
        <v>44136</v>
      </c>
      <c r="D16" s="131" t="str">
        <f t="shared" si="84"/>
        <v>dim</v>
      </c>
      <c r="E16" s="131"/>
      <c r="F16" s="132" t="s">
        <v>204</v>
      </c>
      <c r="G16" s="133">
        <f>DATE(G$5,11,1)</f>
        <v>43770</v>
      </c>
      <c r="H16" s="133">
        <f>DATE(H$5,11,1)</f>
        <v>44136</v>
      </c>
      <c r="I16" s="133">
        <f t="shared" ref="I16:BT16" si="109">DATE(I$5,11,1)</f>
        <v>44501</v>
      </c>
      <c r="J16" s="133">
        <f t="shared" si="109"/>
        <v>44866</v>
      </c>
      <c r="K16" s="133">
        <f t="shared" si="109"/>
        <v>45231</v>
      </c>
      <c r="L16" s="133">
        <f t="shared" si="109"/>
        <v>45597</v>
      </c>
      <c r="M16" s="133">
        <f t="shared" si="109"/>
        <v>45962</v>
      </c>
      <c r="N16" s="133">
        <f t="shared" si="109"/>
        <v>46327</v>
      </c>
      <c r="O16" s="133">
        <f t="shared" si="109"/>
        <v>46692</v>
      </c>
      <c r="P16" s="133">
        <f t="shared" si="109"/>
        <v>47058</v>
      </c>
      <c r="Q16" s="133">
        <f t="shared" si="109"/>
        <v>47423</v>
      </c>
      <c r="R16" s="133">
        <f t="shared" si="109"/>
        <v>47788</v>
      </c>
      <c r="S16" s="133">
        <f t="shared" si="109"/>
        <v>48153</v>
      </c>
      <c r="T16" s="133">
        <f t="shared" si="109"/>
        <v>48519</v>
      </c>
      <c r="U16" s="133">
        <f t="shared" si="109"/>
        <v>48884</v>
      </c>
      <c r="V16" s="133">
        <f t="shared" si="109"/>
        <v>49249</v>
      </c>
      <c r="W16" s="133">
        <f t="shared" si="109"/>
        <v>49614</v>
      </c>
      <c r="X16" s="133">
        <f t="shared" si="109"/>
        <v>49980</v>
      </c>
      <c r="Y16" s="133">
        <f t="shared" si="109"/>
        <v>50345</v>
      </c>
      <c r="Z16" s="133">
        <f t="shared" si="109"/>
        <v>50710</v>
      </c>
      <c r="AA16" s="133">
        <f t="shared" si="109"/>
        <v>51075</v>
      </c>
      <c r="AB16" s="133">
        <f t="shared" si="109"/>
        <v>51441</v>
      </c>
      <c r="AC16" s="133">
        <f t="shared" si="109"/>
        <v>51806</v>
      </c>
      <c r="AD16" s="133">
        <f t="shared" si="109"/>
        <v>52171</v>
      </c>
      <c r="AE16" s="133">
        <f t="shared" si="109"/>
        <v>52536</v>
      </c>
      <c r="AF16" s="133">
        <f t="shared" si="109"/>
        <v>52902</v>
      </c>
      <c r="AG16" s="133">
        <f t="shared" si="109"/>
        <v>53267</v>
      </c>
      <c r="AH16" s="133">
        <f t="shared" si="109"/>
        <v>53632</v>
      </c>
      <c r="AI16" s="133">
        <f t="shared" si="109"/>
        <v>53997</v>
      </c>
      <c r="AJ16" s="133">
        <f t="shared" si="109"/>
        <v>54363</v>
      </c>
      <c r="AK16" s="133">
        <f t="shared" si="109"/>
        <v>54728</v>
      </c>
      <c r="AL16" s="133">
        <f t="shared" si="109"/>
        <v>55093</v>
      </c>
      <c r="AM16" s="133">
        <f t="shared" si="109"/>
        <v>55458</v>
      </c>
      <c r="AN16" s="133">
        <f t="shared" si="109"/>
        <v>55824</v>
      </c>
      <c r="AO16" s="133">
        <f t="shared" si="109"/>
        <v>56189</v>
      </c>
      <c r="AP16" s="133">
        <f t="shared" si="109"/>
        <v>56554</v>
      </c>
      <c r="AQ16" s="133">
        <f t="shared" si="109"/>
        <v>56919</v>
      </c>
      <c r="AR16" s="133">
        <f t="shared" si="109"/>
        <v>57285</v>
      </c>
      <c r="AS16" s="133">
        <f t="shared" si="109"/>
        <v>57650</v>
      </c>
      <c r="AT16" s="133">
        <f t="shared" si="109"/>
        <v>58015</v>
      </c>
      <c r="AU16" s="133">
        <f t="shared" si="109"/>
        <v>58380</v>
      </c>
      <c r="AV16" s="133">
        <f t="shared" si="109"/>
        <v>58746</v>
      </c>
      <c r="AW16" s="133">
        <f t="shared" si="109"/>
        <v>59111</v>
      </c>
      <c r="AX16" s="133">
        <f t="shared" si="109"/>
        <v>59476</v>
      </c>
      <c r="AY16" s="133">
        <f t="shared" si="109"/>
        <v>59841</v>
      </c>
      <c r="AZ16" s="133">
        <f t="shared" si="109"/>
        <v>60207</v>
      </c>
      <c r="BA16" s="133">
        <f t="shared" si="109"/>
        <v>60572</v>
      </c>
      <c r="BB16" s="133">
        <f t="shared" si="109"/>
        <v>60937</v>
      </c>
      <c r="BC16" s="133">
        <f t="shared" si="109"/>
        <v>61302</v>
      </c>
      <c r="BD16" s="133">
        <f t="shared" si="109"/>
        <v>61668</v>
      </c>
      <c r="BE16" s="133">
        <f t="shared" si="109"/>
        <v>62033</v>
      </c>
      <c r="BF16" s="133">
        <f t="shared" si="109"/>
        <v>62398</v>
      </c>
      <c r="BG16" s="133">
        <f t="shared" si="109"/>
        <v>62763</v>
      </c>
      <c r="BH16" s="133">
        <f t="shared" si="109"/>
        <v>63129</v>
      </c>
      <c r="BI16" s="133">
        <f t="shared" si="109"/>
        <v>63494</v>
      </c>
      <c r="BJ16" s="133">
        <f t="shared" si="109"/>
        <v>63859</v>
      </c>
      <c r="BK16" s="133">
        <f t="shared" si="109"/>
        <v>64224</v>
      </c>
      <c r="BL16" s="133">
        <f t="shared" si="109"/>
        <v>64590</v>
      </c>
      <c r="BM16" s="133">
        <f t="shared" si="109"/>
        <v>64955</v>
      </c>
      <c r="BN16" s="133">
        <f t="shared" si="109"/>
        <v>65320</v>
      </c>
      <c r="BO16" s="133">
        <f t="shared" si="109"/>
        <v>65685</v>
      </c>
      <c r="BP16" s="133">
        <f t="shared" si="109"/>
        <v>66051</v>
      </c>
      <c r="BQ16" s="133">
        <f t="shared" si="109"/>
        <v>66416</v>
      </c>
      <c r="BR16" s="133">
        <f t="shared" si="109"/>
        <v>66781</v>
      </c>
      <c r="BS16" s="133">
        <f t="shared" si="109"/>
        <v>67146</v>
      </c>
      <c r="BT16" s="133">
        <f t="shared" si="109"/>
        <v>67512</v>
      </c>
      <c r="BU16" s="133">
        <f t="shared" ref="BU16:EF16" si="110">DATE(BU$5,11,1)</f>
        <v>67877</v>
      </c>
      <c r="BV16" s="133">
        <f t="shared" si="110"/>
        <v>68242</v>
      </c>
      <c r="BW16" s="133">
        <f t="shared" si="110"/>
        <v>68607</v>
      </c>
      <c r="BX16" s="133">
        <f t="shared" si="110"/>
        <v>68973</v>
      </c>
      <c r="BY16" s="133">
        <f t="shared" si="110"/>
        <v>69338</v>
      </c>
      <c r="BZ16" s="133">
        <f t="shared" si="110"/>
        <v>69703</v>
      </c>
      <c r="CA16" s="133">
        <f t="shared" si="110"/>
        <v>70068</v>
      </c>
      <c r="CB16" s="133">
        <f t="shared" si="110"/>
        <v>70434</v>
      </c>
      <c r="CC16" s="133">
        <f t="shared" si="110"/>
        <v>70799</v>
      </c>
      <c r="CD16" s="133">
        <f t="shared" si="110"/>
        <v>71164</v>
      </c>
      <c r="CE16" s="133">
        <f t="shared" si="110"/>
        <v>71529</v>
      </c>
      <c r="CF16" s="133">
        <f t="shared" si="110"/>
        <v>71895</v>
      </c>
      <c r="CG16" s="133">
        <f t="shared" si="110"/>
        <v>72260</v>
      </c>
      <c r="CH16" s="133">
        <f t="shared" si="110"/>
        <v>72625</v>
      </c>
      <c r="CI16" s="133">
        <f t="shared" si="110"/>
        <v>72990</v>
      </c>
      <c r="CJ16" s="133">
        <f t="shared" si="110"/>
        <v>73355</v>
      </c>
      <c r="CK16" s="133">
        <f t="shared" si="110"/>
        <v>73720</v>
      </c>
      <c r="CL16" s="133">
        <f t="shared" si="110"/>
        <v>74085</v>
      </c>
      <c r="CM16" s="133">
        <f t="shared" si="110"/>
        <v>74450</v>
      </c>
      <c r="CN16" s="133">
        <f t="shared" si="110"/>
        <v>74816</v>
      </c>
      <c r="CO16" s="133">
        <f t="shared" si="110"/>
        <v>75181</v>
      </c>
      <c r="CP16" s="133">
        <f t="shared" si="110"/>
        <v>75546</v>
      </c>
      <c r="CQ16" s="133">
        <f t="shared" si="110"/>
        <v>75911</v>
      </c>
      <c r="CR16" s="133">
        <f t="shared" si="110"/>
        <v>76277</v>
      </c>
      <c r="CS16" s="133">
        <f t="shared" si="110"/>
        <v>76642</v>
      </c>
      <c r="CT16" s="133">
        <f t="shared" si="110"/>
        <v>77007</v>
      </c>
      <c r="CU16" s="133">
        <f t="shared" si="110"/>
        <v>77372</v>
      </c>
      <c r="CV16" s="133">
        <f t="shared" si="110"/>
        <v>77738</v>
      </c>
      <c r="CW16" s="133">
        <f t="shared" si="110"/>
        <v>78103</v>
      </c>
      <c r="CX16" s="133">
        <f t="shared" si="110"/>
        <v>78468</v>
      </c>
      <c r="CY16" s="133">
        <f t="shared" si="110"/>
        <v>78833</v>
      </c>
      <c r="CZ16" s="133">
        <f t="shared" si="110"/>
        <v>79199</v>
      </c>
      <c r="DA16" s="133">
        <f t="shared" si="110"/>
        <v>79564</v>
      </c>
      <c r="DB16" s="133">
        <f t="shared" si="110"/>
        <v>79929</v>
      </c>
      <c r="DC16" s="133">
        <f t="shared" si="110"/>
        <v>80294</v>
      </c>
      <c r="DD16" s="133">
        <f t="shared" si="110"/>
        <v>80660</v>
      </c>
      <c r="DE16" s="133">
        <f t="shared" si="110"/>
        <v>81025</v>
      </c>
      <c r="DF16" s="133">
        <f t="shared" si="110"/>
        <v>81390</v>
      </c>
      <c r="DG16" s="133">
        <f t="shared" si="110"/>
        <v>81755</v>
      </c>
      <c r="DH16" s="133">
        <f t="shared" si="110"/>
        <v>82121</v>
      </c>
      <c r="DI16" s="133">
        <f t="shared" si="110"/>
        <v>82486</v>
      </c>
      <c r="DJ16" s="133">
        <f t="shared" si="110"/>
        <v>82851</v>
      </c>
      <c r="DK16" s="133">
        <f t="shared" si="110"/>
        <v>83216</v>
      </c>
      <c r="DL16" s="133">
        <f t="shared" si="110"/>
        <v>83582</v>
      </c>
      <c r="DM16" s="133">
        <f t="shared" si="110"/>
        <v>83947</v>
      </c>
      <c r="DN16" s="133">
        <f t="shared" si="110"/>
        <v>84312</v>
      </c>
      <c r="DO16" s="133">
        <f t="shared" si="110"/>
        <v>84677</v>
      </c>
      <c r="DP16" s="133">
        <f t="shared" si="110"/>
        <v>85043</v>
      </c>
      <c r="DQ16" s="133">
        <f t="shared" si="110"/>
        <v>85408</v>
      </c>
      <c r="DR16" s="133">
        <f t="shared" si="110"/>
        <v>85773</v>
      </c>
      <c r="DS16" s="133">
        <f t="shared" si="110"/>
        <v>86138</v>
      </c>
      <c r="DT16" s="133">
        <f t="shared" si="110"/>
        <v>86504</v>
      </c>
      <c r="DU16" s="133">
        <f t="shared" si="110"/>
        <v>86869</v>
      </c>
      <c r="DV16" s="133">
        <f t="shared" si="110"/>
        <v>87234</v>
      </c>
      <c r="DW16" s="133">
        <f t="shared" si="110"/>
        <v>87599</v>
      </c>
      <c r="DX16" s="133">
        <f t="shared" si="110"/>
        <v>87965</v>
      </c>
      <c r="DY16" s="133">
        <f t="shared" si="110"/>
        <v>88330</v>
      </c>
      <c r="DZ16" s="133">
        <f t="shared" si="110"/>
        <v>88695</v>
      </c>
      <c r="EA16" s="133">
        <f t="shared" si="110"/>
        <v>89060</v>
      </c>
      <c r="EB16" s="133">
        <f t="shared" si="110"/>
        <v>89426</v>
      </c>
      <c r="EC16" s="133">
        <f t="shared" si="110"/>
        <v>89791</v>
      </c>
      <c r="ED16" s="133">
        <f t="shared" si="110"/>
        <v>90156</v>
      </c>
      <c r="EE16" s="133">
        <f t="shared" si="110"/>
        <v>90521</v>
      </c>
      <c r="EF16" s="133">
        <f t="shared" si="110"/>
        <v>90887</v>
      </c>
      <c r="EG16" s="133">
        <f t="shared" ref="EG16:GF16" si="111">DATE(EG$5,11,1)</f>
        <v>91252</v>
      </c>
      <c r="EH16" s="133">
        <f t="shared" si="111"/>
        <v>91617</v>
      </c>
      <c r="EI16" s="133">
        <f t="shared" si="111"/>
        <v>91982</v>
      </c>
      <c r="EJ16" s="133">
        <f t="shared" si="111"/>
        <v>92348</v>
      </c>
      <c r="EK16" s="133">
        <f t="shared" si="111"/>
        <v>92713</v>
      </c>
      <c r="EL16" s="133">
        <f t="shared" si="111"/>
        <v>93078</v>
      </c>
      <c r="EM16" s="133">
        <f t="shared" si="111"/>
        <v>93443</v>
      </c>
      <c r="EN16" s="133">
        <f t="shared" si="111"/>
        <v>93809</v>
      </c>
      <c r="EO16" s="133">
        <f t="shared" si="111"/>
        <v>94174</v>
      </c>
      <c r="EP16" s="133">
        <f t="shared" si="111"/>
        <v>94539</v>
      </c>
      <c r="EQ16" s="133">
        <f t="shared" si="111"/>
        <v>94904</v>
      </c>
      <c r="ER16" s="133">
        <f t="shared" si="111"/>
        <v>95270</v>
      </c>
      <c r="ES16" s="133">
        <f t="shared" si="111"/>
        <v>95635</v>
      </c>
      <c r="ET16" s="133">
        <f t="shared" si="111"/>
        <v>96000</v>
      </c>
      <c r="EU16" s="133">
        <f t="shared" si="111"/>
        <v>96365</v>
      </c>
      <c r="EV16" s="133">
        <f t="shared" si="111"/>
        <v>96731</v>
      </c>
      <c r="EW16" s="133">
        <f t="shared" si="111"/>
        <v>97096</v>
      </c>
      <c r="EX16" s="133">
        <f t="shared" si="111"/>
        <v>97461</v>
      </c>
      <c r="EY16" s="133">
        <f t="shared" si="111"/>
        <v>97826</v>
      </c>
      <c r="EZ16" s="133">
        <f t="shared" si="111"/>
        <v>98192</v>
      </c>
      <c r="FA16" s="133">
        <f t="shared" si="111"/>
        <v>98557</v>
      </c>
      <c r="FB16" s="133">
        <f t="shared" si="111"/>
        <v>98922</v>
      </c>
      <c r="FC16" s="133">
        <f t="shared" si="111"/>
        <v>99287</v>
      </c>
      <c r="FD16" s="133">
        <f t="shared" si="111"/>
        <v>99653</v>
      </c>
      <c r="FE16" s="133">
        <f t="shared" si="111"/>
        <v>100018</v>
      </c>
      <c r="FF16" s="133">
        <f t="shared" si="111"/>
        <v>100383</v>
      </c>
      <c r="FG16" s="133">
        <f t="shared" si="111"/>
        <v>100748</v>
      </c>
      <c r="FH16" s="133">
        <f t="shared" si="111"/>
        <v>101114</v>
      </c>
      <c r="FI16" s="133">
        <f t="shared" si="111"/>
        <v>101479</v>
      </c>
      <c r="FJ16" s="133">
        <f t="shared" si="111"/>
        <v>101844</v>
      </c>
      <c r="FK16" s="133">
        <f t="shared" si="111"/>
        <v>102209</v>
      </c>
      <c r="FL16" s="133">
        <f t="shared" si="111"/>
        <v>102575</v>
      </c>
      <c r="FM16" s="133">
        <f t="shared" si="111"/>
        <v>102940</v>
      </c>
      <c r="FN16" s="133">
        <f t="shared" si="111"/>
        <v>103305</v>
      </c>
      <c r="FO16" s="133">
        <f t="shared" si="111"/>
        <v>103670</v>
      </c>
      <c r="FP16" s="133">
        <f t="shared" si="111"/>
        <v>104036</v>
      </c>
      <c r="FQ16" s="133">
        <f t="shared" si="111"/>
        <v>104401</v>
      </c>
      <c r="FR16" s="133">
        <f t="shared" si="111"/>
        <v>104766</v>
      </c>
      <c r="FS16" s="133">
        <f t="shared" si="111"/>
        <v>105131</v>
      </c>
      <c r="FT16" s="133">
        <f t="shared" si="111"/>
        <v>105497</v>
      </c>
      <c r="FU16" s="133">
        <f t="shared" si="111"/>
        <v>105862</v>
      </c>
      <c r="FV16" s="133">
        <f t="shared" si="111"/>
        <v>106227</v>
      </c>
      <c r="FW16" s="133">
        <f t="shared" si="111"/>
        <v>106592</v>
      </c>
      <c r="FX16" s="133">
        <f t="shared" si="111"/>
        <v>106958</v>
      </c>
      <c r="FY16" s="133">
        <f t="shared" si="111"/>
        <v>107323</v>
      </c>
      <c r="FZ16" s="133">
        <f t="shared" si="111"/>
        <v>107688</v>
      </c>
      <c r="GA16" s="133">
        <f t="shared" si="111"/>
        <v>108053</v>
      </c>
      <c r="GB16" s="133">
        <f t="shared" si="111"/>
        <v>108419</v>
      </c>
      <c r="GC16" s="133">
        <f t="shared" si="111"/>
        <v>108784</v>
      </c>
      <c r="GD16" s="133">
        <f t="shared" si="111"/>
        <v>109149</v>
      </c>
      <c r="GE16" s="133">
        <f t="shared" si="111"/>
        <v>109514</v>
      </c>
      <c r="GF16" s="133">
        <f t="shared" si="111"/>
        <v>109879</v>
      </c>
    </row>
    <row r="17" spans="1:188" ht="21" customHeight="1" x14ac:dyDescent="0.3">
      <c r="A17" s="123">
        <v>11</v>
      </c>
      <c r="B17" s="124">
        <f t="shared" si="82"/>
        <v>44146</v>
      </c>
      <c r="C17" s="131">
        <f t="shared" si="83"/>
        <v>44146</v>
      </c>
      <c r="D17" s="131" t="str">
        <f t="shared" si="84"/>
        <v>mer</v>
      </c>
      <c r="E17" s="131"/>
      <c r="F17" s="132" t="s">
        <v>205</v>
      </c>
      <c r="G17" s="133">
        <f>DATE(G$5,11,11)</f>
        <v>43780</v>
      </c>
      <c r="H17" s="133">
        <f>DATE(H$5,11,11)</f>
        <v>44146</v>
      </c>
      <c r="I17" s="133">
        <f t="shared" ref="I17:BT17" si="112">DATE(I$5,11,11)</f>
        <v>44511</v>
      </c>
      <c r="J17" s="133">
        <f t="shared" si="112"/>
        <v>44876</v>
      </c>
      <c r="K17" s="133">
        <f t="shared" si="112"/>
        <v>45241</v>
      </c>
      <c r="L17" s="133">
        <f t="shared" si="112"/>
        <v>45607</v>
      </c>
      <c r="M17" s="133">
        <f t="shared" si="112"/>
        <v>45972</v>
      </c>
      <c r="N17" s="133">
        <f t="shared" si="112"/>
        <v>46337</v>
      </c>
      <c r="O17" s="133">
        <f t="shared" si="112"/>
        <v>46702</v>
      </c>
      <c r="P17" s="133">
        <f t="shared" si="112"/>
        <v>47068</v>
      </c>
      <c r="Q17" s="133">
        <f t="shared" si="112"/>
        <v>47433</v>
      </c>
      <c r="R17" s="133">
        <f t="shared" si="112"/>
        <v>47798</v>
      </c>
      <c r="S17" s="133">
        <f t="shared" si="112"/>
        <v>48163</v>
      </c>
      <c r="T17" s="133">
        <f t="shared" si="112"/>
        <v>48529</v>
      </c>
      <c r="U17" s="133">
        <f t="shared" si="112"/>
        <v>48894</v>
      </c>
      <c r="V17" s="133">
        <f t="shared" si="112"/>
        <v>49259</v>
      </c>
      <c r="W17" s="133">
        <f t="shared" si="112"/>
        <v>49624</v>
      </c>
      <c r="X17" s="133">
        <f t="shared" si="112"/>
        <v>49990</v>
      </c>
      <c r="Y17" s="133">
        <f t="shared" si="112"/>
        <v>50355</v>
      </c>
      <c r="Z17" s="133">
        <f t="shared" si="112"/>
        <v>50720</v>
      </c>
      <c r="AA17" s="133">
        <f t="shared" si="112"/>
        <v>51085</v>
      </c>
      <c r="AB17" s="133">
        <f t="shared" si="112"/>
        <v>51451</v>
      </c>
      <c r="AC17" s="133">
        <f t="shared" si="112"/>
        <v>51816</v>
      </c>
      <c r="AD17" s="133">
        <f t="shared" si="112"/>
        <v>52181</v>
      </c>
      <c r="AE17" s="133">
        <f t="shared" si="112"/>
        <v>52546</v>
      </c>
      <c r="AF17" s="133">
        <f t="shared" si="112"/>
        <v>52912</v>
      </c>
      <c r="AG17" s="133">
        <f t="shared" si="112"/>
        <v>53277</v>
      </c>
      <c r="AH17" s="133">
        <f t="shared" si="112"/>
        <v>53642</v>
      </c>
      <c r="AI17" s="133">
        <f t="shared" si="112"/>
        <v>54007</v>
      </c>
      <c r="AJ17" s="133">
        <f t="shared" si="112"/>
        <v>54373</v>
      </c>
      <c r="AK17" s="133">
        <f t="shared" si="112"/>
        <v>54738</v>
      </c>
      <c r="AL17" s="133">
        <f t="shared" si="112"/>
        <v>55103</v>
      </c>
      <c r="AM17" s="133">
        <f t="shared" si="112"/>
        <v>55468</v>
      </c>
      <c r="AN17" s="133">
        <f t="shared" si="112"/>
        <v>55834</v>
      </c>
      <c r="AO17" s="133">
        <f t="shared" si="112"/>
        <v>56199</v>
      </c>
      <c r="AP17" s="133">
        <f t="shared" si="112"/>
        <v>56564</v>
      </c>
      <c r="AQ17" s="133">
        <f t="shared" si="112"/>
        <v>56929</v>
      </c>
      <c r="AR17" s="133">
        <f t="shared" si="112"/>
        <v>57295</v>
      </c>
      <c r="AS17" s="133">
        <f t="shared" si="112"/>
        <v>57660</v>
      </c>
      <c r="AT17" s="133">
        <f t="shared" si="112"/>
        <v>58025</v>
      </c>
      <c r="AU17" s="133">
        <f t="shared" si="112"/>
        <v>58390</v>
      </c>
      <c r="AV17" s="133">
        <f t="shared" si="112"/>
        <v>58756</v>
      </c>
      <c r="AW17" s="133">
        <f t="shared" si="112"/>
        <v>59121</v>
      </c>
      <c r="AX17" s="133">
        <f t="shared" si="112"/>
        <v>59486</v>
      </c>
      <c r="AY17" s="133">
        <f t="shared" si="112"/>
        <v>59851</v>
      </c>
      <c r="AZ17" s="133">
        <f t="shared" si="112"/>
        <v>60217</v>
      </c>
      <c r="BA17" s="133">
        <f t="shared" si="112"/>
        <v>60582</v>
      </c>
      <c r="BB17" s="133">
        <f t="shared" si="112"/>
        <v>60947</v>
      </c>
      <c r="BC17" s="133">
        <f t="shared" si="112"/>
        <v>61312</v>
      </c>
      <c r="BD17" s="133">
        <f t="shared" si="112"/>
        <v>61678</v>
      </c>
      <c r="BE17" s="133">
        <f t="shared" si="112"/>
        <v>62043</v>
      </c>
      <c r="BF17" s="133">
        <f t="shared" si="112"/>
        <v>62408</v>
      </c>
      <c r="BG17" s="133">
        <f t="shared" si="112"/>
        <v>62773</v>
      </c>
      <c r="BH17" s="133">
        <f t="shared" si="112"/>
        <v>63139</v>
      </c>
      <c r="BI17" s="133">
        <f t="shared" si="112"/>
        <v>63504</v>
      </c>
      <c r="BJ17" s="133">
        <f t="shared" si="112"/>
        <v>63869</v>
      </c>
      <c r="BK17" s="133">
        <f t="shared" si="112"/>
        <v>64234</v>
      </c>
      <c r="BL17" s="133">
        <f t="shared" si="112"/>
        <v>64600</v>
      </c>
      <c r="BM17" s="133">
        <f t="shared" si="112"/>
        <v>64965</v>
      </c>
      <c r="BN17" s="133">
        <f t="shared" si="112"/>
        <v>65330</v>
      </c>
      <c r="BO17" s="133">
        <f t="shared" si="112"/>
        <v>65695</v>
      </c>
      <c r="BP17" s="133">
        <f t="shared" si="112"/>
        <v>66061</v>
      </c>
      <c r="BQ17" s="133">
        <f t="shared" si="112"/>
        <v>66426</v>
      </c>
      <c r="BR17" s="133">
        <f t="shared" si="112"/>
        <v>66791</v>
      </c>
      <c r="BS17" s="133">
        <f t="shared" si="112"/>
        <v>67156</v>
      </c>
      <c r="BT17" s="133">
        <f t="shared" si="112"/>
        <v>67522</v>
      </c>
      <c r="BU17" s="133">
        <f t="shared" ref="BU17:EF17" si="113">DATE(BU$5,11,11)</f>
        <v>67887</v>
      </c>
      <c r="BV17" s="133">
        <f t="shared" si="113"/>
        <v>68252</v>
      </c>
      <c r="BW17" s="133">
        <f t="shared" si="113"/>
        <v>68617</v>
      </c>
      <c r="BX17" s="133">
        <f t="shared" si="113"/>
        <v>68983</v>
      </c>
      <c r="BY17" s="133">
        <f t="shared" si="113"/>
        <v>69348</v>
      </c>
      <c r="BZ17" s="133">
        <f t="shared" si="113"/>
        <v>69713</v>
      </c>
      <c r="CA17" s="133">
        <f t="shared" si="113"/>
        <v>70078</v>
      </c>
      <c r="CB17" s="133">
        <f t="shared" si="113"/>
        <v>70444</v>
      </c>
      <c r="CC17" s="133">
        <f t="shared" si="113"/>
        <v>70809</v>
      </c>
      <c r="CD17" s="133">
        <f t="shared" si="113"/>
        <v>71174</v>
      </c>
      <c r="CE17" s="133">
        <f t="shared" si="113"/>
        <v>71539</v>
      </c>
      <c r="CF17" s="133">
        <f t="shared" si="113"/>
        <v>71905</v>
      </c>
      <c r="CG17" s="133">
        <f t="shared" si="113"/>
        <v>72270</v>
      </c>
      <c r="CH17" s="133">
        <f t="shared" si="113"/>
        <v>72635</v>
      </c>
      <c r="CI17" s="133">
        <f t="shared" si="113"/>
        <v>73000</v>
      </c>
      <c r="CJ17" s="133">
        <f t="shared" si="113"/>
        <v>73365</v>
      </c>
      <c r="CK17" s="133">
        <f t="shared" si="113"/>
        <v>73730</v>
      </c>
      <c r="CL17" s="133">
        <f t="shared" si="113"/>
        <v>74095</v>
      </c>
      <c r="CM17" s="133">
        <f t="shared" si="113"/>
        <v>74460</v>
      </c>
      <c r="CN17" s="133">
        <f t="shared" si="113"/>
        <v>74826</v>
      </c>
      <c r="CO17" s="133">
        <f t="shared" si="113"/>
        <v>75191</v>
      </c>
      <c r="CP17" s="133">
        <f t="shared" si="113"/>
        <v>75556</v>
      </c>
      <c r="CQ17" s="133">
        <f t="shared" si="113"/>
        <v>75921</v>
      </c>
      <c r="CR17" s="133">
        <f t="shared" si="113"/>
        <v>76287</v>
      </c>
      <c r="CS17" s="133">
        <f t="shared" si="113"/>
        <v>76652</v>
      </c>
      <c r="CT17" s="133">
        <f t="shared" si="113"/>
        <v>77017</v>
      </c>
      <c r="CU17" s="133">
        <f t="shared" si="113"/>
        <v>77382</v>
      </c>
      <c r="CV17" s="133">
        <f t="shared" si="113"/>
        <v>77748</v>
      </c>
      <c r="CW17" s="133">
        <f t="shared" si="113"/>
        <v>78113</v>
      </c>
      <c r="CX17" s="133">
        <f t="shared" si="113"/>
        <v>78478</v>
      </c>
      <c r="CY17" s="133">
        <f t="shared" si="113"/>
        <v>78843</v>
      </c>
      <c r="CZ17" s="133">
        <f t="shared" si="113"/>
        <v>79209</v>
      </c>
      <c r="DA17" s="133">
        <f t="shared" si="113"/>
        <v>79574</v>
      </c>
      <c r="DB17" s="133">
        <f t="shared" si="113"/>
        <v>79939</v>
      </c>
      <c r="DC17" s="133">
        <f t="shared" si="113"/>
        <v>80304</v>
      </c>
      <c r="DD17" s="133">
        <f t="shared" si="113"/>
        <v>80670</v>
      </c>
      <c r="DE17" s="133">
        <f t="shared" si="113"/>
        <v>81035</v>
      </c>
      <c r="DF17" s="133">
        <f t="shared" si="113"/>
        <v>81400</v>
      </c>
      <c r="DG17" s="133">
        <f t="shared" si="113"/>
        <v>81765</v>
      </c>
      <c r="DH17" s="133">
        <f t="shared" si="113"/>
        <v>82131</v>
      </c>
      <c r="DI17" s="133">
        <f t="shared" si="113"/>
        <v>82496</v>
      </c>
      <c r="DJ17" s="133">
        <f t="shared" si="113"/>
        <v>82861</v>
      </c>
      <c r="DK17" s="133">
        <f t="shared" si="113"/>
        <v>83226</v>
      </c>
      <c r="DL17" s="133">
        <f t="shared" si="113"/>
        <v>83592</v>
      </c>
      <c r="DM17" s="133">
        <f t="shared" si="113"/>
        <v>83957</v>
      </c>
      <c r="DN17" s="133">
        <f t="shared" si="113"/>
        <v>84322</v>
      </c>
      <c r="DO17" s="133">
        <f t="shared" si="113"/>
        <v>84687</v>
      </c>
      <c r="DP17" s="133">
        <f t="shared" si="113"/>
        <v>85053</v>
      </c>
      <c r="DQ17" s="133">
        <f t="shared" si="113"/>
        <v>85418</v>
      </c>
      <c r="DR17" s="133">
        <f t="shared" si="113"/>
        <v>85783</v>
      </c>
      <c r="DS17" s="133">
        <f t="shared" si="113"/>
        <v>86148</v>
      </c>
      <c r="DT17" s="133">
        <f t="shared" si="113"/>
        <v>86514</v>
      </c>
      <c r="DU17" s="133">
        <f t="shared" si="113"/>
        <v>86879</v>
      </c>
      <c r="DV17" s="133">
        <f t="shared" si="113"/>
        <v>87244</v>
      </c>
      <c r="DW17" s="133">
        <f t="shared" si="113"/>
        <v>87609</v>
      </c>
      <c r="DX17" s="133">
        <f t="shared" si="113"/>
        <v>87975</v>
      </c>
      <c r="DY17" s="133">
        <f t="shared" si="113"/>
        <v>88340</v>
      </c>
      <c r="DZ17" s="133">
        <f t="shared" si="113"/>
        <v>88705</v>
      </c>
      <c r="EA17" s="133">
        <f t="shared" si="113"/>
        <v>89070</v>
      </c>
      <c r="EB17" s="133">
        <f t="shared" si="113"/>
        <v>89436</v>
      </c>
      <c r="EC17" s="133">
        <f t="shared" si="113"/>
        <v>89801</v>
      </c>
      <c r="ED17" s="133">
        <f t="shared" si="113"/>
        <v>90166</v>
      </c>
      <c r="EE17" s="133">
        <f t="shared" si="113"/>
        <v>90531</v>
      </c>
      <c r="EF17" s="133">
        <f t="shared" si="113"/>
        <v>90897</v>
      </c>
      <c r="EG17" s="133">
        <f t="shared" ref="EG17:GF17" si="114">DATE(EG$5,11,11)</f>
        <v>91262</v>
      </c>
      <c r="EH17" s="133">
        <f t="shared" si="114"/>
        <v>91627</v>
      </c>
      <c r="EI17" s="133">
        <f t="shared" si="114"/>
        <v>91992</v>
      </c>
      <c r="EJ17" s="133">
        <f t="shared" si="114"/>
        <v>92358</v>
      </c>
      <c r="EK17" s="133">
        <f t="shared" si="114"/>
        <v>92723</v>
      </c>
      <c r="EL17" s="133">
        <f t="shared" si="114"/>
        <v>93088</v>
      </c>
      <c r="EM17" s="133">
        <f t="shared" si="114"/>
        <v>93453</v>
      </c>
      <c r="EN17" s="133">
        <f t="shared" si="114"/>
        <v>93819</v>
      </c>
      <c r="EO17" s="133">
        <f t="shared" si="114"/>
        <v>94184</v>
      </c>
      <c r="EP17" s="133">
        <f t="shared" si="114"/>
        <v>94549</v>
      </c>
      <c r="EQ17" s="133">
        <f t="shared" si="114"/>
        <v>94914</v>
      </c>
      <c r="ER17" s="133">
        <f t="shared" si="114"/>
        <v>95280</v>
      </c>
      <c r="ES17" s="133">
        <f t="shared" si="114"/>
        <v>95645</v>
      </c>
      <c r="ET17" s="133">
        <f t="shared" si="114"/>
        <v>96010</v>
      </c>
      <c r="EU17" s="133">
        <f t="shared" si="114"/>
        <v>96375</v>
      </c>
      <c r="EV17" s="133">
        <f t="shared" si="114"/>
        <v>96741</v>
      </c>
      <c r="EW17" s="133">
        <f t="shared" si="114"/>
        <v>97106</v>
      </c>
      <c r="EX17" s="133">
        <f t="shared" si="114"/>
        <v>97471</v>
      </c>
      <c r="EY17" s="133">
        <f t="shared" si="114"/>
        <v>97836</v>
      </c>
      <c r="EZ17" s="133">
        <f t="shared" si="114"/>
        <v>98202</v>
      </c>
      <c r="FA17" s="133">
        <f t="shared" si="114"/>
        <v>98567</v>
      </c>
      <c r="FB17" s="133">
        <f t="shared" si="114"/>
        <v>98932</v>
      </c>
      <c r="FC17" s="133">
        <f t="shared" si="114"/>
        <v>99297</v>
      </c>
      <c r="FD17" s="133">
        <f t="shared" si="114"/>
        <v>99663</v>
      </c>
      <c r="FE17" s="133">
        <f t="shared" si="114"/>
        <v>100028</v>
      </c>
      <c r="FF17" s="133">
        <f t="shared" si="114"/>
        <v>100393</v>
      </c>
      <c r="FG17" s="133">
        <f t="shared" si="114"/>
        <v>100758</v>
      </c>
      <c r="FH17" s="133">
        <f t="shared" si="114"/>
        <v>101124</v>
      </c>
      <c r="FI17" s="133">
        <f t="shared" si="114"/>
        <v>101489</v>
      </c>
      <c r="FJ17" s="133">
        <f t="shared" si="114"/>
        <v>101854</v>
      </c>
      <c r="FK17" s="133">
        <f t="shared" si="114"/>
        <v>102219</v>
      </c>
      <c r="FL17" s="133">
        <f t="shared" si="114"/>
        <v>102585</v>
      </c>
      <c r="FM17" s="133">
        <f t="shared" si="114"/>
        <v>102950</v>
      </c>
      <c r="FN17" s="133">
        <f t="shared" si="114"/>
        <v>103315</v>
      </c>
      <c r="FO17" s="133">
        <f t="shared" si="114"/>
        <v>103680</v>
      </c>
      <c r="FP17" s="133">
        <f t="shared" si="114"/>
        <v>104046</v>
      </c>
      <c r="FQ17" s="133">
        <f t="shared" si="114"/>
        <v>104411</v>
      </c>
      <c r="FR17" s="133">
        <f t="shared" si="114"/>
        <v>104776</v>
      </c>
      <c r="FS17" s="133">
        <f t="shared" si="114"/>
        <v>105141</v>
      </c>
      <c r="FT17" s="133">
        <f t="shared" si="114"/>
        <v>105507</v>
      </c>
      <c r="FU17" s="133">
        <f t="shared" si="114"/>
        <v>105872</v>
      </c>
      <c r="FV17" s="133">
        <f t="shared" si="114"/>
        <v>106237</v>
      </c>
      <c r="FW17" s="133">
        <f t="shared" si="114"/>
        <v>106602</v>
      </c>
      <c r="FX17" s="133">
        <f t="shared" si="114"/>
        <v>106968</v>
      </c>
      <c r="FY17" s="133">
        <f t="shared" si="114"/>
        <v>107333</v>
      </c>
      <c r="FZ17" s="133">
        <f t="shared" si="114"/>
        <v>107698</v>
      </c>
      <c r="GA17" s="133">
        <f t="shared" si="114"/>
        <v>108063</v>
      </c>
      <c r="GB17" s="133">
        <f t="shared" si="114"/>
        <v>108429</v>
      </c>
      <c r="GC17" s="133">
        <f t="shared" si="114"/>
        <v>108794</v>
      </c>
      <c r="GD17" s="133">
        <f t="shared" si="114"/>
        <v>109159</v>
      </c>
      <c r="GE17" s="133">
        <f t="shared" si="114"/>
        <v>109524</v>
      </c>
      <c r="GF17" s="133">
        <f t="shared" si="114"/>
        <v>109889</v>
      </c>
    </row>
    <row r="18" spans="1:188" ht="21" customHeight="1" x14ac:dyDescent="0.3">
      <c r="A18" s="123">
        <v>12</v>
      </c>
      <c r="B18" s="124">
        <f t="shared" si="82"/>
        <v>44190</v>
      </c>
      <c r="C18" s="131">
        <f t="shared" si="83"/>
        <v>44190</v>
      </c>
      <c r="D18" s="131" t="str">
        <f t="shared" si="84"/>
        <v>ven</v>
      </c>
      <c r="E18" s="131"/>
      <c r="F18" s="134" t="s">
        <v>206</v>
      </c>
      <c r="G18" s="133">
        <f>DATE(G$5,12,25)</f>
        <v>43824</v>
      </c>
      <c r="H18" s="133">
        <f>DATE(H$5,12,25)</f>
        <v>44190</v>
      </c>
      <c r="I18" s="133">
        <f t="shared" ref="I18:BT18" si="115">DATE(I$5,12,25)</f>
        <v>44555</v>
      </c>
      <c r="J18" s="133">
        <f t="shared" si="115"/>
        <v>44920</v>
      </c>
      <c r="K18" s="133">
        <f t="shared" si="115"/>
        <v>45285</v>
      </c>
      <c r="L18" s="133">
        <f t="shared" si="115"/>
        <v>45651</v>
      </c>
      <c r="M18" s="133">
        <f t="shared" si="115"/>
        <v>46016</v>
      </c>
      <c r="N18" s="133">
        <f t="shared" si="115"/>
        <v>46381</v>
      </c>
      <c r="O18" s="133">
        <f t="shared" si="115"/>
        <v>46746</v>
      </c>
      <c r="P18" s="133">
        <f t="shared" si="115"/>
        <v>47112</v>
      </c>
      <c r="Q18" s="133">
        <f t="shared" si="115"/>
        <v>47477</v>
      </c>
      <c r="R18" s="133">
        <f t="shared" si="115"/>
        <v>47842</v>
      </c>
      <c r="S18" s="133">
        <f t="shared" si="115"/>
        <v>48207</v>
      </c>
      <c r="T18" s="133">
        <f t="shared" si="115"/>
        <v>48573</v>
      </c>
      <c r="U18" s="133">
        <f t="shared" si="115"/>
        <v>48938</v>
      </c>
      <c r="V18" s="133">
        <f t="shared" si="115"/>
        <v>49303</v>
      </c>
      <c r="W18" s="133">
        <f t="shared" si="115"/>
        <v>49668</v>
      </c>
      <c r="X18" s="133">
        <f t="shared" si="115"/>
        <v>50034</v>
      </c>
      <c r="Y18" s="133">
        <f t="shared" si="115"/>
        <v>50399</v>
      </c>
      <c r="Z18" s="133">
        <f t="shared" si="115"/>
        <v>50764</v>
      </c>
      <c r="AA18" s="133">
        <f t="shared" si="115"/>
        <v>51129</v>
      </c>
      <c r="AB18" s="133">
        <f t="shared" si="115"/>
        <v>51495</v>
      </c>
      <c r="AC18" s="133">
        <f t="shared" si="115"/>
        <v>51860</v>
      </c>
      <c r="AD18" s="133">
        <f t="shared" si="115"/>
        <v>52225</v>
      </c>
      <c r="AE18" s="133">
        <f t="shared" si="115"/>
        <v>52590</v>
      </c>
      <c r="AF18" s="133">
        <f t="shared" si="115"/>
        <v>52956</v>
      </c>
      <c r="AG18" s="133">
        <f t="shared" si="115"/>
        <v>53321</v>
      </c>
      <c r="AH18" s="133">
        <f t="shared" si="115"/>
        <v>53686</v>
      </c>
      <c r="AI18" s="133">
        <f t="shared" si="115"/>
        <v>54051</v>
      </c>
      <c r="AJ18" s="133">
        <f t="shared" si="115"/>
        <v>54417</v>
      </c>
      <c r="AK18" s="133">
        <f t="shared" si="115"/>
        <v>54782</v>
      </c>
      <c r="AL18" s="133">
        <f t="shared" si="115"/>
        <v>55147</v>
      </c>
      <c r="AM18" s="133">
        <f t="shared" si="115"/>
        <v>55512</v>
      </c>
      <c r="AN18" s="133">
        <f t="shared" si="115"/>
        <v>55878</v>
      </c>
      <c r="AO18" s="133">
        <f t="shared" si="115"/>
        <v>56243</v>
      </c>
      <c r="AP18" s="133">
        <f t="shared" si="115"/>
        <v>56608</v>
      </c>
      <c r="AQ18" s="133">
        <f t="shared" si="115"/>
        <v>56973</v>
      </c>
      <c r="AR18" s="133">
        <f t="shared" si="115"/>
        <v>57339</v>
      </c>
      <c r="AS18" s="133">
        <f t="shared" si="115"/>
        <v>57704</v>
      </c>
      <c r="AT18" s="133">
        <f t="shared" si="115"/>
        <v>58069</v>
      </c>
      <c r="AU18" s="133">
        <f t="shared" si="115"/>
        <v>58434</v>
      </c>
      <c r="AV18" s="133">
        <f t="shared" si="115"/>
        <v>58800</v>
      </c>
      <c r="AW18" s="133">
        <f t="shared" si="115"/>
        <v>59165</v>
      </c>
      <c r="AX18" s="133">
        <f t="shared" si="115"/>
        <v>59530</v>
      </c>
      <c r="AY18" s="133">
        <f t="shared" si="115"/>
        <v>59895</v>
      </c>
      <c r="AZ18" s="133">
        <f t="shared" si="115"/>
        <v>60261</v>
      </c>
      <c r="BA18" s="133">
        <f t="shared" si="115"/>
        <v>60626</v>
      </c>
      <c r="BB18" s="133">
        <f t="shared" si="115"/>
        <v>60991</v>
      </c>
      <c r="BC18" s="133">
        <f t="shared" si="115"/>
        <v>61356</v>
      </c>
      <c r="BD18" s="133">
        <f t="shared" si="115"/>
        <v>61722</v>
      </c>
      <c r="BE18" s="133">
        <f t="shared" si="115"/>
        <v>62087</v>
      </c>
      <c r="BF18" s="133">
        <f t="shared" si="115"/>
        <v>62452</v>
      </c>
      <c r="BG18" s="133">
        <f t="shared" si="115"/>
        <v>62817</v>
      </c>
      <c r="BH18" s="133">
        <f t="shared" si="115"/>
        <v>63183</v>
      </c>
      <c r="BI18" s="133">
        <f t="shared" si="115"/>
        <v>63548</v>
      </c>
      <c r="BJ18" s="133">
        <f t="shared" si="115"/>
        <v>63913</v>
      </c>
      <c r="BK18" s="133">
        <f t="shared" si="115"/>
        <v>64278</v>
      </c>
      <c r="BL18" s="133">
        <f t="shared" si="115"/>
        <v>64644</v>
      </c>
      <c r="BM18" s="133">
        <f t="shared" si="115"/>
        <v>65009</v>
      </c>
      <c r="BN18" s="133">
        <f t="shared" si="115"/>
        <v>65374</v>
      </c>
      <c r="BO18" s="133">
        <f t="shared" si="115"/>
        <v>65739</v>
      </c>
      <c r="BP18" s="133">
        <f t="shared" si="115"/>
        <v>66105</v>
      </c>
      <c r="BQ18" s="133">
        <f t="shared" si="115"/>
        <v>66470</v>
      </c>
      <c r="BR18" s="133">
        <f t="shared" si="115"/>
        <v>66835</v>
      </c>
      <c r="BS18" s="133">
        <f t="shared" si="115"/>
        <v>67200</v>
      </c>
      <c r="BT18" s="133">
        <f t="shared" si="115"/>
        <v>67566</v>
      </c>
      <c r="BU18" s="133">
        <f t="shared" ref="BU18:EF18" si="116">DATE(BU$5,12,25)</f>
        <v>67931</v>
      </c>
      <c r="BV18" s="133">
        <f t="shared" si="116"/>
        <v>68296</v>
      </c>
      <c r="BW18" s="133">
        <f t="shared" si="116"/>
        <v>68661</v>
      </c>
      <c r="BX18" s="133">
        <f t="shared" si="116"/>
        <v>69027</v>
      </c>
      <c r="BY18" s="133">
        <f t="shared" si="116"/>
        <v>69392</v>
      </c>
      <c r="BZ18" s="133">
        <f t="shared" si="116"/>
        <v>69757</v>
      </c>
      <c r="CA18" s="133">
        <f t="shared" si="116"/>
        <v>70122</v>
      </c>
      <c r="CB18" s="133">
        <f t="shared" si="116"/>
        <v>70488</v>
      </c>
      <c r="CC18" s="133">
        <f t="shared" si="116"/>
        <v>70853</v>
      </c>
      <c r="CD18" s="133">
        <f t="shared" si="116"/>
        <v>71218</v>
      </c>
      <c r="CE18" s="133">
        <f t="shared" si="116"/>
        <v>71583</v>
      </c>
      <c r="CF18" s="133">
        <f t="shared" si="116"/>
        <v>71949</v>
      </c>
      <c r="CG18" s="133">
        <f t="shared" si="116"/>
        <v>72314</v>
      </c>
      <c r="CH18" s="133">
        <f t="shared" si="116"/>
        <v>72679</v>
      </c>
      <c r="CI18" s="133">
        <f t="shared" si="116"/>
        <v>73044</v>
      </c>
      <c r="CJ18" s="133">
        <f t="shared" si="116"/>
        <v>73409</v>
      </c>
      <c r="CK18" s="133">
        <f t="shared" si="116"/>
        <v>73774</v>
      </c>
      <c r="CL18" s="133">
        <f t="shared" si="116"/>
        <v>74139</v>
      </c>
      <c r="CM18" s="133">
        <f t="shared" si="116"/>
        <v>74504</v>
      </c>
      <c r="CN18" s="133">
        <f t="shared" si="116"/>
        <v>74870</v>
      </c>
      <c r="CO18" s="133">
        <f t="shared" si="116"/>
        <v>75235</v>
      </c>
      <c r="CP18" s="133">
        <f t="shared" si="116"/>
        <v>75600</v>
      </c>
      <c r="CQ18" s="133">
        <f t="shared" si="116"/>
        <v>75965</v>
      </c>
      <c r="CR18" s="133">
        <f t="shared" si="116"/>
        <v>76331</v>
      </c>
      <c r="CS18" s="133">
        <f t="shared" si="116"/>
        <v>76696</v>
      </c>
      <c r="CT18" s="133">
        <f t="shared" si="116"/>
        <v>77061</v>
      </c>
      <c r="CU18" s="133">
        <f t="shared" si="116"/>
        <v>77426</v>
      </c>
      <c r="CV18" s="133">
        <f t="shared" si="116"/>
        <v>77792</v>
      </c>
      <c r="CW18" s="133">
        <f t="shared" si="116"/>
        <v>78157</v>
      </c>
      <c r="CX18" s="133">
        <f t="shared" si="116"/>
        <v>78522</v>
      </c>
      <c r="CY18" s="133">
        <f t="shared" si="116"/>
        <v>78887</v>
      </c>
      <c r="CZ18" s="133">
        <f t="shared" si="116"/>
        <v>79253</v>
      </c>
      <c r="DA18" s="133">
        <f t="shared" si="116"/>
        <v>79618</v>
      </c>
      <c r="DB18" s="133">
        <f t="shared" si="116"/>
        <v>79983</v>
      </c>
      <c r="DC18" s="133">
        <f t="shared" si="116"/>
        <v>80348</v>
      </c>
      <c r="DD18" s="133">
        <f t="shared" si="116"/>
        <v>80714</v>
      </c>
      <c r="DE18" s="133">
        <f t="shared" si="116"/>
        <v>81079</v>
      </c>
      <c r="DF18" s="133">
        <f t="shared" si="116"/>
        <v>81444</v>
      </c>
      <c r="DG18" s="133">
        <f t="shared" si="116"/>
        <v>81809</v>
      </c>
      <c r="DH18" s="133">
        <f t="shared" si="116"/>
        <v>82175</v>
      </c>
      <c r="DI18" s="133">
        <f t="shared" si="116"/>
        <v>82540</v>
      </c>
      <c r="DJ18" s="133">
        <f t="shared" si="116"/>
        <v>82905</v>
      </c>
      <c r="DK18" s="133">
        <f t="shared" si="116"/>
        <v>83270</v>
      </c>
      <c r="DL18" s="133">
        <f t="shared" si="116"/>
        <v>83636</v>
      </c>
      <c r="DM18" s="133">
        <f t="shared" si="116"/>
        <v>84001</v>
      </c>
      <c r="DN18" s="133">
        <f t="shared" si="116"/>
        <v>84366</v>
      </c>
      <c r="DO18" s="133">
        <f t="shared" si="116"/>
        <v>84731</v>
      </c>
      <c r="DP18" s="133">
        <f t="shared" si="116"/>
        <v>85097</v>
      </c>
      <c r="DQ18" s="133">
        <f t="shared" si="116"/>
        <v>85462</v>
      </c>
      <c r="DR18" s="133">
        <f t="shared" si="116"/>
        <v>85827</v>
      </c>
      <c r="DS18" s="133">
        <f t="shared" si="116"/>
        <v>86192</v>
      </c>
      <c r="DT18" s="133">
        <f t="shared" si="116"/>
        <v>86558</v>
      </c>
      <c r="DU18" s="133">
        <f t="shared" si="116"/>
        <v>86923</v>
      </c>
      <c r="DV18" s="133">
        <f t="shared" si="116"/>
        <v>87288</v>
      </c>
      <c r="DW18" s="133">
        <f t="shared" si="116"/>
        <v>87653</v>
      </c>
      <c r="DX18" s="133">
        <f t="shared" si="116"/>
        <v>88019</v>
      </c>
      <c r="DY18" s="133">
        <f t="shared" si="116"/>
        <v>88384</v>
      </c>
      <c r="DZ18" s="133">
        <f t="shared" si="116"/>
        <v>88749</v>
      </c>
      <c r="EA18" s="133">
        <f t="shared" si="116"/>
        <v>89114</v>
      </c>
      <c r="EB18" s="133">
        <f t="shared" si="116"/>
        <v>89480</v>
      </c>
      <c r="EC18" s="133">
        <f t="shared" si="116"/>
        <v>89845</v>
      </c>
      <c r="ED18" s="133">
        <f t="shared" si="116"/>
        <v>90210</v>
      </c>
      <c r="EE18" s="133">
        <f t="shared" si="116"/>
        <v>90575</v>
      </c>
      <c r="EF18" s="133">
        <f t="shared" si="116"/>
        <v>90941</v>
      </c>
      <c r="EG18" s="133">
        <f t="shared" ref="EG18:GF18" si="117">DATE(EG$5,12,25)</f>
        <v>91306</v>
      </c>
      <c r="EH18" s="133">
        <f t="shared" si="117"/>
        <v>91671</v>
      </c>
      <c r="EI18" s="133">
        <f t="shared" si="117"/>
        <v>92036</v>
      </c>
      <c r="EJ18" s="133">
        <f t="shared" si="117"/>
        <v>92402</v>
      </c>
      <c r="EK18" s="133">
        <f t="shared" si="117"/>
        <v>92767</v>
      </c>
      <c r="EL18" s="133">
        <f t="shared" si="117"/>
        <v>93132</v>
      </c>
      <c r="EM18" s="133">
        <f t="shared" si="117"/>
        <v>93497</v>
      </c>
      <c r="EN18" s="133">
        <f t="shared" si="117"/>
        <v>93863</v>
      </c>
      <c r="EO18" s="133">
        <f t="shared" si="117"/>
        <v>94228</v>
      </c>
      <c r="EP18" s="133">
        <f t="shared" si="117"/>
        <v>94593</v>
      </c>
      <c r="EQ18" s="133">
        <f t="shared" si="117"/>
        <v>94958</v>
      </c>
      <c r="ER18" s="133">
        <f t="shared" si="117"/>
        <v>95324</v>
      </c>
      <c r="ES18" s="133">
        <f t="shared" si="117"/>
        <v>95689</v>
      </c>
      <c r="ET18" s="133">
        <f t="shared" si="117"/>
        <v>96054</v>
      </c>
      <c r="EU18" s="133">
        <f t="shared" si="117"/>
        <v>96419</v>
      </c>
      <c r="EV18" s="133">
        <f t="shared" si="117"/>
        <v>96785</v>
      </c>
      <c r="EW18" s="133">
        <f t="shared" si="117"/>
        <v>97150</v>
      </c>
      <c r="EX18" s="133">
        <f t="shared" si="117"/>
        <v>97515</v>
      </c>
      <c r="EY18" s="133">
        <f t="shared" si="117"/>
        <v>97880</v>
      </c>
      <c r="EZ18" s="133">
        <f t="shared" si="117"/>
        <v>98246</v>
      </c>
      <c r="FA18" s="133">
        <f t="shared" si="117"/>
        <v>98611</v>
      </c>
      <c r="FB18" s="133">
        <f t="shared" si="117"/>
        <v>98976</v>
      </c>
      <c r="FC18" s="133">
        <f t="shared" si="117"/>
        <v>99341</v>
      </c>
      <c r="FD18" s="133">
        <f t="shared" si="117"/>
        <v>99707</v>
      </c>
      <c r="FE18" s="133">
        <f t="shared" si="117"/>
        <v>100072</v>
      </c>
      <c r="FF18" s="133">
        <f t="shared" si="117"/>
        <v>100437</v>
      </c>
      <c r="FG18" s="133">
        <f t="shared" si="117"/>
        <v>100802</v>
      </c>
      <c r="FH18" s="133">
        <f t="shared" si="117"/>
        <v>101168</v>
      </c>
      <c r="FI18" s="133">
        <f t="shared" si="117"/>
        <v>101533</v>
      </c>
      <c r="FJ18" s="133">
        <f t="shared" si="117"/>
        <v>101898</v>
      </c>
      <c r="FK18" s="133">
        <f t="shared" si="117"/>
        <v>102263</v>
      </c>
      <c r="FL18" s="133">
        <f t="shared" si="117"/>
        <v>102629</v>
      </c>
      <c r="FM18" s="133">
        <f t="shared" si="117"/>
        <v>102994</v>
      </c>
      <c r="FN18" s="133">
        <f t="shared" si="117"/>
        <v>103359</v>
      </c>
      <c r="FO18" s="133">
        <f t="shared" si="117"/>
        <v>103724</v>
      </c>
      <c r="FP18" s="133">
        <f t="shared" si="117"/>
        <v>104090</v>
      </c>
      <c r="FQ18" s="133">
        <f t="shared" si="117"/>
        <v>104455</v>
      </c>
      <c r="FR18" s="133">
        <f t="shared" si="117"/>
        <v>104820</v>
      </c>
      <c r="FS18" s="133">
        <f t="shared" si="117"/>
        <v>105185</v>
      </c>
      <c r="FT18" s="133">
        <f t="shared" si="117"/>
        <v>105551</v>
      </c>
      <c r="FU18" s="133">
        <f t="shared" si="117"/>
        <v>105916</v>
      </c>
      <c r="FV18" s="133">
        <f t="shared" si="117"/>
        <v>106281</v>
      </c>
      <c r="FW18" s="133">
        <f t="shared" si="117"/>
        <v>106646</v>
      </c>
      <c r="FX18" s="133">
        <f t="shared" si="117"/>
        <v>107012</v>
      </c>
      <c r="FY18" s="133">
        <f t="shared" si="117"/>
        <v>107377</v>
      </c>
      <c r="FZ18" s="133">
        <f t="shared" si="117"/>
        <v>107742</v>
      </c>
      <c r="GA18" s="133">
        <f t="shared" si="117"/>
        <v>108107</v>
      </c>
      <c r="GB18" s="133">
        <f t="shared" si="117"/>
        <v>108473</v>
      </c>
      <c r="GC18" s="133">
        <f t="shared" si="117"/>
        <v>108838</v>
      </c>
      <c r="GD18" s="133">
        <f t="shared" si="117"/>
        <v>109203</v>
      </c>
      <c r="GE18" s="133">
        <f t="shared" si="117"/>
        <v>109568</v>
      </c>
      <c r="GF18" s="133">
        <f t="shared" si="117"/>
        <v>109933</v>
      </c>
    </row>
    <row r="19" spans="1:188" ht="21" customHeight="1" x14ac:dyDescent="0.3">
      <c r="A19" s="123">
        <v>13</v>
      </c>
      <c r="B19" s="124">
        <f t="shared" si="82"/>
        <v>44191</v>
      </c>
      <c r="C19" s="131">
        <f t="shared" si="83"/>
        <v>44191</v>
      </c>
      <c r="D19" s="131" t="str">
        <f t="shared" si="84"/>
        <v>sam</v>
      </c>
      <c r="E19" s="131"/>
      <c r="F19" s="135" t="s">
        <v>207</v>
      </c>
      <c r="G19" s="133">
        <f>G$18+1</f>
        <v>43825</v>
      </c>
      <c r="H19" s="133">
        <f>H$18+1</f>
        <v>44191</v>
      </c>
      <c r="I19" s="133">
        <f t="shared" ref="I19:BT19" si="118">I$18+1</f>
        <v>44556</v>
      </c>
      <c r="J19" s="133">
        <f t="shared" si="118"/>
        <v>44921</v>
      </c>
      <c r="K19" s="133">
        <f t="shared" si="118"/>
        <v>45286</v>
      </c>
      <c r="L19" s="133">
        <f t="shared" si="118"/>
        <v>45652</v>
      </c>
      <c r="M19" s="133">
        <f t="shared" si="118"/>
        <v>46017</v>
      </c>
      <c r="N19" s="133">
        <f t="shared" si="118"/>
        <v>46382</v>
      </c>
      <c r="O19" s="133">
        <f t="shared" si="118"/>
        <v>46747</v>
      </c>
      <c r="P19" s="133">
        <f t="shared" si="118"/>
        <v>47113</v>
      </c>
      <c r="Q19" s="133">
        <f t="shared" si="118"/>
        <v>47478</v>
      </c>
      <c r="R19" s="133">
        <f t="shared" si="118"/>
        <v>47843</v>
      </c>
      <c r="S19" s="133">
        <f t="shared" si="118"/>
        <v>48208</v>
      </c>
      <c r="T19" s="133">
        <f t="shared" si="118"/>
        <v>48574</v>
      </c>
      <c r="U19" s="133">
        <f t="shared" si="118"/>
        <v>48939</v>
      </c>
      <c r="V19" s="133">
        <f t="shared" si="118"/>
        <v>49304</v>
      </c>
      <c r="W19" s="133">
        <f t="shared" si="118"/>
        <v>49669</v>
      </c>
      <c r="X19" s="133">
        <f t="shared" si="118"/>
        <v>50035</v>
      </c>
      <c r="Y19" s="133">
        <f t="shared" si="118"/>
        <v>50400</v>
      </c>
      <c r="Z19" s="133">
        <f t="shared" si="118"/>
        <v>50765</v>
      </c>
      <c r="AA19" s="133">
        <f t="shared" si="118"/>
        <v>51130</v>
      </c>
      <c r="AB19" s="133">
        <f t="shared" si="118"/>
        <v>51496</v>
      </c>
      <c r="AC19" s="133">
        <f t="shared" si="118"/>
        <v>51861</v>
      </c>
      <c r="AD19" s="133">
        <f t="shared" si="118"/>
        <v>52226</v>
      </c>
      <c r="AE19" s="133">
        <f t="shared" si="118"/>
        <v>52591</v>
      </c>
      <c r="AF19" s="133">
        <f t="shared" si="118"/>
        <v>52957</v>
      </c>
      <c r="AG19" s="133">
        <f t="shared" si="118"/>
        <v>53322</v>
      </c>
      <c r="AH19" s="133">
        <f t="shared" si="118"/>
        <v>53687</v>
      </c>
      <c r="AI19" s="133">
        <f t="shared" si="118"/>
        <v>54052</v>
      </c>
      <c r="AJ19" s="133">
        <f t="shared" si="118"/>
        <v>54418</v>
      </c>
      <c r="AK19" s="133">
        <f t="shared" si="118"/>
        <v>54783</v>
      </c>
      <c r="AL19" s="133">
        <f t="shared" si="118"/>
        <v>55148</v>
      </c>
      <c r="AM19" s="133">
        <f t="shared" si="118"/>
        <v>55513</v>
      </c>
      <c r="AN19" s="133">
        <f t="shared" si="118"/>
        <v>55879</v>
      </c>
      <c r="AO19" s="133">
        <f t="shared" si="118"/>
        <v>56244</v>
      </c>
      <c r="AP19" s="133">
        <f t="shared" si="118"/>
        <v>56609</v>
      </c>
      <c r="AQ19" s="133">
        <f t="shared" si="118"/>
        <v>56974</v>
      </c>
      <c r="AR19" s="133">
        <f t="shared" si="118"/>
        <v>57340</v>
      </c>
      <c r="AS19" s="133">
        <f t="shared" si="118"/>
        <v>57705</v>
      </c>
      <c r="AT19" s="133">
        <f t="shared" si="118"/>
        <v>58070</v>
      </c>
      <c r="AU19" s="133">
        <f t="shared" si="118"/>
        <v>58435</v>
      </c>
      <c r="AV19" s="133">
        <f t="shared" si="118"/>
        <v>58801</v>
      </c>
      <c r="AW19" s="133">
        <f t="shared" si="118"/>
        <v>59166</v>
      </c>
      <c r="AX19" s="133">
        <f t="shared" si="118"/>
        <v>59531</v>
      </c>
      <c r="AY19" s="133">
        <f t="shared" si="118"/>
        <v>59896</v>
      </c>
      <c r="AZ19" s="133">
        <f t="shared" si="118"/>
        <v>60262</v>
      </c>
      <c r="BA19" s="133">
        <f t="shared" si="118"/>
        <v>60627</v>
      </c>
      <c r="BB19" s="133">
        <f t="shared" si="118"/>
        <v>60992</v>
      </c>
      <c r="BC19" s="133">
        <f t="shared" si="118"/>
        <v>61357</v>
      </c>
      <c r="BD19" s="133">
        <f t="shared" si="118"/>
        <v>61723</v>
      </c>
      <c r="BE19" s="133">
        <f t="shared" si="118"/>
        <v>62088</v>
      </c>
      <c r="BF19" s="133">
        <f t="shared" si="118"/>
        <v>62453</v>
      </c>
      <c r="BG19" s="133">
        <f t="shared" si="118"/>
        <v>62818</v>
      </c>
      <c r="BH19" s="133">
        <f t="shared" si="118"/>
        <v>63184</v>
      </c>
      <c r="BI19" s="133">
        <f t="shared" si="118"/>
        <v>63549</v>
      </c>
      <c r="BJ19" s="133">
        <f t="shared" si="118"/>
        <v>63914</v>
      </c>
      <c r="BK19" s="133">
        <f t="shared" si="118"/>
        <v>64279</v>
      </c>
      <c r="BL19" s="133">
        <f t="shared" si="118"/>
        <v>64645</v>
      </c>
      <c r="BM19" s="133">
        <f t="shared" si="118"/>
        <v>65010</v>
      </c>
      <c r="BN19" s="133">
        <f t="shared" si="118"/>
        <v>65375</v>
      </c>
      <c r="BO19" s="133">
        <f t="shared" si="118"/>
        <v>65740</v>
      </c>
      <c r="BP19" s="133">
        <f t="shared" si="118"/>
        <v>66106</v>
      </c>
      <c r="BQ19" s="133">
        <f t="shared" si="118"/>
        <v>66471</v>
      </c>
      <c r="BR19" s="133">
        <f t="shared" si="118"/>
        <v>66836</v>
      </c>
      <c r="BS19" s="133">
        <f t="shared" si="118"/>
        <v>67201</v>
      </c>
      <c r="BT19" s="133">
        <f t="shared" si="118"/>
        <v>67567</v>
      </c>
      <c r="BU19" s="133">
        <f t="shared" ref="BU19:EF19" si="119">BU$18+1</f>
        <v>67932</v>
      </c>
      <c r="BV19" s="133">
        <f t="shared" si="119"/>
        <v>68297</v>
      </c>
      <c r="BW19" s="133">
        <f t="shared" si="119"/>
        <v>68662</v>
      </c>
      <c r="BX19" s="133">
        <f t="shared" si="119"/>
        <v>69028</v>
      </c>
      <c r="BY19" s="133">
        <f t="shared" si="119"/>
        <v>69393</v>
      </c>
      <c r="BZ19" s="133">
        <f t="shared" si="119"/>
        <v>69758</v>
      </c>
      <c r="CA19" s="133">
        <f t="shared" si="119"/>
        <v>70123</v>
      </c>
      <c r="CB19" s="133">
        <f t="shared" si="119"/>
        <v>70489</v>
      </c>
      <c r="CC19" s="133">
        <f t="shared" si="119"/>
        <v>70854</v>
      </c>
      <c r="CD19" s="133">
        <f t="shared" si="119"/>
        <v>71219</v>
      </c>
      <c r="CE19" s="133">
        <f t="shared" si="119"/>
        <v>71584</v>
      </c>
      <c r="CF19" s="133">
        <f t="shared" si="119"/>
        <v>71950</v>
      </c>
      <c r="CG19" s="133">
        <f t="shared" si="119"/>
        <v>72315</v>
      </c>
      <c r="CH19" s="133">
        <f t="shared" si="119"/>
        <v>72680</v>
      </c>
      <c r="CI19" s="133">
        <f t="shared" si="119"/>
        <v>73045</v>
      </c>
      <c r="CJ19" s="133">
        <f t="shared" si="119"/>
        <v>73410</v>
      </c>
      <c r="CK19" s="133">
        <f t="shared" si="119"/>
        <v>73775</v>
      </c>
      <c r="CL19" s="133">
        <f t="shared" si="119"/>
        <v>74140</v>
      </c>
      <c r="CM19" s="133">
        <f t="shared" si="119"/>
        <v>74505</v>
      </c>
      <c r="CN19" s="133">
        <f t="shared" si="119"/>
        <v>74871</v>
      </c>
      <c r="CO19" s="133">
        <f t="shared" si="119"/>
        <v>75236</v>
      </c>
      <c r="CP19" s="133">
        <f t="shared" si="119"/>
        <v>75601</v>
      </c>
      <c r="CQ19" s="133">
        <f t="shared" si="119"/>
        <v>75966</v>
      </c>
      <c r="CR19" s="133">
        <f t="shared" si="119"/>
        <v>76332</v>
      </c>
      <c r="CS19" s="133">
        <f t="shared" si="119"/>
        <v>76697</v>
      </c>
      <c r="CT19" s="133">
        <f t="shared" si="119"/>
        <v>77062</v>
      </c>
      <c r="CU19" s="133">
        <f t="shared" si="119"/>
        <v>77427</v>
      </c>
      <c r="CV19" s="133">
        <f t="shared" si="119"/>
        <v>77793</v>
      </c>
      <c r="CW19" s="133">
        <f t="shared" si="119"/>
        <v>78158</v>
      </c>
      <c r="CX19" s="133">
        <f t="shared" si="119"/>
        <v>78523</v>
      </c>
      <c r="CY19" s="133">
        <f t="shared" si="119"/>
        <v>78888</v>
      </c>
      <c r="CZ19" s="133">
        <f t="shared" si="119"/>
        <v>79254</v>
      </c>
      <c r="DA19" s="133">
        <f t="shared" si="119"/>
        <v>79619</v>
      </c>
      <c r="DB19" s="133">
        <f t="shared" si="119"/>
        <v>79984</v>
      </c>
      <c r="DC19" s="133">
        <f t="shared" si="119"/>
        <v>80349</v>
      </c>
      <c r="DD19" s="133">
        <f t="shared" si="119"/>
        <v>80715</v>
      </c>
      <c r="DE19" s="133">
        <f t="shared" si="119"/>
        <v>81080</v>
      </c>
      <c r="DF19" s="133">
        <f t="shared" si="119"/>
        <v>81445</v>
      </c>
      <c r="DG19" s="133">
        <f t="shared" si="119"/>
        <v>81810</v>
      </c>
      <c r="DH19" s="133">
        <f t="shared" si="119"/>
        <v>82176</v>
      </c>
      <c r="DI19" s="133">
        <f t="shared" si="119"/>
        <v>82541</v>
      </c>
      <c r="DJ19" s="133">
        <f t="shared" si="119"/>
        <v>82906</v>
      </c>
      <c r="DK19" s="133">
        <f t="shared" si="119"/>
        <v>83271</v>
      </c>
      <c r="DL19" s="133">
        <f t="shared" si="119"/>
        <v>83637</v>
      </c>
      <c r="DM19" s="133">
        <f t="shared" si="119"/>
        <v>84002</v>
      </c>
      <c r="DN19" s="133">
        <f t="shared" si="119"/>
        <v>84367</v>
      </c>
      <c r="DO19" s="133">
        <f t="shared" si="119"/>
        <v>84732</v>
      </c>
      <c r="DP19" s="133">
        <f t="shared" si="119"/>
        <v>85098</v>
      </c>
      <c r="DQ19" s="133">
        <f t="shared" si="119"/>
        <v>85463</v>
      </c>
      <c r="DR19" s="133">
        <f t="shared" si="119"/>
        <v>85828</v>
      </c>
      <c r="DS19" s="133">
        <f t="shared" si="119"/>
        <v>86193</v>
      </c>
      <c r="DT19" s="133">
        <f t="shared" si="119"/>
        <v>86559</v>
      </c>
      <c r="DU19" s="133">
        <f t="shared" si="119"/>
        <v>86924</v>
      </c>
      <c r="DV19" s="133">
        <f t="shared" si="119"/>
        <v>87289</v>
      </c>
      <c r="DW19" s="133">
        <f t="shared" si="119"/>
        <v>87654</v>
      </c>
      <c r="DX19" s="133">
        <f t="shared" si="119"/>
        <v>88020</v>
      </c>
      <c r="DY19" s="133">
        <f t="shared" si="119"/>
        <v>88385</v>
      </c>
      <c r="DZ19" s="133">
        <f t="shared" si="119"/>
        <v>88750</v>
      </c>
      <c r="EA19" s="133">
        <f t="shared" si="119"/>
        <v>89115</v>
      </c>
      <c r="EB19" s="133">
        <f t="shared" si="119"/>
        <v>89481</v>
      </c>
      <c r="EC19" s="133">
        <f t="shared" si="119"/>
        <v>89846</v>
      </c>
      <c r="ED19" s="133">
        <f t="shared" si="119"/>
        <v>90211</v>
      </c>
      <c r="EE19" s="133">
        <f t="shared" si="119"/>
        <v>90576</v>
      </c>
      <c r="EF19" s="133">
        <f t="shared" si="119"/>
        <v>90942</v>
      </c>
      <c r="EG19" s="133">
        <f t="shared" ref="EG19:GF19" si="120">EG$18+1</f>
        <v>91307</v>
      </c>
      <c r="EH19" s="133">
        <f t="shared" si="120"/>
        <v>91672</v>
      </c>
      <c r="EI19" s="133">
        <f t="shared" si="120"/>
        <v>92037</v>
      </c>
      <c r="EJ19" s="133">
        <f t="shared" si="120"/>
        <v>92403</v>
      </c>
      <c r="EK19" s="133">
        <f t="shared" si="120"/>
        <v>92768</v>
      </c>
      <c r="EL19" s="133">
        <f t="shared" si="120"/>
        <v>93133</v>
      </c>
      <c r="EM19" s="133">
        <f t="shared" si="120"/>
        <v>93498</v>
      </c>
      <c r="EN19" s="133">
        <f t="shared" si="120"/>
        <v>93864</v>
      </c>
      <c r="EO19" s="133">
        <f t="shared" si="120"/>
        <v>94229</v>
      </c>
      <c r="EP19" s="133">
        <f t="shared" si="120"/>
        <v>94594</v>
      </c>
      <c r="EQ19" s="133">
        <f t="shared" si="120"/>
        <v>94959</v>
      </c>
      <c r="ER19" s="133">
        <f t="shared" si="120"/>
        <v>95325</v>
      </c>
      <c r="ES19" s="133">
        <f t="shared" si="120"/>
        <v>95690</v>
      </c>
      <c r="ET19" s="133">
        <f t="shared" si="120"/>
        <v>96055</v>
      </c>
      <c r="EU19" s="133">
        <f t="shared" si="120"/>
        <v>96420</v>
      </c>
      <c r="EV19" s="133">
        <f t="shared" si="120"/>
        <v>96786</v>
      </c>
      <c r="EW19" s="133">
        <f t="shared" si="120"/>
        <v>97151</v>
      </c>
      <c r="EX19" s="133">
        <f t="shared" si="120"/>
        <v>97516</v>
      </c>
      <c r="EY19" s="133">
        <f t="shared" si="120"/>
        <v>97881</v>
      </c>
      <c r="EZ19" s="133">
        <f t="shared" si="120"/>
        <v>98247</v>
      </c>
      <c r="FA19" s="133">
        <f t="shared" si="120"/>
        <v>98612</v>
      </c>
      <c r="FB19" s="133">
        <f t="shared" si="120"/>
        <v>98977</v>
      </c>
      <c r="FC19" s="133">
        <f t="shared" si="120"/>
        <v>99342</v>
      </c>
      <c r="FD19" s="133">
        <f t="shared" si="120"/>
        <v>99708</v>
      </c>
      <c r="FE19" s="133">
        <f t="shared" si="120"/>
        <v>100073</v>
      </c>
      <c r="FF19" s="133">
        <f t="shared" si="120"/>
        <v>100438</v>
      </c>
      <c r="FG19" s="133">
        <f t="shared" si="120"/>
        <v>100803</v>
      </c>
      <c r="FH19" s="133">
        <f t="shared" si="120"/>
        <v>101169</v>
      </c>
      <c r="FI19" s="133">
        <f t="shared" si="120"/>
        <v>101534</v>
      </c>
      <c r="FJ19" s="133">
        <f t="shared" si="120"/>
        <v>101899</v>
      </c>
      <c r="FK19" s="133">
        <f t="shared" si="120"/>
        <v>102264</v>
      </c>
      <c r="FL19" s="133">
        <f t="shared" si="120"/>
        <v>102630</v>
      </c>
      <c r="FM19" s="133">
        <f t="shared" si="120"/>
        <v>102995</v>
      </c>
      <c r="FN19" s="133">
        <f t="shared" si="120"/>
        <v>103360</v>
      </c>
      <c r="FO19" s="133">
        <f t="shared" si="120"/>
        <v>103725</v>
      </c>
      <c r="FP19" s="133">
        <f t="shared" si="120"/>
        <v>104091</v>
      </c>
      <c r="FQ19" s="133">
        <f t="shared" si="120"/>
        <v>104456</v>
      </c>
      <c r="FR19" s="133">
        <f t="shared" si="120"/>
        <v>104821</v>
      </c>
      <c r="FS19" s="133">
        <f t="shared" si="120"/>
        <v>105186</v>
      </c>
      <c r="FT19" s="133">
        <f t="shared" si="120"/>
        <v>105552</v>
      </c>
      <c r="FU19" s="133">
        <f t="shared" si="120"/>
        <v>105917</v>
      </c>
      <c r="FV19" s="133">
        <f t="shared" si="120"/>
        <v>106282</v>
      </c>
      <c r="FW19" s="133">
        <f t="shared" si="120"/>
        <v>106647</v>
      </c>
      <c r="FX19" s="133">
        <f t="shared" si="120"/>
        <v>107013</v>
      </c>
      <c r="FY19" s="133">
        <f t="shared" si="120"/>
        <v>107378</v>
      </c>
      <c r="FZ19" s="133">
        <f t="shared" si="120"/>
        <v>107743</v>
      </c>
      <c r="GA19" s="133">
        <f t="shared" si="120"/>
        <v>108108</v>
      </c>
      <c r="GB19" s="133">
        <f t="shared" si="120"/>
        <v>108474</v>
      </c>
      <c r="GC19" s="133">
        <f t="shared" si="120"/>
        <v>108839</v>
      </c>
      <c r="GD19" s="133">
        <f t="shared" si="120"/>
        <v>109204</v>
      </c>
      <c r="GE19" s="133">
        <f t="shared" si="120"/>
        <v>109569</v>
      </c>
      <c r="GF19" s="133">
        <f t="shared" si="120"/>
        <v>109934</v>
      </c>
    </row>
    <row r="20" spans="1:188" x14ac:dyDescent="0.3">
      <c r="B20" s="124"/>
      <c r="G20" s="136"/>
      <c r="H20" s="136"/>
      <c r="I20" s="136"/>
    </row>
    <row r="21" spans="1:188" x14ac:dyDescent="0.3">
      <c r="B21" s="124"/>
      <c r="G21" s="136"/>
      <c r="H21" s="136"/>
      <c r="I21" s="136"/>
    </row>
    <row r="22" spans="1:188" x14ac:dyDescent="0.3">
      <c r="B22" s="124"/>
      <c r="G22" s="136"/>
      <c r="H22" s="136"/>
      <c r="I22" s="136"/>
    </row>
    <row r="23" spans="1:188" x14ac:dyDescent="0.3">
      <c r="B23" s="124"/>
      <c r="G23" s="136"/>
      <c r="H23" s="136"/>
      <c r="I23" s="136"/>
    </row>
  </sheetData>
  <mergeCells count="1">
    <mergeCell ref="G2:M2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5459CA-A747-4390-8B75-2CC324A81268}">
  <sheetPr codeName="Feuil5"/>
  <dimension ref="A1:L388"/>
  <sheetViews>
    <sheetView showGridLines="0" workbookViewId="0">
      <pane ySplit="1" topLeftCell="A2" activePane="bottomLeft" state="frozen"/>
      <selection pane="bottomLeft" activeCell="D1" sqref="D1"/>
    </sheetView>
  </sheetViews>
  <sheetFormatPr baseColWidth="10" defaultRowHeight="12.6" x14ac:dyDescent="0.2"/>
  <cols>
    <col min="1" max="2" width="10.90625" style="87"/>
    <col min="3" max="3" width="7.7265625" style="87" customWidth="1"/>
    <col min="4" max="4" width="24" style="167" bestFit="1" customWidth="1"/>
    <col min="5" max="5" width="8.453125" style="214" bestFit="1" customWidth="1"/>
    <col min="6" max="6" width="10.90625" style="87"/>
    <col min="7" max="7" width="23.08984375" style="167" bestFit="1" customWidth="1"/>
    <col min="8" max="8" width="24" style="167" bestFit="1" customWidth="1"/>
    <col min="9" max="9" width="23.6328125" style="167" bestFit="1" customWidth="1"/>
    <col min="10" max="10" width="19.54296875" style="167" bestFit="1" customWidth="1"/>
    <col min="11" max="11" width="23.6328125" style="167" bestFit="1" customWidth="1"/>
    <col min="12" max="12" width="24.6328125" style="167" bestFit="1" customWidth="1"/>
    <col min="13" max="13" width="17.6328125" style="87" bestFit="1" customWidth="1"/>
    <col min="14" max="16384" width="10.90625" style="87"/>
  </cols>
  <sheetData>
    <row r="1" spans="1:5" ht="13.8" x14ac:dyDescent="0.2">
      <c r="D1" s="166" t="s">
        <v>212</v>
      </c>
      <c r="E1" s="213" t="s">
        <v>216</v>
      </c>
    </row>
    <row r="2" spans="1:5" ht="14.4" x14ac:dyDescent="0.2">
      <c r="A2" s="169">
        <f>DATE('Matrice Ligne 1'!$AM$4,1,1)</f>
        <v>43831</v>
      </c>
      <c r="C2"/>
      <c r="D2" s="167">
        <v>43393</v>
      </c>
      <c r="E2" s="214">
        <f>D2</f>
        <v>43393</v>
      </c>
    </row>
    <row r="3" spans="1:5" ht="14.4" x14ac:dyDescent="0.2">
      <c r="A3" s="169">
        <f>EOMONTH(EDATE('Matrice Ligne 1'!$AQ$1,11),0)</f>
        <v>44196</v>
      </c>
      <c r="C3"/>
      <c r="D3" s="167">
        <v>43394</v>
      </c>
      <c r="E3" s="214">
        <f t="shared" ref="E3:E66" si="0">D3</f>
        <v>43394</v>
      </c>
    </row>
    <row r="4" spans="1:5" x14ac:dyDescent="0.2">
      <c r="C4" s="168"/>
      <c r="D4" s="167">
        <v>43395</v>
      </c>
      <c r="E4" s="214">
        <f t="shared" si="0"/>
        <v>43395</v>
      </c>
    </row>
    <row r="5" spans="1:5" x14ac:dyDescent="0.2">
      <c r="C5"/>
      <c r="D5" s="167">
        <v>43396</v>
      </c>
      <c r="E5" s="214">
        <f t="shared" si="0"/>
        <v>43396</v>
      </c>
    </row>
    <row r="6" spans="1:5" x14ac:dyDescent="0.2">
      <c r="C6"/>
      <c r="D6" s="167">
        <v>43397</v>
      </c>
      <c r="E6" s="214">
        <f t="shared" si="0"/>
        <v>43397</v>
      </c>
    </row>
    <row r="7" spans="1:5" x14ac:dyDescent="0.2">
      <c r="C7" s="168"/>
      <c r="D7" s="167">
        <v>43398</v>
      </c>
      <c r="E7" s="214">
        <f t="shared" si="0"/>
        <v>43398</v>
      </c>
    </row>
    <row r="8" spans="1:5" x14ac:dyDescent="0.2">
      <c r="C8"/>
      <c r="D8" s="167">
        <v>43399</v>
      </c>
      <c r="E8" s="214">
        <f t="shared" si="0"/>
        <v>43399</v>
      </c>
    </row>
    <row r="9" spans="1:5" x14ac:dyDescent="0.2">
      <c r="C9"/>
      <c r="D9" s="167">
        <v>43400</v>
      </c>
      <c r="E9" s="214">
        <f t="shared" si="0"/>
        <v>43400</v>
      </c>
    </row>
    <row r="10" spans="1:5" x14ac:dyDescent="0.2">
      <c r="C10" s="168"/>
      <c r="D10" s="167">
        <v>43401</v>
      </c>
      <c r="E10" s="214">
        <f t="shared" si="0"/>
        <v>43401</v>
      </c>
    </row>
    <row r="11" spans="1:5" x14ac:dyDescent="0.2">
      <c r="C11"/>
      <c r="D11" s="167">
        <v>43402</v>
      </c>
      <c r="E11" s="214">
        <f t="shared" si="0"/>
        <v>43402</v>
      </c>
    </row>
    <row r="12" spans="1:5" x14ac:dyDescent="0.2">
      <c r="C12"/>
      <c r="D12" s="167">
        <v>43403</v>
      </c>
      <c r="E12" s="214">
        <f t="shared" si="0"/>
        <v>43403</v>
      </c>
    </row>
    <row r="13" spans="1:5" x14ac:dyDescent="0.2">
      <c r="C13" s="168"/>
      <c r="D13" s="167">
        <v>43404</v>
      </c>
      <c r="E13" s="214">
        <f t="shared" si="0"/>
        <v>43404</v>
      </c>
    </row>
    <row r="14" spans="1:5" x14ac:dyDescent="0.2">
      <c r="C14"/>
      <c r="D14" s="167">
        <v>43405</v>
      </c>
      <c r="E14" s="214">
        <f t="shared" si="0"/>
        <v>43405</v>
      </c>
    </row>
    <row r="15" spans="1:5" x14ac:dyDescent="0.2">
      <c r="C15"/>
      <c r="D15" s="167">
        <v>43406</v>
      </c>
      <c r="E15" s="214">
        <f t="shared" si="0"/>
        <v>43406</v>
      </c>
    </row>
    <row r="16" spans="1:5" x14ac:dyDescent="0.2">
      <c r="C16" s="168"/>
      <c r="D16" s="167">
        <v>43407</v>
      </c>
      <c r="E16" s="214">
        <f t="shared" si="0"/>
        <v>43407</v>
      </c>
    </row>
    <row r="17" spans="3:5" x14ac:dyDescent="0.2">
      <c r="C17"/>
      <c r="D17" s="167">
        <v>43408</v>
      </c>
      <c r="E17" s="214">
        <f t="shared" si="0"/>
        <v>43408</v>
      </c>
    </row>
    <row r="18" spans="3:5" x14ac:dyDescent="0.2">
      <c r="C18"/>
      <c r="D18" s="167">
        <v>43456</v>
      </c>
      <c r="E18" s="214">
        <f t="shared" si="0"/>
        <v>43456</v>
      </c>
    </row>
    <row r="19" spans="3:5" x14ac:dyDescent="0.2">
      <c r="C19" s="168"/>
      <c r="D19" s="167">
        <v>43457</v>
      </c>
      <c r="E19" s="214">
        <f t="shared" si="0"/>
        <v>43457</v>
      </c>
    </row>
    <row r="20" spans="3:5" x14ac:dyDescent="0.2">
      <c r="D20" s="167">
        <v>43458</v>
      </c>
      <c r="E20" s="214">
        <f t="shared" si="0"/>
        <v>43458</v>
      </c>
    </row>
    <row r="21" spans="3:5" x14ac:dyDescent="0.2">
      <c r="D21" s="167">
        <v>43459</v>
      </c>
      <c r="E21" s="214">
        <f t="shared" si="0"/>
        <v>43459</v>
      </c>
    </row>
    <row r="22" spans="3:5" x14ac:dyDescent="0.2">
      <c r="D22" s="167">
        <v>43460</v>
      </c>
      <c r="E22" s="214">
        <f t="shared" si="0"/>
        <v>43460</v>
      </c>
    </row>
    <row r="23" spans="3:5" x14ac:dyDescent="0.2">
      <c r="D23" s="167">
        <v>43461</v>
      </c>
      <c r="E23" s="214">
        <f t="shared" si="0"/>
        <v>43461</v>
      </c>
    </row>
    <row r="24" spans="3:5" x14ac:dyDescent="0.2">
      <c r="D24" s="167">
        <v>43462</v>
      </c>
      <c r="E24" s="214">
        <f t="shared" si="0"/>
        <v>43462</v>
      </c>
    </row>
    <row r="25" spans="3:5" x14ac:dyDescent="0.2">
      <c r="D25" s="167">
        <v>43463</v>
      </c>
      <c r="E25" s="214">
        <f t="shared" si="0"/>
        <v>43463</v>
      </c>
    </row>
    <row r="26" spans="3:5" x14ac:dyDescent="0.2">
      <c r="D26" s="167">
        <v>43464</v>
      </c>
      <c r="E26" s="214">
        <f t="shared" si="0"/>
        <v>43464</v>
      </c>
    </row>
    <row r="27" spans="3:5" x14ac:dyDescent="0.2">
      <c r="D27" s="167">
        <v>43465</v>
      </c>
      <c r="E27" s="214">
        <f t="shared" si="0"/>
        <v>43465</v>
      </c>
    </row>
    <row r="28" spans="3:5" x14ac:dyDescent="0.2">
      <c r="D28" s="167">
        <v>43466</v>
      </c>
      <c r="E28" s="214">
        <f t="shared" si="0"/>
        <v>43466</v>
      </c>
    </row>
    <row r="29" spans="3:5" x14ac:dyDescent="0.2">
      <c r="D29" s="167">
        <v>43467</v>
      </c>
      <c r="E29" s="214">
        <f t="shared" si="0"/>
        <v>43467</v>
      </c>
    </row>
    <row r="30" spans="3:5" x14ac:dyDescent="0.2">
      <c r="D30" s="167">
        <v>43468</v>
      </c>
      <c r="E30" s="214">
        <f t="shared" si="0"/>
        <v>43468</v>
      </c>
    </row>
    <row r="31" spans="3:5" x14ac:dyDescent="0.2">
      <c r="D31" s="167">
        <v>43469</v>
      </c>
      <c r="E31" s="214">
        <f t="shared" si="0"/>
        <v>43469</v>
      </c>
    </row>
    <row r="32" spans="3:5" x14ac:dyDescent="0.2">
      <c r="D32" s="167">
        <v>43470</v>
      </c>
      <c r="E32" s="214">
        <f t="shared" si="0"/>
        <v>43470</v>
      </c>
    </row>
    <row r="33" spans="4:5" x14ac:dyDescent="0.2">
      <c r="D33" s="167">
        <v>43471</v>
      </c>
      <c r="E33" s="214">
        <f t="shared" si="0"/>
        <v>43471</v>
      </c>
    </row>
    <row r="34" spans="4:5" x14ac:dyDescent="0.2">
      <c r="D34" s="167">
        <v>43505</v>
      </c>
      <c r="E34" s="214">
        <f t="shared" si="0"/>
        <v>43505</v>
      </c>
    </row>
    <row r="35" spans="4:5" x14ac:dyDescent="0.2">
      <c r="D35" s="167">
        <v>43506</v>
      </c>
      <c r="E35" s="214">
        <f t="shared" si="0"/>
        <v>43506</v>
      </c>
    </row>
    <row r="36" spans="4:5" x14ac:dyDescent="0.2">
      <c r="D36" s="167">
        <v>43507</v>
      </c>
      <c r="E36" s="214">
        <f t="shared" si="0"/>
        <v>43507</v>
      </c>
    </row>
    <row r="37" spans="4:5" x14ac:dyDescent="0.2">
      <c r="D37" s="167">
        <v>43508</v>
      </c>
      <c r="E37" s="214">
        <f t="shared" si="0"/>
        <v>43508</v>
      </c>
    </row>
    <row r="38" spans="4:5" x14ac:dyDescent="0.2">
      <c r="D38" s="167">
        <v>43509</v>
      </c>
      <c r="E38" s="214">
        <f t="shared" si="0"/>
        <v>43509</v>
      </c>
    </row>
    <row r="39" spans="4:5" x14ac:dyDescent="0.2">
      <c r="D39" s="167">
        <v>43510</v>
      </c>
      <c r="E39" s="214">
        <f t="shared" si="0"/>
        <v>43510</v>
      </c>
    </row>
    <row r="40" spans="4:5" x14ac:dyDescent="0.2">
      <c r="D40" s="167">
        <v>43511</v>
      </c>
      <c r="E40" s="214">
        <f t="shared" si="0"/>
        <v>43511</v>
      </c>
    </row>
    <row r="41" spans="4:5" x14ac:dyDescent="0.2">
      <c r="D41" s="167">
        <v>43512</v>
      </c>
      <c r="E41" s="214">
        <f t="shared" si="0"/>
        <v>43512</v>
      </c>
    </row>
    <row r="42" spans="4:5" x14ac:dyDescent="0.2">
      <c r="D42" s="167">
        <v>43513</v>
      </c>
      <c r="E42" s="214">
        <f t="shared" si="0"/>
        <v>43513</v>
      </c>
    </row>
    <row r="43" spans="4:5" x14ac:dyDescent="0.2">
      <c r="D43" s="167">
        <v>43514</v>
      </c>
      <c r="E43" s="214">
        <f t="shared" si="0"/>
        <v>43514</v>
      </c>
    </row>
    <row r="44" spans="4:5" x14ac:dyDescent="0.2">
      <c r="D44" s="167">
        <v>43515</v>
      </c>
      <c r="E44" s="214">
        <f t="shared" si="0"/>
        <v>43515</v>
      </c>
    </row>
    <row r="45" spans="4:5" x14ac:dyDescent="0.2">
      <c r="D45" s="167">
        <v>43516</v>
      </c>
      <c r="E45" s="214">
        <f t="shared" si="0"/>
        <v>43516</v>
      </c>
    </row>
    <row r="46" spans="4:5" x14ac:dyDescent="0.2">
      <c r="D46" s="167">
        <v>43517</v>
      </c>
      <c r="E46" s="214">
        <f t="shared" si="0"/>
        <v>43517</v>
      </c>
    </row>
    <row r="47" spans="4:5" x14ac:dyDescent="0.2">
      <c r="D47" s="167">
        <v>43518</v>
      </c>
      <c r="E47" s="214">
        <f t="shared" si="0"/>
        <v>43518</v>
      </c>
    </row>
    <row r="48" spans="4:5" x14ac:dyDescent="0.2">
      <c r="D48" s="167">
        <v>43519</v>
      </c>
      <c r="E48" s="214">
        <f t="shared" si="0"/>
        <v>43519</v>
      </c>
    </row>
    <row r="49" spans="4:5" x14ac:dyDescent="0.2">
      <c r="D49" s="167">
        <v>43520</v>
      </c>
      <c r="E49" s="214">
        <f t="shared" si="0"/>
        <v>43520</v>
      </c>
    </row>
    <row r="50" spans="4:5" x14ac:dyDescent="0.2">
      <c r="D50" s="167">
        <v>43561</v>
      </c>
      <c r="E50" s="214">
        <f t="shared" si="0"/>
        <v>43561</v>
      </c>
    </row>
    <row r="51" spans="4:5" x14ac:dyDescent="0.2">
      <c r="D51" s="167">
        <v>43562</v>
      </c>
      <c r="E51" s="214">
        <f t="shared" si="0"/>
        <v>43562</v>
      </c>
    </row>
    <row r="52" spans="4:5" x14ac:dyDescent="0.2">
      <c r="D52" s="167">
        <v>43563</v>
      </c>
      <c r="E52" s="214">
        <f t="shared" si="0"/>
        <v>43563</v>
      </c>
    </row>
    <row r="53" spans="4:5" x14ac:dyDescent="0.2">
      <c r="D53" s="167">
        <v>43564</v>
      </c>
      <c r="E53" s="214">
        <f t="shared" si="0"/>
        <v>43564</v>
      </c>
    </row>
    <row r="54" spans="4:5" x14ac:dyDescent="0.2">
      <c r="D54" s="167">
        <v>43565</v>
      </c>
      <c r="E54" s="214">
        <f t="shared" si="0"/>
        <v>43565</v>
      </c>
    </row>
    <row r="55" spans="4:5" x14ac:dyDescent="0.2">
      <c r="D55" s="167">
        <v>43566</v>
      </c>
      <c r="E55" s="214">
        <f t="shared" si="0"/>
        <v>43566</v>
      </c>
    </row>
    <row r="56" spans="4:5" x14ac:dyDescent="0.2">
      <c r="D56" s="167">
        <v>43567</v>
      </c>
      <c r="E56" s="214">
        <f t="shared" si="0"/>
        <v>43567</v>
      </c>
    </row>
    <row r="57" spans="4:5" x14ac:dyDescent="0.2">
      <c r="D57" s="167">
        <v>43568</v>
      </c>
      <c r="E57" s="214">
        <f t="shared" si="0"/>
        <v>43568</v>
      </c>
    </row>
    <row r="58" spans="4:5" x14ac:dyDescent="0.2">
      <c r="D58" s="167">
        <v>43569</v>
      </c>
      <c r="E58" s="214">
        <f t="shared" si="0"/>
        <v>43569</v>
      </c>
    </row>
    <row r="59" spans="4:5" x14ac:dyDescent="0.2">
      <c r="D59" s="167">
        <v>43570</v>
      </c>
      <c r="E59" s="214">
        <f t="shared" si="0"/>
        <v>43570</v>
      </c>
    </row>
    <row r="60" spans="4:5" x14ac:dyDescent="0.2">
      <c r="D60" s="167">
        <v>43571</v>
      </c>
      <c r="E60" s="214">
        <f t="shared" si="0"/>
        <v>43571</v>
      </c>
    </row>
    <row r="61" spans="4:5" x14ac:dyDescent="0.2">
      <c r="D61" s="167">
        <v>43572</v>
      </c>
      <c r="E61" s="214">
        <f t="shared" si="0"/>
        <v>43572</v>
      </c>
    </row>
    <row r="62" spans="4:5" x14ac:dyDescent="0.2">
      <c r="D62" s="167">
        <v>43573</v>
      </c>
      <c r="E62" s="214">
        <f t="shared" si="0"/>
        <v>43573</v>
      </c>
    </row>
    <row r="63" spans="4:5" x14ac:dyDescent="0.2">
      <c r="D63" s="167">
        <v>43574</v>
      </c>
      <c r="E63" s="214">
        <f t="shared" si="0"/>
        <v>43574</v>
      </c>
    </row>
    <row r="64" spans="4:5" x14ac:dyDescent="0.2">
      <c r="D64" s="167">
        <v>43575</v>
      </c>
      <c r="E64" s="214">
        <f t="shared" si="0"/>
        <v>43575</v>
      </c>
    </row>
    <row r="65" spans="4:5" x14ac:dyDescent="0.2">
      <c r="D65" s="167">
        <v>43576</v>
      </c>
      <c r="E65" s="214">
        <f t="shared" si="0"/>
        <v>43576</v>
      </c>
    </row>
    <row r="66" spans="4:5" x14ac:dyDescent="0.2">
      <c r="D66" s="167">
        <v>43577</v>
      </c>
      <c r="E66" s="214">
        <f t="shared" si="0"/>
        <v>43577</v>
      </c>
    </row>
    <row r="67" spans="4:5" x14ac:dyDescent="0.2">
      <c r="D67" s="167">
        <v>43614</v>
      </c>
      <c r="E67" s="214">
        <f t="shared" ref="E67:E130" si="1">D67</f>
        <v>43614</v>
      </c>
    </row>
    <row r="68" spans="4:5" x14ac:dyDescent="0.2">
      <c r="D68" s="167">
        <v>43615</v>
      </c>
      <c r="E68" s="214">
        <f t="shared" si="1"/>
        <v>43615</v>
      </c>
    </row>
    <row r="69" spans="4:5" x14ac:dyDescent="0.2">
      <c r="D69" s="167">
        <v>43616</v>
      </c>
      <c r="E69" s="214">
        <f t="shared" si="1"/>
        <v>43616</v>
      </c>
    </row>
    <row r="70" spans="4:5" x14ac:dyDescent="0.2">
      <c r="D70" s="167">
        <v>43617</v>
      </c>
      <c r="E70" s="214">
        <f t="shared" si="1"/>
        <v>43617</v>
      </c>
    </row>
    <row r="71" spans="4:5" x14ac:dyDescent="0.2">
      <c r="D71" s="167">
        <v>43618</v>
      </c>
      <c r="E71" s="214">
        <f t="shared" si="1"/>
        <v>43618</v>
      </c>
    </row>
    <row r="72" spans="4:5" x14ac:dyDescent="0.2">
      <c r="D72" s="167">
        <v>43652</v>
      </c>
      <c r="E72" s="214">
        <f t="shared" si="1"/>
        <v>43652</v>
      </c>
    </row>
    <row r="73" spans="4:5" x14ac:dyDescent="0.2">
      <c r="D73" s="167">
        <v>43653</v>
      </c>
      <c r="E73" s="214">
        <f t="shared" si="1"/>
        <v>43653</v>
      </c>
    </row>
    <row r="74" spans="4:5" x14ac:dyDescent="0.2">
      <c r="D74" s="167">
        <v>43654</v>
      </c>
      <c r="E74" s="214">
        <f t="shared" si="1"/>
        <v>43654</v>
      </c>
    </row>
    <row r="75" spans="4:5" x14ac:dyDescent="0.2">
      <c r="D75" s="167">
        <v>43655</v>
      </c>
      <c r="E75" s="214">
        <f t="shared" si="1"/>
        <v>43655</v>
      </c>
    </row>
    <row r="76" spans="4:5" x14ac:dyDescent="0.2">
      <c r="D76" s="167">
        <v>43656</v>
      </c>
      <c r="E76" s="214">
        <f t="shared" si="1"/>
        <v>43656</v>
      </c>
    </row>
    <row r="77" spans="4:5" x14ac:dyDescent="0.2">
      <c r="D77" s="167">
        <v>43657</v>
      </c>
      <c r="E77" s="214">
        <f t="shared" si="1"/>
        <v>43657</v>
      </c>
    </row>
    <row r="78" spans="4:5" x14ac:dyDescent="0.2">
      <c r="D78" s="167">
        <v>43658</v>
      </c>
      <c r="E78" s="214">
        <f t="shared" si="1"/>
        <v>43658</v>
      </c>
    </row>
    <row r="79" spans="4:5" x14ac:dyDescent="0.2">
      <c r="D79" s="167">
        <v>43659</v>
      </c>
      <c r="E79" s="214">
        <f t="shared" si="1"/>
        <v>43659</v>
      </c>
    </row>
    <row r="80" spans="4:5" x14ac:dyDescent="0.2">
      <c r="D80" s="167">
        <v>43660</v>
      </c>
      <c r="E80" s="214">
        <f t="shared" si="1"/>
        <v>43660</v>
      </c>
    </row>
    <row r="81" spans="4:5" x14ac:dyDescent="0.2">
      <c r="D81" s="167">
        <v>43661</v>
      </c>
      <c r="E81" s="214">
        <f t="shared" si="1"/>
        <v>43661</v>
      </c>
    </row>
    <row r="82" spans="4:5" x14ac:dyDescent="0.2">
      <c r="D82" s="167">
        <v>43662</v>
      </c>
      <c r="E82" s="214">
        <f t="shared" si="1"/>
        <v>43662</v>
      </c>
    </row>
    <row r="83" spans="4:5" x14ac:dyDescent="0.2">
      <c r="D83" s="167">
        <v>43663</v>
      </c>
      <c r="E83" s="214">
        <f t="shared" si="1"/>
        <v>43663</v>
      </c>
    </row>
    <row r="84" spans="4:5" x14ac:dyDescent="0.2">
      <c r="D84" s="167">
        <v>43664</v>
      </c>
      <c r="E84" s="214">
        <f t="shared" si="1"/>
        <v>43664</v>
      </c>
    </row>
    <row r="85" spans="4:5" x14ac:dyDescent="0.2">
      <c r="D85" s="167">
        <v>43665</v>
      </c>
      <c r="E85" s="214">
        <f t="shared" si="1"/>
        <v>43665</v>
      </c>
    </row>
    <row r="86" spans="4:5" x14ac:dyDescent="0.2">
      <c r="D86" s="167">
        <v>43666</v>
      </c>
      <c r="E86" s="214">
        <f t="shared" si="1"/>
        <v>43666</v>
      </c>
    </row>
    <row r="87" spans="4:5" x14ac:dyDescent="0.2">
      <c r="D87" s="167">
        <v>43667</v>
      </c>
      <c r="E87" s="214">
        <f t="shared" si="1"/>
        <v>43667</v>
      </c>
    </row>
    <row r="88" spans="4:5" x14ac:dyDescent="0.2">
      <c r="D88" s="167">
        <v>43668</v>
      </c>
      <c r="E88" s="214">
        <f t="shared" si="1"/>
        <v>43668</v>
      </c>
    </row>
    <row r="89" spans="4:5" x14ac:dyDescent="0.2">
      <c r="D89" s="167">
        <v>43669</v>
      </c>
      <c r="E89" s="214">
        <f t="shared" si="1"/>
        <v>43669</v>
      </c>
    </row>
    <row r="90" spans="4:5" x14ac:dyDescent="0.2">
      <c r="D90" s="167">
        <v>43670</v>
      </c>
      <c r="E90" s="214">
        <f t="shared" si="1"/>
        <v>43670</v>
      </c>
    </row>
    <row r="91" spans="4:5" x14ac:dyDescent="0.2">
      <c r="D91" s="167">
        <v>43671</v>
      </c>
      <c r="E91" s="214">
        <f t="shared" si="1"/>
        <v>43671</v>
      </c>
    </row>
    <row r="92" spans="4:5" x14ac:dyDescent="0.2">
      <c r="D92" s="167">
        <v>43672</v>
      </c>
      <c r="E92" s="214">
        <f t="shared" si="1"/>
        <v>43672</v>
      </c>
    </row>
    <row r="93" spans="4:5" x14ac:dyDescent="0.2">
      <c r="D93" s="167">
        <v>43673</v>
      </c>
      <c r="E93" s="214">
        <f t="shared" si="1"/>
        <v>43673</v>
      </c>
    </row>
    <row r="94" spans="4:5" x14ac:dyDescent="0.2">
      <c r="D94" s="167">
        <v>43674</v>
      </c>
      <c r="E94" s="214">
        <f t="shared" si="1"/>
        <v>43674</v>
      </c>
    </row>
    <row r="95" spans="4:5" x14ac:dyDescent="0.2">
      <c r="D95" s="167">
        <v>43675</v>
      </c>
      <c r="E95" s="214">
        <f t="shared" si="1"/>
        <v>43675</v>
      </c>
    </row>
    <row r="96" spans="4:5" x14ac:dyDescent="0.2">
      <c r="D96" s="167">
        <v>43676</v>
      </c>
      <c r="E96" s="214">
        <f t="shared" si="1"/>
        <v>43676</v>
      </c>
    </row>
    <row r="97" spans="4:5" x14ac:dyDescent="0.2">
      <c r="D97" s="167">
        <v>43677</v>
      </c>
      <c r="E97" s="214">
        <f t="shared" si="1"/>
        <v>43677</v>
      </c>
    </row>
    <row r="98" spans="4:5" x14ac:dyDescent="0.2">
      <c r="D98" s="167">
        <v>43678</v>
      </c>
      <c r="E98" s="214">
        <f t="shared" si="1"/>
        <v>43678</v>
      </c>
    </row>
    <row r="99" spans="4:5" x14ac:dyDescent="0.2">
      <c r="D99" s="167">
        <v>43679</v>
      </c>
      <c r="E99" s="214">
        <f t="shared" si="1"/>
        <v>43679</v>
      </c>
    </row>
    <row r="100" spans="4:5" x14ac:dyDescent="0.2">
      <c r="D100" s="167">
        <v>43680</v>
      </c>
      <c r="E100" s="214">
        <f t="shared" si="1"/>
        <v>43680</v>
      </c>
    </row>
    <row r="101" spans="4:5" x14ac:dyDescent="0.2">
      <c r="D101" s="167">
        <v>43681</v>
      </c>
      <c r="E101" s="214">
        <f t="shared" si="1"/>
        <v>43681</v>
      </c>
    </row>
    <row r="102" spans="4:5" x14ac:dyDescent="0.2">
      <c r="D102" s="167">
        <v>43682</v>
      </c>
      <c r="E102" s="214">
        <f t="shared" si="1"/>
        <v>43682</v>
      </c>
    </row>
    <row r="103" spans="4:5" x14ac:dyDescent="0.2">
      <c r="D103" s="167">
        <v>43683</v>
      </c>
      <c r="E103" s="214">
        <f t="shared" si="1"/>
        <v>43683</v>
      </c>
    </row>
    <row r="104" spans="4:5" x14ac:dyDescent="0.2">
      <c r="D104" s="167">
        <v>43684</v>
      </c>
      <c r="E104" s="214">
        <f t="shared" si="1"/>
        <v>43684</v>
      </c>
    </row>
    <row r="105" spans="4:5" x14ac:dyDescent="0.2">
      <c r="D105" s="167">
        <v>43685</v>
      </c>
      <c r="E105" s="214">
        <f t="shared" si="1"/>
        <v>43685</v>
      </c>
    </row>
    <row r="106" spans="4:5" x14ac:dyDescent="0.2">
      <c r="D106" s="167">
        <v>43686</v>
      </c>
      <c r="E106" s="214">
        <f t="shared" si="1"/>
        <v>43686</v>
      </c>
    </row>
    <row r="107" spans="4:5" x14ac:dyDescent="0.2">
      <c r="D107" s="167">
        <v>43687</v>
      </c>
      <c r="E107" s="214">
        <f t="shared" si="1"/>
        <v>43687</v>
      </c>
    </row>
    <row r="108" spans="4:5" x14ac:dyDescent="0.2">
      <c r="D108" s="167">
        <v>43688</v>
      </c>
      <c r="E108" s="214">
        <f t="shared" si="1"/>
        <v>43688</v>
      </c>
    </row>
    <row r="109" spans="4:5" x14ac:dyDescent="0.2">
      <c r="D109" s="167">
        <v>43689</v>
      </c>
      <c r="E109" s="214">
        <f t="shared" si="1"/>
        <v>43689</v>
      </c>
    </row>
    <row r="110" spans="4:5" x14ac:dyDescent="0.2">
      <c r="D110" s="167">
        <v>43690</v>
      </c>
      <c r="E110" s="214">
        <f t="shared" si="1"/>
        <v>43690</v>
      </c>
    </row>
    <row r="111" spans="4:5" x14ac:dyDescent="0.2">
      <c r="D111" s="167">
        <v>43691</v>
      </c>
      <c r="E111" s="214">
        <f t="shared" si="1"/>
        <v>43691</v>
      </c>
    </row>
    <row r="112" spans="4:5" x14ac:dyDescent="0.2">
      <c r="D112" s="167">
        <v>43692</v>
      </c>
      <c r="E112" s="214">
        <f t="shared" si="1"/>
        <v>43692</v>
      </c>
    </row>
    <row r="113" spans="4:5" x14ac:dyDescent="0.2">
      <c r="D113" s="167">
        <v>43693</v>
      </c>
      <c r="E113" s="214">
        <f t="shared" si="1"/>
        <v>43693</v>
      </c>
    </row>
    <row r="114" spans="4:5" x14ac:dyDescent="0.2">
      <c r="D114" s="167">
        <v>43694</v>
      </c>
      <c r="E114" s="214">
        <f t="shared" si="1"/>
        <v>43694</v>
      </c>
    </row>
    <row r="115" spans="4:5" x14ac:dyDescent="0.2">
      <c r="D115" s="167">
        <v>43695</v>
      </c>
      <c r="E115" s="214">
        <f t="shared" si="1"/>
        <v>43695</v>
      </c>
    </row>
    <row r="116" spans="4:5" x14ac:dyDescent="0.2">
      <c r="D116" s="167">
        <v>43696</v>
      </c>
      <c r="E116" s="214">
        <f t="shared" si="1"/>
        <v>43696</v>
      </c>
    </row>
    <row r="117" spans="4:5" x14ac:dyDescent="0.2">
      <c r="D117" s="167">
        <v>43697</v>
      </c>
      <c r="E117" s="214">
        <f t="shared" si="1"/>
        <v>43697</v>
      </c>
    </row>
    <row r="118" spans="4:5" x14ac:dyDescent="0.2">
      <c r="D118" s="167">
        <v>43698</v>
      </c>
      <c r="E118" s="214">
        <f t="shared" si="1"/>
        <v>43698</v>
      </c>
    </row>
    <row r="119" spans="4:5" x14ac:dyDescent="0.2">
      <c r="D119" s="167">
        <v>43699</v>
      </c>
      <c r="E119" s="214">
        <f t="shared" si="1"/>
        <v>43699</v>
      </c>
    </row>
    <row r="120" spans="4:5" x14ac:dyDescent="0.2">
      <c r="D120" s="167">
        <v>43700</v>
      </c>
      <c r="E120" s="214">
        <f t="shared" si="1"/>
        <v>43700</v>
      </c>
    </row>
    <row r="121" spans="4:5" x14ac:dyDescent="0.2">
      <c r="D121" s="167">
        <v>43701</v>
      </c>
      <c r="E121" s="214">
        <f t="shared" si="1"/>
        <v>43701</v>
      </c>
    </row>
    <row r="122" spans="4:5" x14ac:dyDescent="0.2">
      <c r="D122" s="167">
        <v>43702</v>
      </c>
      <c r="E122" s="214">
        <f t="shared" si="1"/>
        <v>43702</v>
      </c>
    </row>
    <row r="123" spans="4:5" x14ac:dyDescent="0.2">
      <c r="D123" s="167">
        <v>43703</v>
      </c>
      <c r="E123" s="214">
        <f t="shared" si="1"/>
        <v>43703</v>
      </c>
    </row>
    <row r="124" spans="4:5" x14ac:dyDescent="0.2">
      <c r="D124" s="167">
        <v>43704</v>
      </c>
      <c r="E124" s="214">
        <f t="shared" si="1"/>
        <v>43704</v>
      </c>
    </row>
    <row r="125" spans="4:5" x14ac:dyDescent="0.2">
      <c r="D125" s="167">
        <v>43705</v>
      </c>
      <c r="E125" s="214">
        <f t="shared" si="1"/>
        <v>43705</v>
      </c>
    </row>
    <row r="126" spans="4:5" x14ac:dyDescent="0.2">
      <c r="D126" s="167">
        <v>43706</v>
      </c>
      <c r="E126" s="214">
        <f t="shared" si="1"/>
        <v>43706</v>
      </c>
    </row>
    <row r="127" spans="4:5" x14ac:dyDescent="0.2">
      <c r="D127" s="167">
        <v>43707</v>
      </c>
      <c r="E127" s="214">
        <f t="shared" si="1"/>
        <v>43707</v>
      </c>
    </row>
    <row r="128" spans="4:5" x14ac:dyDescent="0.2">
      <c r="D128" s="167">
        <v>43708</v>
      </c>
      <c r="E128" s="214">
        <f t="shared" si="1"/>
        <v>43708</v>
      </c>
    </row>
    <row r="129" spans="4:5" x14ac:dyDescent="0.2">
      <c r="D129" s="167">
        <v>43709</v>
      </c>
      <c r="E129" s="214">
        <f t="shared" si="1"/>
        <v>43709</v>
      </c>
    </row>
    <row r="130" spans="4:5" x14ac:dyDescent="0.2">
      <c r="D130" s="167">
        <v>43757</v>
      </c>
      <c r="E130" s="214">
        <f t="shared" si="1"/>
        <v>43757</v>
      </c>
    </row>
    <row r="131" spans="4:5" x14ac:dyDescent="0.2">
      <c r="D131" s="167">
        <v>43758</v>
      </c>
      <c r="E131" s="214">
        <f t="shared" ref="E131:E194" si="2">D131</f>
        <v>43758</v>
      </c>
    </row>
    <row r="132" spans="4:5" x14ac:dyDescent="0.2">
      <c r="D132" s="167">
        <v>43759</v>
      </c>
      <c r="E132" s="214">
        <f t="shared" si="2"/>
        <v>43759</v>
      </c>
    </row>
    <row r="133" spans="4:5" x14ac:dyDescent="0.2">
      <c r="D133" s="167">
        <v>43760</v>
      </c>
      <c r="E133" s="214">
        <f t="shared" si="2"/>
        <v>43760</v>
      </c>
    </row>
    <row r="134" spans="4:5" x14ac:dyDescent="0.2">
      <c r="D134" s="167">
        <v>43761</v>
      </c>
      <c r="E134" s="214">
        <f t="shared" si="2"/>
        <v>43761</v>
      </c>
    </row>
    <row r="135" spans="4:5" x14ac:dyDescent="0.2">
      <c r="D135" s="167">
        <v>43762</v>
      </c>
      <c r="E135" s="214">
        <f t="shared" si="2"/>
        <v>43762</v>
      </c>
    </row>
    <row r="136" spans="4:5" x14ac:dyDescent="0.2">
      <c r="D136" s="167">
        <v>43763</v>
      </c>
      <c r="E136" s="214">
        <f t="shared" si="2"/>
        <v>43763</v>
      </c>
    </row>
    <row r="137" spans="4:5" x14ac:dyDescent="0.2">
      <c r="D137" s="167">
        <v>43764</v>
      </c>
      <c r="E137" s="214">
        <f t="shared" si="2"/>
        <v>43764</v>
      </c>
    </row>
    <row r="138" spans="4:5" x14ac:dyDescent="0.2">
      <c r="D138" s="167">
        <v>43765</v>
      </c>
      <c r="E138" s="214">
        <f t="shared" si="2"/>
        <v>43765</v>
      </c>
    </row>
    <row r="139" spans="4:5" x14ac:dyDescent="0.2">
      <c r="D139" s="167">
        <v>43766</v>
      </c>
      <c r="E139" s="214">
        <f t="shared" si="2"/>
        <v>43766</v>
      </c>
    </row>
    <row r="140" spans="4:5" x14ac:dyDescent="0.2">
      <c r="D140" s="167">
        <v>43767</v>
      </c>
      <c r="E140" s="214">
        <f t="shared" si="2"/>
        <v>43767</v>
      </c>
    </row>
    <row r="141" spans="4:5" x14ac:dyDescent="0.2">
      <c r="D141" s="167">
        <v>43768</v>
      </c>
      <c r="E141" s="214">
        <f t="shared" si="2"/>
        <v>43768</v>
      </c>
    </row>
    <row r="142" spans="4:5" x14ac:dyDescent="0.2">
      <c r="D142" s="167">
        <v>43769</v>
      </c>
      <c r="E142" s="214">
        <f t="shared" si="2"/>
        <v>43769</v>
      </c>
    </row>
    <row r="143" spans="4:5" x14ac:dyDescent="0.2">
      <c r="D143" s="167">
        <v>43770</v>
      </c>
      <c r="E143" s="214">
        <f t="shared" si="2"/>
        <v>43770</v>
      </c>
    </row>
    <row r="144" spans="4:5" x14ac:dyDescent="0.2">
      <c r="D144" s="167">
        <v>43771</v>
      </c>
      <c r="E144" s="214">
        <f t="shared" si="2"/>
        <v>43771</v>
      </c>
    </row>
    <row r="145" spans="4:5" x14ac:dyDescent="0.2">
      <c r="D145" s="167">
        <v>43772</v>
      </c>
      <c r="E145" s="214">
        <f t="shared" si="2"/>
        <v>43772</v>
      </c>
    </row>
    <row r="146" spans="4:5" x14ac:dyDescent="0.2">
      <c r="D146" s="167">
        <v>43820</v>
      </c>
      <c r="E146" s="214">
        <f t="shared" si="2"/>
        <v>43820</v>
      </c>
    </row>
    <row r="147" spans="4:5" x14ac:dyDescent="0.2">
      <c r="D147" s="167">
        <v>43821</v>
      </c>
      <c r="E147" s="214">
        <f t="shared" si="2"/>
        <v>43821</v>
      </c>
    </row>
    <row r="148" spans="4:5" x14ac:dyDescent="0.2">
      <c r="D148" s="167">
        <v>43822</v>
      </c>
      <c r="E148" s="214">
        <f t="shared" si="2"/>
        <v>43822</v>
      </c>
    </row>
    <row r="149" spans="4:5" x14ac:dyDescent="0.2">
      <c r="D149" s="167">
        <v>43823</v>
      </c>
      <c r="E149" s="214">
        <f t="shared" si="2"/>
        <v>43823</v>
      </c>
    </row>
    <row r="150" spans="4:5" x14ac:dyDescent="0.2">
      <c r="D150" s="167">
        <v>43824</v>
      </c>
      <c r="E150" s="214">
        <f t="shared" si="2"/>
        <v>43824</v>
      </c>
    </row>
    <row r="151" spans="4:5" x14ac:dyDescent="0.2">
      <c r="D151" s="167">
        <v>43825</v>
      </c>
      <c r="E151" s="214">
        <f t="shared" si="2"/>
        <v>43825</v>
      </c>
    </row>
    <row r="152" spans="4:5" x14ac:dyDescent="0.2">
      <c r="D152" s="167">
        <v>43826</v>
      </c>
      <c r="E152" s="214">
        <f t="shared" si="2"/>
        <v>43826</v>
      </c>
    </row>
    <row r="153" spans="4:5" x14ac:dyDescent="0.2">
      <c r="D153" s="167">
        <v>43827</v>
      </c>
      <c r="E153" s="214">
        <f t="shared" si="2"/>
        <v>43827</v>
      </c>
    </row>
    <row r="154" spans="4:5" x14ac:dyDescent="0.2">
      <c r="D154" s="167">
        <v>43828</v>
      </c>
      <c r="E154" s="214">
        <f t="shared" si="2"/>
        <v>43828</v>
      </c>
    </row>
    <row r="155" spans="4:5" x14ac:dyDescent="0.2">
      <c r="D155" s="167">
        <v>43829</v>
      </c>
      <c r="E155" s="214">
        <f t="shared" si="2"/>
        <v>43829</v>
      </c>
    </row>
    <row r="156" spans="4:5" x14ac:dyDescent="0.2">
      <c r="D156" s="167">
        <v>43830</v>
      </c>
      <c r="E156" s="214">
        <f t="shared" si="2"/>
        <v>43830</v>
      </c>
    </row>
    <row r="157" spans="4:5" x14ac:dyDescent="0.2">
      <c r="D157" s="167">
        <v>43831</v>
      </c>
      <c r="E157" s="214">
        <f t="shared" si="2"/>
        <v>43831</v>
      </c>
    </row>
    <row r="158" spans="4:5" x14ac:dyDescent="0.2">
      <c r="D158" s="167">
        <v>43832</v>
      </c>
      <c r="E158" s="214">
        <f t="shared" si="2"/>
        <v>43832</v>
      </c>
    </row>
    <row r="159" spans="4:5" x14ac:dyDescent="0.2">
      <c r="D159" s="167">
        <v>43833</v>
      </c>
      <c r="E159" s="214">
        <f t="shared" si="2"/>
        <v>43833</v>
      </c>
    </row>
    <row r="160" spans="4:5" x14ac:dyDescent="0.2">
      <c r="D160" s="167">
        <v>43834</v>
      </c>
      <c r="E160" s="214">
        <f t="shared" si="2"/>
        <v>43834</v>
      </c>
    </row>
    <row r="161" spans="4:5" x14ac:dyDescent="0.2">
      <c r="D161" s="167">
        <v>43835</v>
      </c>
      <c r="E161" s="214">
        <f t="shared" si="2"/>
        <v>43835</v>
      </c>
    </row>
    <row r="162" spans="4:5" x14ac:dyDescent="0.2">
      <c r="D162" s="167">
        <v>43883</v>
      </c>
      <c r="E162" s="214">
        <f t="shared" si="2"/>
        <v>43883</v>
      </c>
    </row>
    <row r="163" spans="4:5" x14ac:dyDescent="0.2">
      <c r="D163" s="167">
        <v>43884</v>
      </c>
      <c r="E163" s="214">
        <f t="shared" si="2"/>
        <v>43884</v>
      </c>
    </row>
    <row r="164" spans="4:5" x14ac:dyDescent="0.2">
      <c r="D164" s="167">
        <v>43885</v>
      </c>
      <c r="E164" s="214">
        <f t="shared" si="2"/>
        <v>43885</v>
      </c>
    </row>
    <row r="165" spans="4:5" x14ac:dyDescent="0.2">
      <c r="D165" s="167">
        <v>43886</v>
      </c>
      <c r="E165" s="214">
        <f t="shared" si="2"/>
        <v>43886</v>
      </c>
    </row>
    <row r="166" spans="4:5" x14ac:dyDescent="0.2">
      <c r="D166" s="167">
        <v>43887</v>
      </c>
      <c r="E166" s="214">
        <f t="shared" si="2"/>
        <v>43887</v>
      </c>
    </row>
    <row r="167" spans="4:5" x14ac:dyDescent="0.2">
      <c r="D167" s="167">
        <v>43888</v>
      </c>
      <c r="E167" s="214">
        <f t="shared" si="2"/>
        <v>43888</v>
      </c>
    </row>
    <row r="168" spans="4:5" x14ac:dyDescent="0.2">
      <c r="D168" s="167">
        <v>43889</v>
      </c>
      <c r="E168" s="214">
        <f t="shared" si="2"/>
        <v>43889</v>
      </c>
    </row>
    <row r="169" spans="4:5" x14ac:dyDescent="0.2">
      <c r="D169" s="167">
        <v>43890</v>
      </c>
      <c r="E169" s="214">
        <f t="shared" si="2"/>
        <v>43890</v>
      </c>
    </row>
    <row r="170" spans="4:5" x14ac:dyDescent="0.2">
      <c r="D170" s="167">
        <v>43891</v>
      </c>
      <c r="E170" s="214">
        <f t="shared" si="2"/>
        <v>43891</v>
      </c>
    </row>
    <row r="171" spans="4:5" x14ac:dyDescent="0.2">
      <c r="D171" s="167">
        <v>43892</v>
      </c>
      <c r="E171" s="214">
        <f t="shared" si="2"/>
        <v>43892</v>
      </c>
    </row>
    <row r="172" spans="4:5" x14ac:dyDescent="0.2">
      <c r="D172" s="167">
        <v>43893</v>
      </c>
      <c r="E172" s="214">
        <f t="shared" si="2"/>
        <v>43893</v>
      </c>
    </row>
    <row r="173" spans="4:5" x14ac:dyDescent="0.2">
      <c r="D173" s="167">
        <v>43894</v>
      </c>
      <c r="E173" s="214">
        <f t="shared" si="2"/>
        <v>43894</v>
      </c>
    </row>
    <row r="174" spans="4:5" x14ac:dyDescent="0.2">
      <c r="D174" s="167">
        <v>43895</v>
      </c>
      <c r="E174" s="214">
        <f t="shared" si="2"/>
        <v>43895</v>
      </c>
    </row>
    <row r="175" spans="4:5" x14ac:dyDescent="0.2">
      <c r="D175" s="167">
        <v>43896</v>
      </c>
      <c r="E175" s="214">
        <f t="shared" si="2"/>
        <v>43896</v>
      </c>
    </row>
    <row r="176" spans="4:5" x14ac:dyDescent="0.2">
      <c r="D176" s="167">
        <v>43897</v>
      </c>
      <c r="E176" s="214">
        <f t="shared" si="2"/>
        <v>43897</v>
      </c>
    </row>
    <row r="177" spans="4:5" x14ac:dyDescent="0.2">
      <c r="D177" s="167">
        <v>43898</v>
      </c>
      <c r="E177" s="214">
        <f t="shared" si="2"/>
        <v>43898</v>
      </c>
    </row>
    <row r="178" spans="4:5" x14ac:dyDescent="0.2">
      <c r="D178" s="167">
        <v>43939</v>
      </c>
      <c r="E178" s="214">
        <f t="shared" si="2"/>
        <v>43939</v>
      </c>
    </row>
    <row r="179" spans="4:5" x14ac:dyDescent="0.2">
      <c r="D179" s="167">
        <v>43940</v>
      </c>
      <c r="E179" s="214">
        <f t="shared" si="2"/>
        <v>43940</v>
      </c>
    </row>
    <row r="180" spans="4:5" x14ac:dyDescent="0.2">
      <c r="D180" s="167">
        <v>43941</v>
      </c>
      <c r="E180" s="214">
        <f t="shared" si="2"/>
        <v>43941</v>
      </c>
    </row>
    <row r="181" spans="4:5" x14ac:dyDescent="0.2">
      <c r="D181" s="167">
        <v>43942</v>
      </c>
      <c r="E181" s="214">
        <f t="shared" si="2"/>
        <v>43942</v>
      </c>
    </row>
    <row r="182" spans="4:5" x14ac:dyDescent="0.2">
      <c r="D182" s="167">
        <v>43943</v>
      </c>
      <c r="E182" s="214">
        <f t="shared" si="2"/>
        <v>43943</v>
      </c>
    </row>
    <row r="183" spans="4:5" x14ac:dyDescent="0.2">
      <c r="D183" s="167">
        <v>43944</v>
      </c>
      <c r="E183" s="214">
        <f t="shared" si="2"/>
        <v>43944</v>
      </c>
    </row>
    <row r="184" spans="4:5" x14ac:dyDescent="0.2">
      <c r="D184" s="167">
        <v>43945</v>
      </c>
      <c r="E184" s="214">
        <f t="shared" si="2"/>
        <v>43945</v>
      </c>
    </row>
    <row r="185" spans="4:5" x14ac:dyDescent="0.2">
      <c r="D185" s="167">
        <v>43946</v>
      </c>
      <c r="E185" s="214">
        <f t="shared" si="2"/>
        <v>43946</v>
      </c>
    </row>
    <row r="186" spans="4:5" x14ac:dyDescent="0.2">
      <c r="D186" s="167">
        <v>43947</v>
      </c>
      <c r="E186" s="214">
        <f t="shared" si="2"/>
        <v>43947</v>
      </c>
    </row>
    <row r="187" spans="4:5" x14ac:dyDescent="0.2">
      <c r="D187" s="167">
        <v>43948</v>
      </c>
      <c r="E187" s="214">
        <f t="shared" si="2"/>
        <v>43948</v>
      </c>
    </row>
    <row r="188" spans="4:5" x14ac:dyDescent="0.2">
      <c r="D188" s="167">
        <v>43949</v>
      </c>
      <c r="E188" s="214">
        <f t="shared" si="2"/>
        <v>43949</v>
      </c>
    </row>
    <row r="189" spans="4:5" x14ac:dyDescent="0.2">
      <c r="D189" s="167">
        <v>43950</v>
      </c>
      <c r="E189" s="214">
        <f t="shared" si="2"/>
        <v>43950</v>
      </c>
    </row>
    <row r="190" spans="4:5" x14ac:dyDescent="0.2">
      <c r="D190" s="167">
        <v>43951</v>
      </c>
      <c r="E190" s="214">
        <f t="shared" si="2"/>
        <v>43951</v>
      </c>
    </row>
    <row r="191" spans="4:5" x14ac:dyDescent="0.2">
      <c r="D191" s="167">
        <v>43952</v>
      </c>
      <c r="E191" s="214">
        <f t="shared" si="2"/>
        <v>43952</v>
      </c>
    </row>
    <row r="192" spans="4:5" x14ac:dyDescent="0.2">
      <c r="D192" s="167">
        <v>43953</v>
      </c>
      <c r="E192" s="214">
        <f t="shared" si="2"/>
        <v>43953</v>
      </c>
    </row>
    <row r="193" spans="4:5" x14ac:dyDescent="0.2">
      <c r="D193" s="167">
        <v>43954</v>
      </c>
      <c r="E193" s="214">
        <f t="shared" si="2"/>
        <v>43954</v>
      </c>
    </row>
    <row r="194" spans="4:5" x14ac:dyDescent="0.2">
      <c r="D194" s="167">
        <v>43972</v>
      </c>
      <c r="E194" s="214">
        <f t="shared" si="2"/>
        <v>43972</v>
      </c>
    </row>
    <row r="195" spans="4:5" x14ac:dyDescent="0.2">
      <c r="D195" s="167">
        <v>43973</v>
      </c>
      <c r="E195" s="214">
        <f t="shared" ref="E195:E258" si="3">D195</f>
        <v>43973</v>
      </c>
    </row>
    <row r="196" spans="4:5" x14ac:dyDescent="0.2">
      <c r="D196" s="167">
        <v>43974</v>
      </c>
      <c r="E196" s="214">
        <f t="shared" si="3"/>
        <v>43974</v>
      </c>
    </row>
    <row r="197" spans="4:5" x14ac:dyDescent="0.2">
      <c r="D197" s="167">
        <v>43975</v>
      </c>
      <c r="E197" s="214">
        <f t="shared" si="3"/>
        <v>43975</v>
      </c>
    </row>
    <row r="198" spans="4:5" x14ac:dyDescent="0.2">
      <c r="D198" s="167">
        <v>44016</v>
      </c>
      <c r="E198" s="214">
        <f t="shared" si="3"/>
        <v>44016</v>
      </c>
    </row>
    <row r="199" spans="4:5" x14ac:dyDescent="0.2">
      <c r="D199" s="167">
        <v>44017</v>
      </c>
      <c r="E199" s="214">
        <f t="shared" si="3"/>
        <v>44017</v>
      </c>
    </row>
    <row r="200" spans="4:5" x14ac:dyDescent="0.2">
      <c r="D200" s="167">
        <v>44018</v>
      </c>
      <c r="E200" s="214">
        <f t="shared" si="3"/>
        <v>44018</v>
      </c>
    </row>
    <row r="201" spans="4:5" x14ac:dyDescent="0.2">
      <c r="D201" s="167">
        <v>44019</v>
      </c>
      <c r="E201" s="214">
        <f t="shared" si="3"/>
        <v>44019</v>
      </c>
    </row>
    <row r="202" spans="4:5" x14ac:dyDescent="0.2">
      <c r="D202" s="167">
        <v>44020</v>
      </c>
      <c r="E202" s="214">
        <f t="shared" si="3"/>
        <v>44020</v>
      </c>
    </row>
    <row r="203" spans="4:5" x14ac:dyDescent="0.2">
      <c r="D203" s="167">
        <v>44021</v>
      </c>
      <c r="E203" s="214">
        <f t="shared" si="3"/>
        <v>44021</v>
      </c>
    </row>
    <row r="204" spans="4:5" x14ac:dyDescent="0.2">
      <c r="D204" s="167">
        <v>44022</v>
      </c>
      <c r="E204" s="214">
        <f t="shared" si="3"/>
        <v>44022</v>
      </c>
    </row>
    <row r="205" spans="4:5" x14ac:dyDescent="0.2">
      <c r="D205" s="167">
        <v>44023</v>
      </c>
      <c r="E205" s="214">
        <f t="shared" si="3"/>
        <v>44023</v>
      </c>
    </row>
    <row r="206" spans="4:5" x14ac:dyDescent="0.2">
      <c r="D206" s="167">
        <v>44024</v>
      </c>
      <c r="E206" s="214">
        <f t="shared" si="3"/>
        <v>44024</v>
      </c>
    </row>
    <row r="207" spans="4:5" x14ac:dyDescent="0.2">
      <c r="D207" s="167">
        <v>44025</v>
      </c>
      <c r="E207" s="214">
        <f t="shared" si="3"/>
        <v>44025</v>
      </c>
    </row>
    <row r="208" spans="4:5" x14ac:dyDescent="0.2">
      <c r="D208" s="167">
        <v>44026</v>
      </c>
      <c r="E208" s="214">
        <f t="shared" si="3"/>
        <v>44026</v>
      </c>
    </row>
    <row r="209" spans="4:5" x14ac:dyDescent="0.2">
      <c r="D209" s="167">
        <v>44027</v>
      </c>
      <c r="E209" s="214">
        <f t="shared" si="3"/>
        <v>44027</v>
      </c>
    </row>
    <row r="210" spans="4:5" x14ac:dyDescent="0.2">
      <c r="D210" s="167">
        <v>44028</v>
      </c>
      <c r="E210" s="214">
        <f t="shared" si="3"/>
        <v>44028</v>
      </c>
    </row>
    <row r="211" spans="4:5" x14ac:dyDescent="0.2">
      <c r="D211" s="167">
        <v>44029</v>
      </c>
      <c r="E211" s="214">
        <f t="shared" si="3"/>
        <v>44029</v>
      </c>
    </row>
    <row r="212" spans="4:5" x14ac:dyDescent="0.2">
      <c r="D212" s="167">
        <v>44030</v>
      </c>
      <c r="E212" s="214">
        <f t="shared" si="3"/>
        <v>44030</v>
      </c>
    </row>
    <row r="213" spans="4:5" x14ac:dyDescent="0.2">
      <c r="D213" s="167">
        <v>44031</v>
      </c>
      <c r="E213" s="214">
        <f t="shared" si="3"/>
        <v>44031</v>
      </c>
    </row>
    <row r="214" spans="4:5" x14ac:dyDescent="0.2">
      <c r="D214" s="167">
        <v>44032</v>
      </c>
      <c r="E214" s="214">
        <f t="shared" si="3"/>
        <v>44032</v>
      </c>
    </row>
    <row r="215" spans="4:5" x14ac:dyDescent="0.2">
      <c r="D215" s="167">
        <v>44033</v>
      </c>
      <c r="E215" s="214">
        <f t="shared" si="3"/>
        <v>44033</v>
      </c>
    </row>
    <row r="216" spans="4:5" x14ac:dyDescent="0.2">
      <c r="D216" s="167">
        <v>44034</v>
      </c>
      <c r="E216" s="214">
        <f t="shared" si="3"/>
        <v>44034</v>
      </c>
    </row>
    <row r="217" spans="4:5" x14ac:dyDescent="0.2">
      <c r="D217" s="167">
        <v>44035</v>
      </c>
      <c r="E217" s="214">
        <f t="shared" si="3"/>
        <v>44035</v>
      </c>
    </row>
    <row r="218" spans="4:5" x14ac:dyDescent="0.2">
      <c r="D218" s="167">
        <v>44036</v>
      </c>
      <c r="E218" s="214">
        <f t="shared" si="3"/>
        <v>44036</v>
      </c>
    </row>
    <row r="219" spans="4:5" x14ac:dyDescent="0.2">
      <c r="D219" s="167">
        <v>44037</v>
      </c>
      <c r="E219" s="214">
        <f t="shared" si="3"/>
        <v>44037</v>
      </c>
    </row>
    <row r="220" spans="4:5" x14ac:dyDescent="0.2">
      <c r="D220" s="167">
        <v>44038</v>
      </c>
      <c r="E220" s="214">
        <f t="shared" si="3"/>
        <v>44038</v>
      </c>
    </row>
    <row r="221" spans="4:5" x14ac:dyDescent="0.2">
      <c r="D221" s="167">
        <v>44039</v>
      </c>
      <c r="E221" s="214">
        <f t="shared" si="3"/>
        <v>44039</v>
      </c>
    </row>
    <row r="222" spans="4:5" x14ac:dyDescent="0.2">
      <c r="D222" s="167">
        <v>44040</v>
      </c>
      <c r="E222" s="214">
        <f t="shared" si="3"/>
        <v>44040</v>
      </c>
    </row>
    <row r="223" spans="4:5" x14ac:dyDescent="0.2">
      <c r="D223" s="167">
        <v>44041</v>
      </c>
      <c r="E223" s="214">
        <f t="shared" si="3"/>
        <v>44041</v>
      </c>
    </row>
    <row r="224" spans="4:5" x14ac:dyDescent="0.2">
      <c r="D224" s="167">
        <v>44042</v>
      </c>
      <c r="E224" s="214">
        <f t="shared" si="3"/>
        <v>44042</v>
      </c>
    </row>
    <row r="225" spans="4:5" x14ac:dyDescent="0.2">
      <c r="D225" s="167">
        <v>44043</v>
      </c>
      <c r="E225" s="214">
        <f t="shared" si="3"/>
        <v>44043</v>
      </c>
    </row>
    <row r="226" spans="4:5" x14ac:dyDescent="0.2">
      <c r="D226" s="167">
        <v>44044</v>
      </c>
      <c r="E226" s="214">
        <f t="shared" si="3"/>
        <v>44044</v>
      </c>
    </row>
    <row r="227" spans="4:5" x14ac:dyDescent="0.2">
      <c r="D227" s="167">
        <v>44045</v>
      </c>
      <c r="E227" s="214">
        <f t="shared" si="3"/>
        <v>44045</v>
      </c>
    </row>
    <row r="228" spans="4:5" x14ac:dyDescent="0.2">
      <c r="D228" s="167">
        <v>44046</v>
      </c>
      <c r="E228" s="214">
        <f t="shared" si="3"/>
        <v>44046</v>
      </c>
    </row>
    <row r="229" spans="4:5" x14ac:dyDescent="0.2">
      <c r="D229" s="167">
        <v>44047</v>
      </c>
      <c r="E229" s="214">
        <f t="shared" si="3"/>
        <v>44047</v>
      </c>
    </row>
    <row r="230" spans="4:5" x14ac:dyDescent="0.2">
      <c r="D230" s="167">
        <v>44048</v>
      </c>
      <c r="E230" s="214">
        <f t="shared" si="3"/>
        <v>44048</v>
      </c>
    </row>
    <row r="231" spans="4:5" x14ac:dyDescent="0.2">
      <c r="D231" s="167">
        <v>44049</v>
      </c>
      <c r="E231" s="214">
        <f t="shared" si="3"/>
        <v>44049</v>
      </c>
    </row>
    <row r="232" spans="4:5" x14ac:dyDescent="0.2">
      <c r="D232" s="167">
        <v>44050</v>
      </c>
      <c r="E232" s="214">
        <f t="shared" si="3"/>
        <v>44050</v>
      </c>
    </row>
    <row r="233" spans="4:5" x14ac:dyDescent="0.2">
      <c r="D233" s="167">
        <v>44051</v>
      </c>
      <c r="E233" s="214">
        <f t="shared" si="3"/>
        <v>44051</v>
      </c>
    </row>
    <row r="234" spans="4:5" x14ac:dyDescent="0.2">
      <c r="D234" s="167">
        <v>44052</v>
      </c>
      <c r="E234" s="214">
        <f t="shared" si="3"/>
        <v>44052</v>
      </c>
    </row>
    <row r="235" spans="4:5" x14ac:dyDescent="0.2">
      <c r="D235" s="167">
        <v>44053</v>
      </c>
      <c r="E235" s="214">
        <f t="shared" si="3"/>
        <v>44053</v>
      </c>
    </row>
    <row r="236" spans="4:5" x14ac:dyDescent="0.2">
      <c r="D236" s="167">
        <v>44054</v>
      </c>
      <c r="E236" s="214">
        <f t="shared" si="3"/>
        <v>44054</v>
      </c>
    </row>
    <row r="237" spans="4:5" x14ac:dyDescent="0.2">
      <c r="D237" s="167">
        <v>44055</v>
      </c>
      <c r="E237" s="214">
        <f t="shared" si="3"/>
        <v>44055</v>
      </c>
    </row>
    <row r="238" spans="4:5" x14ac:dyDescent="0.2">
      <c r="D238" s="167">
        <v>44056</v>
      </c>
      <c r="E238" s="214">
        <f t="shared" si="3"/>
        <v>44056</v>
      </c>
    </row>
    <row r="239" spans="4:5" x14ac:dyDescent="0.2">
      <c r="D239" s="167">
        <v>44057</v>
      </c>
      <c r="E239" s="214">
        <f t="shared" si="3"/>
        <v>44057</v>
      </c>
    </row>
    <row r="240" spans="4:5" x14ac:dyDescent="0.2">
      <c r="D240" s="167">
        <v>44058</v>
      </c>
      <c r="E240" s="214">
        <f t="shared" si="3"/>
        <v>44058</v>
      </c>
    </row>
    <row r="241" spans="4:5" x14ac:dyDescent="0.2">
      <c r="D241" s="167">
        <v>44059</v>
      </c>
      <c r="E241" s="214">
        <f t="shared" si="3"/>
        <v>44059</v>
      </c>
    </row>
    <row r="242" spans="4:5" x14ac:dyDescent="0.2">
      <c r="D242" s="167">
        <v>44060</v>
      </c>
      <c r="E242" s="214">
        <f t="shared" si="3"/>
        <v>44060</v>
      </c>
    </row>
    <row r="243" spans="4:5" x14ac:dyDescent="0.2">
      <c r="D243" s="167">
        <v>44061</v>
      </c>
      <c r="E243" s="214">
        <f t="shared" si="3"/>
        <v>44061</v>
      </c>
    </row>
    <row r="244" spans="4:5" x14ac:dyDescent="0.2">
      <c r="D244" s="167">
        <v>44062</v>
      </c>
      <c r="E244" s="214">
        <f t="shared" si="3"/>
        <v>44062</v>
      </c>
    </row>
    <row r="245" spans="4:5" x14ac:dyDescent="0.2">
      <c r="D245" s="167">
        <v>44063</v>
      </c>
      <c r="E245" s="214">
        <f t="shared" si="3"/>
        <v>44063</v>
      </c>
    </row>
    <row r="246" spans="4:5" x14ac:dyDescent="0.2">
      <c r="D246" s="167">
        <v>44064</v>
      </c>
      <c r="E246" s="214">
        <f t="shared" si="3"/>
        <v>44064</v>
      </c>
    </row>
    <row r="247" spans="4:5" x14ac:dyDescent="0.2">
      <c r="D247" s="167">
        <v>44065</v>
      </c>
      <c r="E247" s="214">
        <f t="shared" si="3"/>
        <v>44065</v>
      </c>
    </row>
    <row r="248" spans="4:5" x14ac:dyDescent="0.2">
      <c r="D248" s="167">
        <v>44066</v>
      </c>
      <c r="E248" s="214">
        <f t="shared" si="3"/>
        <v>44066</v>
      </c>
    </row>
    <row r="249" spans="4:5" x14ac:dyDescent="0.2">
      <c r="D249" s="167">
        <v>44067</v>
      </c>
      <c r="E249" s="214">
        <f t="shared" si="3"/>
        <v>44067</v>
      </c>
    </row>
    <row r="250" spans="4:5" x14ac:dyDescent="0.2">
      <c r="D250" s="167">
        <v>44068</v>
      </c>
      <c r="E250" s="214">
        <f t="shared" si="3"/>
        <v>44068</v>
      </c>
    </row>
    <row r="251" spans="4:5" x14ac:dyDescent="0.2">
      <c r="D251" s="167">
        <v>44069</v>
      </c>
      <c r="E251" s="214">
        <f t="shared" si="3"/>
        <v>44069</v>
      </c>
    </row>
    <row r="252" spans="4:5" x14ac:dyDescent="0.2">
      <c r="D252" s="167">
        <v>44070</v>
      </c>
      <c r="E252" s="214">
        <f t="shared" si="3"/>
        <v>44070</v>
      </c>
    </row>
    <row r="253" spans="4:5" x14ac:dyDescent="0.2">
      <c r="D253" s="167">
        <v>44071</v>
      </c>
      <c r="E253" s="214">
        <f t="shared" si="3"/>
        <v>44071</v>
      </c>
    </row>
    <row r="254" spans="4:5" x14ac:dyDescent="0.2">
      <c r="D254" s="167">
        <v>44072</v>
      </c>
      <c r="E254" s="214">
        <f t="shared" si="3"/>
        <v>44072</v>
      </c>
    </row>
    <row r="255" spans="4:5" x14ac:dyDescent="0.2">
      <c r="D255" s="167">
        <v>44073</v>
      </c>
      <c r="E255" s="214">
        <f t="shared" si="3"/>
        <v>44073</v>
      </c>
    </row>
    <row r="256" spans="4:5" x14ac:dyDescent="0.2">
      <c r="D256" s="167">
        <v>44074</v>
      </c>
      <c r="E256" s="214">
        <f t="shared" si="3"/>
        <v>44074</v>
      </c>
    </row>
    <row r="257" spans="4:5" x14ac:dyDescent="0.2">
      <c r="D257" s="167">
        <v>44121</v>
      </c>
      <c r="E257" s="214">
        <f t="shared" si="3"/>
        <v>44121</v>
      </c>
    </row>
    <row r="258" spans="4:5" x14ac:dyDescent="0.2">
      <c r="D258" s="167">
        <v>44122</v>
      </c>
      <c r="E258" s="214">
        <f t="shared" si="3"/>
        <v>44122</v>
      </c>
    </row>
    <row r="259" spans="4:5" x14ac:dyDescent="0.2">
      <c r="D259" s="167">
        <v>44123</v>
      </c>
      <c r="E259" s="214">
        <f t="shared" ref="E259:E322" si="4">D259</f>
        <v>44123</v>
      </c>
    </row>
    <row r="260" spans="4:5" x14ac:dyDescent="0.2">
      <c r="D260" s="167">
        <v>44124</v>
      </c>
      <c r="E260" s="214">
        <f t="shared" si="4"/>
        <v>44124</v>
      </c>
    </row>
    <row r="261" spans="4:5" x14ac:dyDescent="0.2">
      <c r="D261" s="167">
        <v>44125</v>
      </c>
      <c r="E261" s="214">
        <f t="shared" si="4"/>
        <v>44125</v>
      </c>
    </row>
    <row r="262" spans="4:5" x14ac:dyDescent="0.2">
      <c r="D262" s="167">
        <v>44126</v>
      </c>
      <c r="E262" s="214">
        <f t="shared" si="4"/>
        <v>44126</v>
      </c>
    </row>
    <row r="263" spans="4:5" x14ac:dyDescent="0.2">
      <c r="D263" s="167">
        <v>44127</v>
      </c>
      <c r="E263" s="214">
        <f t="shared" si="4"/>
        <v>44127</v>
      </c>
    </row>
    <row r="264" spans="4:5" x14ac:dyDescent="0.2">
      <c r="D264" s="167">
        <v>44128</v>
      </c>
      <c r="E264" s="214">
        <f t="shared" si="4"/>
        <v>44128</v>
      </c>
    </row>
    <row r="265" spans="4:5" x14ac:dyDescent="0.2">
      <c r="D265" s="167">
        <v>44129</v>
      </c>
      <c r="E265" s="214">
        <f t="shared" si="4"/>
        <v>44129</v>
      </c>
    </row>
    <row r="266" spans="4:5" x14ac:dyDescent="0.2">
      <c r="D266" s="167">
        <v>44130</v>
      </c>
      <c r="E266" s="214">
        <f t="shared" si="4"/>
        <v>44130</v>
      </c>
    </row>
    <row r="267" spans="4:5" x14ac:dyDescent="0.2">
      <c r="D267" s="167">
        <v>44131</v>
      </c>
      <c r="E267" s="214">
        <f t="shared" si="4"/>
        <v>44131</v>
      </c>
    </row>
    <row r="268" spans="4:5" x14ac:dyDescent="0.2">
      <c r="D268" s="167">
        <v>44132</v>
      </c>
      <c r="E268" s="214">
        <f t="shared" si="4"/>
        <v>44132</v>
      </c>
    </row>
    <row r="269" spans="4:5" x14ac:dyDescent="0.2">
      <c r="D269" s="167">
        <v>44133</v>
      </c>
      <c r="E269" s="214">
        <f t="shared" si="4"/>
        <v>44133</v>
      </c>
    </row>
    <row r="270" spans="4:5" x14ac:dyDescent="0.2">
      <c r="D270" s="167">
        <v>44134</v>
      </c>
      <c r="E270" s="214">
        <f t="shared" si="4"/>
        <v>44134</v>
      </c>
    </row>
    <row r="271" spans="4:5" x14ac:dyDescent="0.2">
      <c r="D271" s="167">
        <v>44135</v>
      </c>
      <c r="E271" s="214">
        <f t="shared" si="4"/>
        <v>44135</v>
      </c>
    </row>
    <row r="272" spans="4:5" x14ac:dyDescent="0.2">
      <c r="D272" s="167">
        <v>44136</v>
      </c>
      <c r="E272" s="214">
        <f t="shared" si="4"/>
        <v>44136</v>
      </c>
    </row>
    <row r="273" spans="4:5" x14ac:dyDescent="0.2">
      <c r="D273" s="167">
        <v>44184</v>
      </c>
      <c r="E273" s="214">
        <f t="shared" si="4"/>
        <v>44184</v>
      </c>
    </row>
    <row r="274" spans="4:5" x14ac:dyDescent="0.2">
      <c r="D274" s="167">
        <v>44185</v>
      </c>
      <c r="E274" s="214">
        <f t="shared" si="4"/>
        <v>44185</v>
      </c>
    </row>
    <row r="275" spans="4:5" x14ac:dyDescent="0.2">
      <c r="D275" s="167">
        <v>44186</v>
      </c>
      <c r="E275" s="214">
        <f t="shared" si="4"/>
        <v>44186</v>
      </c>
    </row>
    <row r="276" spans="4:5" x14ac:dyDescent="0.2">
      <c r="D276" s="167">
        <v>44187</v>
      </c>
      <c r="E276" s="214">
        <f t="shared" si="4"/>
        <v>44187</v>
      </c>
    </row>
    <row r="277" spans="4:5" x14ac:dyDescent="0.2">
      <c r="D277" s="167">
        <v>44188</v>
      </c>
      <c r="E277" s="214">
        <f t="shared" si="4"/>
        <v>44188</v>
      </c>
    </row>
    <row r="278" spans="4:5" x14ac:dyDescent="0.2">
      <c r="D278" s="167">
        <v>44189</v>
      </c>
      <c r="E278" s="214">
        <f t="shared" si="4"/>
        <v>44189</v>
      </c>
    </row>
    <row r="279" spans="4:5" x14ac:dyDescent="0.2">
      <c r="D279" s="167">
        <v>44190</v>
      </c>
      <c r="E279" s="214">
        <f t="shared" si="4"/>
        <v>44190</v>
      </c>
    </row>
    <row r="280" spans="4:5" x14ac:dyDescent="0.2">
      <c r="D280" s="167">
        <v>44191</v>
      </c>
      <c r="E280" s="214">
        <f t="shared" si="4"/>
        <v>44191</v>
      </c>
    </row>
    <row r="281" spans="4:5" x14ac:dyDescent="0.2">
      <c r="D281" s="167">
        <v>44192</v>
      </c>
      <c r="E281" s="214">
        <f t="shared" si="4"/>
        <v>44192</v>
      </c>
    </row>
    <row r="282" spans="4:5" x14ac:dyDescent="0.2">
      <c r="D282" s="167">
        <v>44193</v>
      </c>
      <c r="E282" s="214">
        <f t="shared" si="4"/>
        <v>44193</v>
      </c>
    </row>
    <row r="283" spans="4:5" x14ac:dyDescent="0.2">
      <c r="D283" s="167">
        <v>44194</v>
      </c>
      <c r="E283" s="214">
        <f t="shared" si="4"/>
        <v>44194</v>
      </c>
    </row>
    <row r="284" spans="4:5" x14ac:dyDescent="0.2">
      <c r="D284" s="167">
        <v>44195</v>
      </c>
      <c r="E284" s="214">
        <f t="shared" si="4"/>
        <v>44195</v>
      </c>
    </row>
    <row r="285" spans="4:5" x14ac:dyDescent="0.2">
      <c r="D285" s="167">
        <v>44196</v>
      </c>
      <c r="E285" s="214">
        <f t="shared" si="4"/>
        <v>44196</v>
      </c>
    </row>
    <row r="286" spans="4:5" x14ac:dyDescent="0.2">
      <c r="D286" s="167">
        <v>44197</v>
      </c>
      <c r="E286" s="214">
        <f t="shared" si="4"/>
        <v>44197</v>
      </c>
    </row>
    <row r="287" spans="4:5" x14ac:dyDescent="0.2">
      <c r="D287" s="167">
        <v>44198</v>
      </c>
      <c r="E287" s="214">
        <f t="shared" si="4"/>
        <v>44198</v>
      </c>
    </row>
    <row r="288" spans="4:5" x14ac:dyDescent="0.2">
      <c r="D288" s="167">
        <v>44199</v>
      </c>
      <c r="E288" s="214">
        <f t="shared" si="4"/>
        <v>44199</v>
      </c>
    </row>
    <row r="289" spans="4:5" x14ac:dyDescent="0.2">
      <c r="D289" s="167">
        <v>44247</v>
      </c>
      <c r="E289" s="214">
        <f t="shared" si="4"/>
        <v>44247</v>
      </c>
    </row>
    <row r="290" spans="4:5" x14ac:dyDescent="0.2">
      <c r="D290" s="167">
        <v>44248</v>
      </c>
      <c r="E290" s="214">
        <f t="shared" si="4"/>
        <v>44248</v>
      </c>
    </row>
    <row r="291" spans="4:5" x14ac:dyDescent="0.2">
      <c r="D291" s="167">
        <v>44249</v>
      </c>
      <c r="E291" s="214">
        <f t="shared" si="4"/>
        <v>44249</v>
      </c>
    </row>
    <row r="292" spans="4:5" x14ac:dyDescent="0.2">
      <c r="D292" s="167">
        <v>44250</v>
      </c>
      <c r="E292" s="214">
        <f t="shared" si="4"/>
        <v>44250</v>
      </c>
    </row>
    <row r="293" spans="4:5" x14ac:dyDescent="0.2">
      <c r="D293" s="167">
        <v>44251</v>
      </c>
      <c r="E293" s="214">
        <f t="shared" si="4"/>
        <v>44251</v>
      </c>
    </row>
    <row r="294" spans="4:5" x14ac:dyDescent="0.2">
      <c r="D294" s="167">
        <v>44252</v>
      </c>
      <c r="E294" s="214">
        <f t="shared" si="4"/>
        <v>44252</v>
      </c>
    </row>
    <row r="295" spans="4:5" x14ac:dyDescent="0.2">
      <c r="D295" s="167">
        <v>44253</v>
      </c>
      <c r="E295" s="214">
        <f t="shared" si="4"/>
        <v>44253</v>
      </c>
    </row>
    <row r="296" spans="4:5" x14ac:dyDescent="0.2">
      <c r="D296" s="167">
        <v>44254</v>
      </c>
      <c r="E296" s="214">
        <f t="shared" si="4"/>
        <v>44254</v>
      </c>
    </row>
    <row r="297" spans="4:5" x14ac:dyDescent="0.2">
      <c r="D297" s="167">
        <v>44255</v>
      </c>
      <c r="E297" s="214">
        <f t="shared" si="4"/>
        <v>44255</v>
      </c>
    </row>
    <row r="298" spans="4:5" x14ac:dyDescent="0.2">
      <c r="D298" s="167">
        <v>44256</v>
      </c>
      <c r="E298" s="214">
        <f t="shared" si="4"/>
        <v>44256</v>
      </c>
    </row>
    <row r="299" spans="4:5" x14ac:dyDescent="0.2">
      <c r="D299" s="167">
        <v>44257</v>
      </c>
      <c r="E299" s="214">
        <f t="shared" si="4"/>
        <v>44257</v>
      </c>
    </row>
    <row r="300" spans="4:5" x14ac:dyDescent="0.2">
      <c r="D300" s="167">
        <v>44258</v>
      </c>
      <c r="E300" s="214">
        <f t="shared" si="4"/>
        <v>44258</v>
      </c>
    </row>
    <row r="301" spans="4:5" x14ac:dyDescent="0.2">
      <c r="D301" s="167">
        <v>44259</v>
      </c>
      <c r="E301" s="214">
        <f t="shared" si="4"/>
        <v>44259</v>
      </c>
    </row>
    <row r="302" spans="4:5" x14ac:dyDescent="0.2">
      <c r="D302" s="167">
        <v>44260</v>
      </c>
      <c r="E302" s="214">
        <f t="shared" si="4"/>
        <v>44260</v>
      </c>
    </row>
    <row r="303" spans="4:5" x14ac:dyDescent="0.2">
      <c r="D303" s="167">
        <v>44261</v>
      </c>
      <c r="E303" s="214">
        <f t="shared" si="4"/>
        <v>44261</v>
      </c>
    </row>
    <row r="304" spans="4:5" x14ac:dyDescent="0.2">
      <c r="D304" s="167">
        <v>44262</v>
      </c>
      <c r="E304" s="214">
        <f t="shared" si="4"/>
        <v>44262</v>
      </c>
    </row>
    <row r="305" spans="4:5" x14ac:dyDescent="0.2">
      <c r="D305" s="167">
        <v>44310</v>
      </c>
      <c r="E305" s="214">
        <f t="shared" si="4"/>
        <v>44310</v>
      </c>
    </row>
    <row r="306" spans="4:5" x14ac:dyDescent="0.2">
      <c r="D306" s="167">
        <v>44311</v>
      </c>
      <c r="E306" s="214">
        <f t="shared" si="4"/>
        <v>44311</v>
      </c>
    </row>
    <row r="307" spans="4:5" x14ac:dyDescent="0.2">
      <c r="D307" s="167">
        <v>44312</v>
      </c>
      <c r="E307" s="214">
        <f t="shared" si="4"/>
        <v>44312</v>
      </c>
    </row>
    <row r="308" spans="4:5" x14ac:dyDescent="0.2">
      <c r="D308" s="167">
        <v>44313</v>
      </c>
      <c r="E308" s="214">
        <f t="shared" si="4"/>
        <v>44313</v>
      </c>
    </row>
    <row r="309" spans="4:5" x14ac:dyDescent="0.2">
      <c r="D309" s="167">
        <v>44314</v>
      </c>
      <c r="E309" s="214">
        <f t="shared" si="4"/>
        <v>44314</v>
      </c>
    </row>
    <row r="310" spans="4:5" x14ac:dyDescent="0.2">
      <c r="D310" s="167">
        <v>44315</v>
      </c>
      <c r="E310" s="214">
        <f t="shared" si="4"/>
        <v>44315</v>
      </c>
    </row>
    <row r="311" spans="4:5" x14ac:dyDescent="0.2">
      <c r="D311" s="167">
        <v>44316</v>
      </c>
      <c r="E311" s="214">
        <f t="shared" si="4"/>
        <v>44316</v>
      </c>
    </row>
    <row r="312" spans="4:5" x14ac:dyDescent="0.2">
      <c r="D312" s="167">
        <v>44317</v>
      </c>
      <c r="E312" s="214">
        <f t="shared" si="4"/>
        <v>44317</v>
      </c>
    </row>
    <row r="313" spans="4:5" x14ac:dyDescent="0.2">
      <c r="D313" s="167">
        <v>44318</v>
      </c>
      <c r="E313" s="214">
        <f t="shared" si="4"/>
        <v>44318</v>
      </c>
    </row>
    <row r="314" spans="4:5" x14ac:dyDescent="0.2">
      <c r="D314" s="167">
        <v>44319</v>
      </c>
      <c r="E314" s="214">
        <f t="shared" si="4"/>
        <v>44319</v>
      </c>
    </row>
    <row r="315" spans="4:5" x14ac:dyDescent="0.2">
      <c r="D315" s="167">
        <v>44320</v>
      </c>
      <c r="E315" s="214">
        <f t="shared" si="4"/>
        <v>44320</v>
      </c>
    </row>
    <row r="316" spans="4:5" x14ac:dyDescent="0.2">
      <c r="D316" s="167">
        <v>44321</v>
      </c>
      <c r="E316" s="214">
        <f t="shared" si="4"/>
        <v>44321</v>
      </c>
    </row>
    <row r="317" spans="4:5" x14ac:dyDescent="0.2">
      <c r="D317" s="167">
        <v>44322</v>
      </c>
      <c r="E317" s="214">
        <f t="shared" si="4"/>
        <v>44322</v>
      </c>
    </row>
    <row r="318" spans="4:5" x14ac:dyDescent="0.2">
      <c r="D318" s="167">
        <v>44323</v>
      </c>
      <c r="E318" s="214">
        <f t="shared" si="4"/>
        <v>44323</v>
      </c>
    </row>
    <row r="319" spans="4:5" x14ac:dyDescent="0.2">
      <c r="D319" s="167">
        <v>44324</v>
      </c>
      <c r="E319" s="214">
        <f t="shared" si="4"/>
        <v>44324</v>
      </c>
    </row>
    <row r="320" spans="4:5" x14ac:dyDescent="0.2">
      <c r="D320" s="167">
        <v>44325</v>
      </c>
      <c r="E320" s="214">
        <f t="shared" si="4"/>
        <v>44325</v>
      </c>
    </row>
    <row r="321" spans="4:5" x14ac:dyDescent="0.2">
      <c r="D321" s="167">
        <v>44328</v>
      </c>
      <c r="E321" s="214">
        <f t="shared" si="4"/>
        <v>44328</v>
      </c>
    </row>
    <row r="322" spans="4:5" x14ac:dyDescent="0.2">
      <c r="D322" s="167">
        <v>44329</v>
      </c>
      <c r="E322" s="214">
        <f t="shared" si="4"/>
        <v>44329</v>
      </c>
    </row>
    <row r="323" spans="4:5" x14ac:dyDescent="0.2">
      <c r="D323" s="167">
        <v>44330</v>
      </c>
      <c r="E323" s="214">
        <f t="shared" ref="E323:E386" si="5">D323</f>
        <v>44330</v>
      </c>
    </row>
    <row r="324" spans="4:5" x14ac:dyDescent="0.2">
      <c r="D324" s="167">
        <v>44331</v>
      </c>
      <c r="E324" s="214">
        <f t="shared" si="5"/>
        <v>44331</v>
      </c>
    </row>
    <row r="325" spans="4:5" x14ac:dyDescent="0.2">
      <c r="D325" s="167">
        <v>44332</v>
      </c>
      <c r="E325" s="214">
        <f t="shared" si="5"/>
        <v>44332</v>
      </c>
    </row>
    <row r="326" spans="4:5" x14ac:dyDescent="0.2">
      <c r="D326" s="167">
        <v>44383</v>
      </c>
      <c r="E326" s="214">
        <f t="shared" si="5"/>
        <v>44383</v>
      </c>
    </row>
    <row r="327" spans="4:5" x14ac:dyDescent="0.2">
      <c r="D327" s="167">
        <v>44384</v>
      </c>
      <c r="E327" s="214">
        <f t="shared" si="5"/>
        <v>44384</v>
      </c>
    </row>
    <row r="328" spans="4:5" x14ac:dyDescent="0.2">
      <c r="D328" s="167">
        <v>44385</v>
      </c>
      <c r="E328" s="214">
        <f t="shared" si="5"/>
        <v>44385</v>
      </c>
    </row>
    <row r="329" spans="4:5" x14ac:dyDescent="0.2">
      <c r="D329" s="167">
        <v>44386</v>
      </c>
      <c r="E329" s="214">
        <f t="shared" si="5"/>
        <v>44386</v>
      </c>
    </row>
    <row r="330" spans="4:5" x14ac:dyDescent="0.2">
      <c r="D330" s="167">
        <v>44387</v>
      </c>
      <c r="E330" s="214">
        <f t="shared" si="5"/>
        <v>44387</v>
      </c>
    </row>
    <row r="331" spans="4:5" x14ac:dyDescent="0.2">
      <c r="D331" s="167">
        <v>44388</v>
      </c>
      <c r="E331" s="214">
        <f t="shared" si="5"/>
        <v>44388</v>
      </c>
    </row>
    <row r="332" spans="4:5" x14ac:dyDescent="0.2">
      <c r="D332" s="167">
        <v>44389</v>
      </c>
      <c r="E332" s="214">
        <f t="shared" si="5"/>
        <v>44389</v>
      </c>
    </row>
    <row r="333" spans="4:5" x14ac:dyDescent="0.2">
      <c r="D333" s="167">
        <v>44390</v>
      </c>
      <c r="E333" s="214">
        <f t="shared" si="5"/>
        <v>44390</v>
      </c>
    </row>
    <row r="334" spans="4:5" x14ac:dyDescent="0.2">
      <c r="D334" s="167">
        <v>44391</v>
      </c>
      <c r="E334" s="214">
        <f t="shared" si="5"/>
        <v>44391</v>
      </c>
    </row>
    <row r="335" spans="4:5" x14ac:dyDescent="0.2">
      <c r="D335" s="167">
        <v>44392</v>
      </c>
      <c r="E335" s="214">
        <f t="shared" si="5"/>
        <v>44392</v>
      </c>
    </row>
    <row r="336" spans="4:5" x14ac:dyDescent="0.2">
      <c r="D336" s="167">
        <v>44393</v>
      </c>
      <c r="E336" s="214">
        <f t="shared" si="5"/>
        <v>44393</v>
      </c>
    </row>
    <row r="337" spans="4:5" x14ac:dyDescent="0.2">
      <c r="D337" s="167">
        <v>44394</v>
      </c>
      <c r="E337" s="214">
        <f t="shared" si="5"/>
        <v>44394</v>
      </c>
    </row>
    <row r="338" spans="4:5" x14ac:dyDescent="0.2">
      <c r="D338" s="167">
        <v>44395</v>
      </c>
      <c r="E338" s="214">
        <f t="shared" si="5"/>
        <v>44395</v>
      </c>
    </row>
    <row r="339" spans="4:5" x14ac:dyDescent="0.2">
      <c r="D339" s="167">
        <v>44396</v>
      </c>
      <c r="E339" s="214">
        <f t="shared" si="5"/>
        <v>44396</v>
      </c>
    </row>
    <row r="340" spans="4:5" x14ac:dyDescent="0.2">
      <c r="D340" s="167">
        <v>44397</v>
      </c>
      <c r="E340" s="214">
        <f t="shared" si="5"/>
        <v>44397</v>
      </c>
    </row>
    <row r="341" spans="4:5" x14ac:dyDescent="0.2">
      <c r="D341" s="167">
        <v>44398</v>
      </c>
      <c r="E341" s="214">
        <f t="shared" si="5"/>
        <v>44398</v>
      </c>
    </row>
    <row r="342" spans="4:5" x14ac:dyDescent="0.2">
      <c r="D342" s="167">
        <v>44399</v>
      </c>
      <c r="E342" s="214">
        <f t="shared" si="5"/>
        <v>44399</v>
      </c>
    </row>
    <row r="343" spans="4:5" x14ac:dyDescent="0.2">
      <c r="D343" s="167">
        <v>44400</v>
      </c>
      <c r="E343" s="214">
        <f t="shared" si="5"/>
        <v>44400</v>
      </c>
    </row>
    <row r="344" spans="4:5" x14ac:dyDescent="0.2">
      <c r="D344" s="167">
        <v>44401</v>
      </c>
      <c r="E344" s="214">
        <f t="shared" si="5"/>
        <v>44401</v>
      </c>
    </row>
    <row r="345" spans="4:5" x14ac:dyDescent="0.2">
      <c r="D345" s="167">
        <v>44402</v>
      </c>
      <c r="E345" s="214">
        <f t="shared" si="5"/>
        <v>44402</v>
      </c>
    </row>
    <row r="346" spans="4:5" x14ac:dyDescent="0.2">
      <c r="D346" s="167">
        <v>44403</v>
      </c>
      <c r="E346" s="214">
        <f t="shared" si="5"/>
        <v>44403</v>
      </c>
    </row>
    <row r="347" spans="4:5" x14ac:dyDescent="0.2">
      <c r="D347" s="167">
        <v>44404</v>
      </c>
      <c r="E347" s="214">
        <f t="shared" si="5"/>
        <v>44404</v>
      </c>
    </row>
    <row r="348" spans="4:5" x14ac:dyDescent="0.2">
      <c r="D348" s="167">
        <v>44405</v>
      </c>
      <c r="E348" s="214">
        <f t="shared" si="5"/>
        <v>44405</v>
      </c>
    </row>
    <row r="349" spans="4:5" x14ac:dyDescent="0.2">
      <c r="D349" s="167">
        <v>44406</v>
      </c>
      <c r="E349" s="214">
        <f t="shared" si="5"/>
        <v>44406</v>
      </c>
    </row>
    <row r="350" spans="4:5" x14ac:dyDescent="0.2">
      <c r="D350" s="167">
        <v>44407</v>
      </c>
      <c r="E350" s="214">
        <f t="shared" si="5"/>
        <v>44407</v>
      </c>
    </row>
    <row r="351" spans="4:5" x14ac:dyDescent="0.2">
      <c r="D351" s="167">
        <v>44408</v>
      </c>
      <c r="E351" s="214">
        <f t="shared" si="5"/>
        <v>44408</v>
      </c>
    </row>
    <row r="352" spans="4:5" x14ac:dyDescent="0.2">
      <c r="D352" s="167">
        <v>44409</v>
      </c>
      <c r="E352" s="214">
        <f t="shared" si="5"/>
        <v>44409</v>
      </c>
    </row>
    <row r="353" spans="4:5" x14ac:dyDescent="0.2">
      <c r="D353" s="167">
        <v>44410</v>
      </c>
      <c r="E353" s="214">
        <f t="shared" si="5"/>
        <v>44410</v>
      </c>
    </row>
    <row r="354" spans="4:5" x14ac:dyDescent="0.2">
      <c r="D354" s="167">
        <v>44411</v>
      </c>
      <c r="E354" s="214">
        <f t="shared" si="5"/>
        <v>44411</v>
      </c>
    </row>
    <row r="355" spans="4:5" x14ac:dyDescent="0.2">
      <c r="D355" s="167">
        <v>44412</v>
      </c>
      <c r="E355" s="214">
        <f t="shared" si="5"/>
        <v>44412</v>
      </c>
    </row>
    <row r="356" spans="4:5" x14ac:dyDescent="0.2">
      <c r="D356" s="167">
        <v>44413</v>
      </c>
      <c r="E356" s="214">
        <f t="shared" si="5"/>
        <v>44413</v>
      </c>
    </row>
    <row r="357" spans="4:5" x14ac:dyDescent="0.2">
      <c r="D357" s="167">
        <v>44414</v>
      </c>
      <c r="E357" s="214">
        <f t="shared" si="5"/>
        <v>44414</v>
      </c>
    </row>
    <row r="358" spans="4:5" x14ac:dyDescent="0.2">
      <c r="D358" s="167">
        <v>44415</v>
      </c>
      <c r="E358" s="214">
        <f t="shared" si="5"/>
        <v>44415</v>
      </c>
    </row>
    <row r="359" spans="4:5" x14ac:dyDescent="0.2">
      <c r="D359" s="167">
        <v>44416</v>
      </c>
      <c r="E359" s="214">
        <f t="shared" si="5"/>
        <v>44416</v>
      </c>
    </row>
    <row r="360" spans="4:5" x14ac:dyDescent="0.2">
      <c r="D360" s="167">
        <v>44417</v>
      </c>
      <c r="E360" s="214">
        <f t="shared" si="5"/>
        <v>44417</v>
      </c>
    </row>
    <row r="361" spans="4:5" x14ac:dyDescent="0.2">
      <c r="D361" s="167">
        <v>44418</v>
      </c>
      <c r="E361" s="214">
        <f t="shared" si="5"/>
        <v>44418</v>
      </c>
    </row>
    <row r="362" spans="4:5" x14ac:dyDescent="0.2">
      <c r="D362" s="167">
        <v>44419</v>
      </c>
      <c r="E362" s="214">
        <f t="shared" si="5"/>
        <v>44419</v>
      </c>
    </row>
    <row r="363" spans="4:5" x14ac:dyDescent="0.2">
      <c r="D363" s="167">
        <v>44420</v>
      </c>
      <c r="E363" s="214">
        <f t="shared" si="5"/>
        <v>44420</v>
      </c>
    </row>
    <row r="364" spans="4:5" x14ac:dyDescent="0.2">
      <c r="D364" s="167">
        <v>44421</v>
      </c>
      <c r="E364" s="214">
        <f t="shared" si="5"/>
        <v>44421</v>
      </c>
    </row>
    <row r="365" spans="4:5" x14ac:dyDescent="0.2">
      <c r="D365" s="167">
        <v>44422</v>
      </c>
      <c r="E365" s="214">
        <f t="shared" si="5"/>
        <v>44422</v>
      </c>
    </row>
    <row r="366" spans="4:5" x14ac:dyDescent="0.2">
      <c r="D366" s="167">
        <v>44423</v>
      </c>
      <c r="E366" s="214">
        <f t="shared" si="5"/>
        <v>44423</v>
      </c>
    </row>
    <row r="367" spans="4:5" x14ac:dyDescent="0.2">
      <c r="D367" s="167">
        <v>44424</v>
      </c>
      <c r="E367" s="214">
        <f t="shared" si="5"/>
        <v>44424</v>
      </c>
    </row>
    <row r="368" spans="4:5" x14ac:dyDescent="0.2">
      <c r="D368" s="167">
        <v>44425</v>
      </c>
      <c r="E368" s="214">
        <f t="shared" si="5"/>
        <v>44425</v>
      </c>
    </row>
    <row r="369" spans="4:5" x14ac:dyDescent="0.2">
      <c r="D369" s="167">
        <v>44426</v>
      </c>
      <c r="E369" s="214">
        <f t="shared" si="5"/>
        <v>44426</v>
      </c>
    </row>
    <row r="370" spans="4:5" x14ac:dyDescent="0.2">
      <c r="D370" s="167">
        <v>44427</v>
      </c>
      <c r="E370" s="214">
        <f t="shared" si="5"/>
        <v>44427</v>
      </c>
    </row>
    <row r="371" spans="4:5" x14ac:dyDescent="0.2">
      <c r="D371" s="167">
        <v>44428</v>
      </c>
      <c r="E371" s="214">
        <f t="shared" si="5"/>
        <v>44428</v>
      </c>
    </row>
    <row r="372" spans="4:5" x14ac:dyDescent="0.2">
      <c r="D372" s="167">
        <v>44429</v>
      </c>
      <c r="E372" s="214">
        <f t="shared" si="5"/>
        <v>44429</v>
      </c>
    </row>
    <row r="373" spans="4:5" x14ac:dyDescent="0.2">
      <c r="D373" s="167">
        <v>44430</v>
      </c>
      <c r="E373" s="214">
        <f t="shared" si="5"/>
        <v>44430</v>
      </c>
    </row>
    <row r="374" spans="4:5" x14ac:dyDescent="0.2">
      <c r="D374" s="167">
        <v>44431</v>
      </c>
      <c r="E374" s="214">
        <f t="shared" si="5"/>
        <v>44431</v>
      </c>
    </row>
    <row r="375" spans="4:5" x14ac:dyDescent="0.2">
      <c r="D375" s="167">
        <v>44432</v>
      </c>
      <c r="E375" s="214">
        <f t="shared" si="5"/>
        <v>44432</v>
      </c>
    </row>
    <row r="376" spans="4:5" x14ac:dyDescent="0.2">
      <c r="D376" s="167">
        <v>44433</v>
      </c>
      <c r="E376" s="214">
        <f t="shared" si="5"/>
        <v>44433</v>
      </c>
    </row>
    <row r="377" spans="4:5" x14ac:dyDescent="0.2">
      <c r="D377" s="167">
        <v>44434</v>
      </c>
      <c r="E377" s="214">
        <f t="shared" si="5"/>
        <v>44434</v>
      </c>
    </row>
    <row r="378" spans="4:5" x14ac:dyDescent="0.2">
      <c r="D378" s="167">
        <v>44435</v>
      </c>
      <c r="E378" s="214">
        <f t="shared" si="5"/>
        <v>44435</v>
      </c>
    </row>
    <row r="379" spans="4:5" x14ac:dyDescent="0.2">
      <c r="D379" s="167">
        <v>44436</v>
      </c>
      <c r="E379" s="214">
        <f t="shared" si="5"/>
        <v>44436</v>
      </c>
    </row>
    <row r="380" spans="4:5" x14ac:dyDescent="0.2">
      <c r="D380" s="167">
        <v>44437</v>
      </c>
      <c r="E380" s="214">
        <f t="shared" si="5"/>
        <v>44437</v>
      </c>
    </row>
    <row r="381" spans="4:5" x14ac:dyDescent="0.2">
      <c r="D381" s="167">
        <v>44438</v>
      </c>
      <c r="E381" s="214">
        <f t="shared" si="5"/>
        <v>44438</v>
      </c>
    </row>
    <row r="382" spans="4:5" x14ac:dyDescent="0.2">
      <c r="D382" s="167">
        <v>44439</v>
      </c>
      <c r="E382" s="214">
        <f t="shared" si="5"/>
        <v>44439</v>
      </c>
    </row>
    <row r="383" spans="4:5" x14ac:dyDescent="0.2">
      <c r="D383" s="167">
        <v>44440</v>
      </c>
      <c r="E383" s="214">
        <f t="shared" si="5"/>
        <v>44440</v>
      </c>
    </row>
    <row r="384" spans="4:5" x14ac:dyDescent="0.2">
      <c r="D384" s="167">
        <v>44441</v>
      </c>
      <c r="E384" s="214">
        <f t="shared" si="5"/>
        <v>44441</v>
      </c>
    </row>
    <row r="385" spans="4:5" x14ac:dyDescent="0.2">
      <c r="D385" s="167">
        <v>44442</v>
      </c>
      <c r="E385" s="214">
        <f t="shared" si="5"/>
        <v>44442</v>
      </c>
    </row>
    <row r="386" spans="4:5" x14ac:dyDescent="0.2">
      <c r="D386" s="167">
        <v>44443</v>
      </c>
      <c r="E386" s="214">
        <f t="shared" si="5"/>
        <v>44443</v>
      </c>
    </row>
    <row r="387" spans="4:5" x14ac:dyDescent="0.2">
      <c r="D387" s="167">
        <v>44444</v>
      </c>
      <c r="E387" s="214">
        <f t="shared" ref="E387:E388" si="6">D387</f>
        <v>44444</v>
      </c>
    </row>
    <row r="388" spans="4:5" x14ac:dyDescent="0.2">
      <c r="D388" s="167">
        <v>44531</v>
      </c>
      <c r="E388" s="214">
        <f t="shared" si="6"/>
        <v>44531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D3E7C-75F6-439F-976D-4182D8322731}">
  <sheetPr codeName="FMatriceL1">
    <tabColor rgb="FF0064C8"/>
  </sheetPr>
  <dimension ref="A1:XFA184"/>
  <sheetViews>
    <sheetView showGridLines="0" tabSelected="1" topLeftCell="AE1" zoomScale="70" zoomScaleNormal="70" zoomScaleSheetLayoutView="100" workbookViewId="0">
      <selection activeCell="AO7" sqref="AO7"/>
    </sheetView>
  </sheetViews>
  <sheetFormatPr baseColWidth="10" defaultColWidth="10.08984375" defaultRowHeight="18" x14ac:dyDescent="0.2"/>
  <cols>
    <col min="1" max="1" width="11.7265625" style="1" customWidth="1"/>
    <col min="2" max="2" width="20.81640625" style="4" bestFit="1" customWidth="1"/>
    <col min="3" max="3" width="6.6328125" style="4" customWidth="1"/>
    <col min="4" max="17" width="6.6328125" style="6" customWidth="1"/>
    <col min="18" max="18" width="12.6328125" style="6" bestFit="1" customWidth="1"/>
    <col min="19" max="24" width="6.6328125" style="6" customWidth="1"/>
    <col min="25" max="25" width="6.6328125" style="66" customWidth="1"/>
    <col min="26" max="26" width="6.6328125" style="6" customWidth="1"/>
    <col min="27" max="28" width="6.6328125" style="4" customWidth="1"/>
    <col min="29" max="29" width="11.36328125" style="101" customWidth="1"/>
    <col min="30" max="31" width="4.90625" style="4" customWidth="1"/>
    <col min="32" max="32" width="11.7265625" style="4" bestFit="1" customWidth="1"/>
    <col min="33" max="33" width="8.54296875" style="4" customWidth="1"/>
    <col min="34" max="34" width="8.26953125" style="164" customWidth="1"/>
    <col min="35" max="35" width="10.08984375" style="4"/>
    <col min="36" max="36" width="11.54296875" style="4" customWidth="1"/>
    <col min="37" max="38" width="10.08984375" style="4"/>
    <col min="39" max="39" width="23.81640625" style="4" customWidth="1"/>
    <col min="40" max="40" width="10.54296875" style="4" customWidth="1"/>
    <col min="41" max="41" width="12.1796875" style="4" bestFit="1" customWidth="1"/>
    <col min="42" max="42" width="14.08984375" style="144" customWidth="1"/>
    <col min="43" max="43" width="12.453125" style="144" customWidth="1"/>
    <col min="44" max="44" width="16.7265625" style="144" customWidth="1"/>
    <col min="45" max="45" width="11.36328125" style="144" bestFit="1" customWidth="1"/>
    <col min="46" max="46" width="10.08984375" style="144"/>
    <col min="47" max="47" width="15" style="144" bestFit="1" customWidth="1"/>
    <col min="48" max="49" width="10.08984375" style="144"/>
    <col min="50" max="50" width="12.453125" style="144" customWidth="1"/>
    <col min="51" max="16380" width="10.08984375" style="4"/>
    <col min="16381" max="16381" width="10.08984375" style="144"/>
    <col min="16382" max="16384" width="10.08984375" style="4"/>
  </cols>
  <sheetData>
    <row r="1" spans="1:50 16381:16381" ht="30" customHeight="1" x14ac:dyDescent="0.2">
      <c r="B1" s="2"/>
      <c r="C1" s="197">
        <v>1</v>
      </c>
      <c r="D1" s="198"/>
      <c r="E1" s="201" t="s">
        <v>20</v>
      </c>
      <c r="F1" s="202"/>
      <c r="G1" s="202"/>
      <c r="H1" s="202"/>
      <c r="I1" s="202"/>
      <c r="J1" s="202"/>
      <c r="K1" s="202"/>
      <c r="L1" s="202"/>
      <c r="M1" s="202"/>
      <c r="N1" s="202"/>
      <c r="O1" s="202"/>
      <c r="P1" s="202"/>
      <c r="Q1" s="202"/>
      <c r="R1" s="203"/>
      <c r="S1" s="3"/>
      <c r="T1" s="3"/>
      <c r="U1" s="3"/>
      <c r="V1" s="3"/>
      <c r="W1" s="3"/>
      <c r="X1" s="4"/>
      <c r="Y1" s="5"/>
      <c r="Z1" s="4"/>
      <c r="AQ1" s="217">
        <f>DATE(AM4,1,1)</f>
        <v>43831</v>
      </c>
      <c r="AR1" s="217">
        <f>EOMONTH(EDATE($AQ$1,11),0)</f>
        <v>44196</v>
      </c>
    </row>
    <row r="2" spans="1:50 16381:16381" ht="30" customHeight="1" x14ac:dyDescent="0.2">
      <c r="B2" s="2"/>
      <c r="C2" s="199"/>
      <c r="D2" s="200"/>
      <c r="E2" s="204" t="s">
        <v>21</v>
      </c>
      <c r="F2" s="205"/>
      <c r="G2" s="205"/>
      <c r="H2" s="205"/>
      <c r="I2" s="205"/>
      <c r="J2" s="205"/>
      <c r="K2" s="205"/>
      <c r="L2" s="205"/>
      <c r="M2" s="205"/>
      <c r="N2" s="205"/>
      <c r="O2" s="205"/>
      <c r="P2" s="205"/>
      <c r="Q2" s="205"/>
      <c r="R2" s="206"/>
      <c r="S2" s="3"/>
      <c r="T2" s="3"/>
      <c r="U2" s="3"/>
      <c r="V2" s="3"/>
      <c r="W2" s="3"/>
      <c r="X2" s="4"/>
      <c r="Y2" s="5"/>
      <c r="Z2" s="4"/>
      <c r="AI2" s="218" t="s">
        <v>219</v>
      </c>
      <c r="AJ2" s="219">
        <f>AC8+AC56</f>
        <v>611.52299999999991</v>
      </c>
      <c r="AQ2" s="145"/>
      <c r="AR2" s="145"/>
      <c r="AU2" s="215"/>
      <c r="AV2" s="215"/>
      <c r="AW2" s="215"/>
      <c r="AX2" s="215"/>
      <c r="XFA2" s="145">
        <v>2019</v>
      </c>
    </row>
    <row r="3" spans="1:50 16381:16381" ht="15" customHeight="1" thickBot="1" x14ac:dyDescent="0.25">
      <c r="C3" s="6"/>
      <c r="R3" s="4"/>
      <c r="S3" s="4"/>
      <c r="T3" s="4"/>
      <c r="U3" s="4"/>
      <c r="V3" s="4"/>
      <c r="W3" s="4"/>
      <c r="X3" s="4"/>
      <c r="Y3" s="5"/>
      <c r="Z3" s="4"/>
      <c r="AU3" s="215"/>
      <c r="AV3" s="215"/>
      <c r="AW3" s="215"/>
      <c r="AX3" s="215"/>
      <c r="XFA3" s="146">
        <v>2020</v>
      </c>
    </row>
    <row r="4" spans="1:50 16381:16381" ht="46.8" thickBot="1" x14ac:dyDescent="0.25">
      <c r="C4" s="207" t="s">
        <v>208</v>
      </c>
      <c r="D4" s="208"/>
      <c r="E4" s="208"/>
      <c r="F4" s="208"/>
      <c r="G4" s="208"/>
      <c r="H4" s="208"/>
      <c r="I4" s="208"/>
      <c r="J4" s="208"/>
      <c r="K4" s="208"/>
      <c r="L4" s="208"/>
      <c r="M4" s="208"/>
      <c r="N4" s="208"/>
      <c r="O4" s="208"/>
      <c r="P4" s="208"/>
      <c r="Q4" s="208"/>
      <c r="R4" s="208"/>
      <c r="S4" s="208"/>
      <c r="T4" s="208"/>
      <c r="U4" s="208"/>
      <c r="V4" s="208"/>
      <c r="W4" s="208"/>
      <c r="X4" s="208"/>
      <c r="Y4" s="208"/>
      <c r="Z4" s="208"/>
      <c r="AA4" s="208"/>
      <c r="AB4" s="209"/>
      <c r="AH4" s="179" t="s">
        <v>218</v>
      </c>
      <c r="AI4" s="180" t="s">
        <v>181</v>
      </c>
      <c r="AJ4" s="180" t="s">
        <v>175</v>
      </c>
      <c r="AK4" s="181" t="s">
        <v>217</v>
      </c>
      <c r="AM4" s="148">
        <v>2020</v>
      </c>
      <c r="AN4" s="149" t="s">
        <v>213</v>
      </c>
      <c r="AO4" s="150">
        <f ca="1">SUM(AN7:AN13)</f>
        <v>366</v>
      </c>
      <c r="AP4" s="178" t="s">
        <v>214</v>
      </c>
      <c r="AQ4" s="170">
        <f>NETWORKDAYS.INTL($AQ$1,EOMONTH(EDATE($AQ$1,11),0),1,Jour_feries)</f>
        <v>252</v>
      </c>
      <c r="AR4" s="178" t="s">
        <v>215</v>
      </c>
      <c r="AS4" s="170">
        <f ca="1">NETWORKDAYS.INTL($AQ$1,EOMONTH(EDATE($AQ$1,11),0),1,Jour_feries)-NETWORKDAYS.INTL($AQ$1,EOMONTH(EDATE($AQ$1,11),0),,Vacances)</f>
        <v>75</v>
      </c>
      <c r="AU4" s="215"/>
      <c r="AV4" s="215"/>
      <c r="AW4" s="215"/>
      <c r="AX4" s="215"/>
      <c r="XFA4" s="145">
        <v>2021</v>
      </c>
    </row>
    <row r="5" spans="1:50 16381:16381" ht="18" customHeight="1" thickBot="1" x14ac:dyDescent="0.25">
      <c r="A5" s="4"/>
      <c r="C5" s="147"/>
      <c r="D5" s="147"/>
      <c r="E5" s="147"/>
      <c r="F5" s="147"/>
      <c r="G5" s="147"/>
      <c r="H5" s="147"/>
      <c r="I5" s="147"/>
      <c r="J5" s="147"/>
      <c r="K5" s="147"/>
      <c r="L5" s="147"/>
      <c r="M5" s="147"/>
      <c r="N5" s="147"/>
      <c r="O5" s="147"/>
      <c r="P5" s="147"/>
      <c r="Q5" s="147"/>
      <c r="R5" s="147"/>
      <c r="S5" s="147"/>
      <c r="T5" s="147"/>
      <c r="U5" s="147"/>
      <c r="V5" s="147"/>
      <c r="W5" s="147"/>
      <c r="X5" s="147"/>
      <c r="Y5" s="147"/>
      <c r="Z5" s="147"/>
      <c r="AA5" s="147"/>
      <c r="AB5" s="147"/>
      <c r="AH5" s="171" t="s">
        <v>98</v>
      </c>
      <c r="AI5" s="182">
        <f ca="1">SUM(AN7:AN11)</f>
        <v>262</v>
      </c>
      <c r="AJ5" s="182"/>
      <c r="AK5" s="186"/>
      <c r="AM5" s="18"/>
      <c r="AN5" s="18"/>
      <c r="AO5" s="18"/>
      <c r="AU5" s="215"/>
      <c r="AV5" s="215"/>
      <c r="AW5" s="215"/>
      <c r="AX5" s="215"/>
      <c r="XFA5" s="146">
        <v>2022</v>
      </c>
    </row>
    <row r="6" spans="1:50 16381:16381" ht="18" customHeight="1" x14ac:dyDescent="0.2">
      <c r="A6" s="147"/>
      <c r="B6" s="147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147"/>
      <c r="Z6" s="147"/>
      <c r="AA6" s="147"/>
      <c r="AB6" s="147"/>
      <c r="AH6" s="171" t="s">
        <v>110</v>
      </c>
      <c r="AI6" s="183">
        <f ca="1">AN12</f>
        <v>52</v>
      </c>
      <c r="AJ6" s="182"/>
      <c r="AK6" s="186"/>
      <c r="AM6" s="195" t="s">
        <v>181</v>
      </c>
      <c r="AN6" s="196"/>
      <c r="AO6" s="153" t="s">
        <v>211</v>
      </c>
      <c r="AQ6" s="145"/>
      <c r="AR6" s="212"/>
      <c r="AU6" s="215"/>
      <c r="AV6" s="215"/>
      <c r="AW6" s="215"/>
      <c r="AX6" s="215"/>
      <c r="XFA6" s="145">
        <v>2023</v>
      </c>
    </row>
    <row r="7" spans="1:50 16381:16381" s="18" customFormat="1" ht="18" customHeight="1" x14ac:dyDescent="0.2">
      <c r="A7" s="1"/>
      <c r="B7" s="106" t="s">
        <v>54</v>
      </c>
      <c r="C7" s="107">
        <v>12</v>
      </c>
      <c r="D7" s="107">
        <v>7</v>
      </c>
      <c r="E7" s="107">
        <v>13</v>
      </c>
      <c r="F7" s="107">
        <v>12</v>
      </c>
      <c r="G7" s="107">
        <v>8</v>
      </c>
      <c r="H7" s="107">
        <v>14</v>
      </c>
      <c r="I7" s="107">
        <v>7</v>
      </c>
      <c r="J7" s="107">
        <v>7</v>
      </c>
      <c r="K7" s="107">
        <v>9</v>
      </c>
      <c r="L7" s="107">
        <v>7</v>
      </c>
      <c r="M7" s="107">
        <v>7</v>
      </c>
      <c r="N7" s="107">
        <v>9</v>
      </c>
      <c r="O7" s="107">
        <v>15</v>
      </c>
      <c r="P7" s="107"/>
      <c r="Q7" s="107">
        <v>9</v>
      </c>
      <c r="R7" s="107">
        <v>11</v>
      </c>
      <c r="S7" s="107">
        <v>9</v>
      </c>
      <c r="T7" s="107">
        <v>7</v>
      </c>
      <c r="U7" s="107">
        <v>7</v>
      </c>
      <c r="V7" s="107">
        <v>9</v>
      </c>
      <c r="W7" s="107">
        <v>7</v>
      </c>
      <c r="X7" s="107">
        <v>9</v>
      </c>
      <c r="Y7" s="107">
        <v>7</v>
      </c>
      <c r="Z7" s="107">
        <v>9</v>
      </c>
      <c r="AA7" s="107">
        <v>9</v>
      </c>
      <c r="AB7" s="107"/>
      <c r="AC7" s="104" t="s">
        <v>179</v>
      </c>
      <c r="AH7" s="171" t="s">
        <v>167</v>
      </c>
      <c r="AI7" s="184">
        <f ca="1">SUM(AN16:AN20)</f>
        <v>252</v>
      </c>
      <c r="AJ7" s="183"/>
      <c r="AK7" s="187"/>
      <c r="AL7" s="18">
        <f t="shared" ref="AL7:AL13" si="0">IF(AM7="lun",1,IF(AM7="mar",2,IF(AM7="Mer",3,IF(AM7="Jeu",4,IF(AM7="Ven",5,IF(AM7="Sam",6,7))))))</f>
        <v>1</v>
      </c>
      <c r="AM7" s="154" t="s">
        <v>182</v>
      </c>
      <c r="AN7" s="155" cm="1">
        <f t="array" aca="1" ref="AN7" ca="1">SUMPRODUCT(((WEEKDAY(ROW(INDIRECT($AQ$1&amp;":"&amp;$AR$1)),2))=$AL7)*1)</f>
        <v>52</v>
      </c>
      <c r="AO7" s="216"/>
      <c r="AP7" s="144"/>
      <c r="AQ7" s="145"/>
      <c r="AR7" s="210"/>
      <c r="AS7" s="210"/>
      <c r="AT7" s="210"/>
      <c r="AU7" s="215"/>
      <c r="AV7" s="215"/>
      <c r="AW7" s="215"/>
      <c r="AX7" s="215"/>
      <c r="XFA7" s="146">
        <v>2024</v>
      </c>
    </row>
    <row r="8" spans="1:50 16381:16381" s="100" customFormat="1" ht="18" customHeight="1" thickBot="1" x14ac:dyDescent="0.25">
      <c r="A8" s="98"/>
      <c r="B8" s="105" t="s">
        <v>178</v>
      </c>
      <c r="C8" s="99">
        <f t="shared" ref="C8:AB8" si="1">IFERROR(VLOOKUP(C7,Kms_Ligne1,3,0)/1000,"")</f>
        <v>17.824999999999999</v>
      </c>
      <c r="D8" s="99">
        <f t="shared" si="1"/>
        <v>16.108000000000001</v>
      </c>
      <c r="E8" s="99">
        <f t="shared" si="1"/>
        <v>8.0960000000000001</v>
      </c>
      <c r="F8" s="99">
        <f t="shared" si="1"/>
        <v>17.824999999999999</v>
      </c>
      <c r="G8" s="99">
        <f t="shared" si="1"/>
        <v>16.556999999999999</v>
      </c>
      <c r="H8" s="99">
        <f t="shared" si="1"/>
        <v>10.018000000000001</v>
      </c>
      <c r="I8" s="99">
        <f t="shared" si="1"/>
        <v>16.108000000000001</v>
      </c>
      <c r="J8" s="99">
        <f t="shared" si="1"/>
        <v>16.108000000000001</v>
      </c>
      <c r="K8" s="99">
        <f t="shared" si="1"/>
        <v>16.327000000000002</v>
      </c>
      <c r="L8" s="99">
        <f t="shared" si="1"/>
        <v>16.108000000000001</v>
      </c>
      <c r="M8" s="99">
        <f t="shared" si="1"/>
        <v>16.108000000000001</v>
      </c>
      <c r="N8" s="99">
        <f t="shared" si="1"/>
        <v>16.327000000000002</v>
      </c>
      <c r="O8" s="99">
        <f t="shared" si="1"/>
        <v>11.185</v>
      </c>
      <c r="P8" s="99" t="str">
        <f t="shared" si="1"/>
        <v/>
      </c>
      <c r="Q8" s="99">
        <f t="shared" si="1"/>
        <v>16.327000000000002</v>
      </c>
      <c r="R8" s="99">
        <f t="shared" si="1"/>
        <v>17.824999999999999</v>
      </c>
      <c r="S8" s="99">
        <f t="shared" si="1"/>
        <v>16.327000000000002</v>
      </c>
      <c r="T8" s="99">
        <f t="shared" si="1"/>
        <v>16.108000000000001</v>
      </c>
      <c r="U8" s="99">
        <f t="shared" si="1"/>
        <v>16.108000000000001</v>
      </c>
      <c r="V8" s="99">
        <f t="shared" si="1"/>
        <v>16.327000000000002</v>
      </c>
      <c r="W8" s="99">
        <f t="shared" si="1"/>
        <v>16.108000000000001</v>
      </c>
      <c r="X8" s="99">
        <f t="shared" si="1"/>
        <v>16.327000000000002</v>
      </c>
      <c r="Y8" s="99">
        <f t="shared" si="1"/>
        <v>16.108000000000001</v>
      </c>
      <c r="Z8" s="99">
        <f t="shared" si="1"/>
        <v>16.327000000000002</v>
      </c>
      <c r="AA8" s="99">
        <f t="shared" si="1"/>
        <v>16.327000000000002</v>
      </c>
      <c r="AB8" s="99" t="str">
        <f t="shared" si="1"/>
        <v/>
      </c>
      <c r="AC8" s="100">
        <f>SUM(C8:AB8)</f>
        <v>374.91899999999998</v>
      </c>
      <c r="AH8" s="172" t="s">
        <v>171</v>
      </c>
      <c r="AI8" s="185">
        <f ca="1">AN18</f>
        <v>51</v>
      </c>
      <c r="AJ8" s="188"/>
      <c r="AK8" s="189"/>
      <c r="AL8" s="18">
        <f t="shared" si="0"/>
        <v>2</v>
      </c>
      <c r="AM8" s="154" t="s">
        <v>183</v>
      </c>
      <c r="AN8" s="155" cm="1">
        <f t="array" aca="1" ref="AN8" ca="1">SUMPRODUCT(((WEEKDAY(ROW(INDIRECT($AQ$1&amp;":"&amp;$AR$1)),2))=$AL8)*1)</f>
        <v>52</v>
      </c>
      <c r="AO8" s="216"/>
      <c r="AP8" s="144"/>
      <c r="AQ8" s="145"/>
      <c r="AR8" s="210"/>
      <c r="AS8" s="210"/>
      <c r="AT8" s="210"/>
      <c r="AU8" s="215"/>
      <c r="AV8" s="215"/>
      <c r="AW8" s="215"/>
      <c r="AX8" s="215"/>
      <c r="XFA8" s="145">
        <v>2025</v>
      </c>
    </row>
    <row r="9" spans="1:50 16381:16381" s="10" customFormat="1" ht="18" customHeight="1" x14ac:dyDescent="0.2">
      <c r="A9" s="7"/>
      <c r="B9" s="8" t="s">
        <v>22</v>
      </c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9"/>
      <c r="Z9" s="8"/>
      <c r="AA9" s="8"/>
      <c r="AB9" s="8"/>
      <c r="AC9" s="102"/>
      <c r="AH9" s="163"/>
      <c r="AI9" s="13"/>
      <c r="AL9" s="18">
        <f t="shared" si="0"/>
        <v>3</v>
      </c>
      <c r="AM9" s="154" t="s">
        <v>184</v>
      </c>
      <c r="AN9" s="155" cm="1">
        <f t="array" aca="1" ref="AN9" ca="1">SUMPRODUCT(((WEEKDAY(ROW(INDIRECT($AQ$1&amp;":"&amp;$AR$1)),2))=$AL9)*1)</f>
        <v>53</v>
      </c>
      <c r="AO9" s="216"/>
      <c r="AP9" s="144"/>
      <c r="AQ9" s="145"/>
      <c r="AR9" s="210"/>
      <c r="AS9" s="210"/>
      <c r="AT9" s="210"/>
      <c r="AU9" s="215"/>
      <c r="AV9" s="215"/>
      <c r="AW9" s="215"/>
      <c r="AX9" s="215"/>
      <c r="XFA9" s="146">
        <v>2026</v>
      </c>
    </row>
    <row r="10" spans="1:50 16381:16381" s="13" customFormat="1" ht="18" customHeight="1" x14ac:dyDescent="0.2">
      <c r="A10" s="7"/>
      <c r="B10" s="11" t="s">
        <v>19</v>
      </c>
      <c r="C10" s="12">
        <v>1001</v>
      </c>
      <c r="D10" s="12">
        <v>1003</v>
      </c>
      <c r="E10" s="12">
        <v>1005</v>
      </c>
      <c r="F10" s="12">
        <v>1007</v>
      </c>
      <c r="G10" s="12">
        <v>1011</v>
      </c>
      <c r="H10" s="12">
        <v>1009</v>
      </c>
      <c r="I10" s="12">
        <v>1013</v>
      </c>
      <c r="J10" s="12">
        <v>1015</v>
      </c>
      <c r="K10" s="12">
        <v>1017</v>
      </c>
      <c r="L10" s="12">
        <v>1019</v>
      </c>
      <c r="M10" s="12">
        <v>1021</v>
      </c>
      <c r="N10" s="12">
        <v>1023</v>
      </c>
      <c r="O10" s="12">
        <v>1025</v>
      </c>
      <c r="P10" s="12">
        <v>1022</v>
      </c>
      <c r="Q10" s="12">
        <v>1029</v>
      </c>
      <c r="R10" s="12">
        <v>1031</v>
      </c>
      <c r="S10" s="12">
        <v>1033</v>
      </c>
      <c r="T10" s="12">
        <v>1035</v>
      </c>
      <c r="U10" s="12">
        <v>1037</v>
      </c>
      <c r="V10" s="12">
        <v>1039</v>
      </c>
      <c r="W10" s="12">
        <v>1041</v>
      </c>
      <c r="X10" s="12">
        <v>1043</v>
      </c>
      <c r="Y10" s="12">
        <v>1045</v>
      </c>
      <c r="Z10" s="12">
        <v>1047</v>
      </c>
      <c r="AA10" s="12">
        <v>1049</v>
      </c>
      <c r="AB10" s="12">
        <v>1051</v>
      </c>
      <c r="AC10" s="103"/>
      <c r="AH10" s="173"/>
      <c r="AI10" s="145"/>
      <c r="AL10" s="18">
        <f t="shared" si="0"/>
        <v>4</v>
      </c>
      <c r="AM10" s="154" t="s">
        <v>185</v>
      </c>
      <c r="AN10" s="155" cm="1">
        <f t="array" aca="1" ref="AN10" ca="1">SUMPRODUCT(((WEEKDAY(ROW(INDIRECT($AQ$1&amp;":"&amp;$AR$1)),2))=$AL10)*1)</f>
        <v>53</v>
      </c>
      <c r="AO10" s="216"/>
      <c r="AP10" s="144"/>
      <c r="AQ10" s="210"/>
      <c r="AR10" s="210"/>
      <c r="AS10" s="210"/>
      <c r="AT10" s="210"/>
      <c r="AU10" s="215"/>
      <c r="AV10" s="215"/>
      <c r="AW10" s="215"/>
      <c r="AX10" s="215"/>
      <c r="XFA10" s="145">
        <v>2027</v>
      </c>
    </row>
    <row r="11" spans="1:50 16381:16381" s="145" customFormat="1" ht="18" customHeight="1" x14ac:dyDescent="0.2">
      <c r="A11" s="7"/>
      <c r="B11" s="68" t="s">
        <v>23</v>
      </c>
      <c r="C11" s="69"/>
      <c r="D11" s="70"/>
      <c r="E11" s="70">
        <v>1</v>
      </c>
      <c r="F11" s="70"/>
      <c r="G11" s="70"/>
      <c r="H11" s="70">
        <v>1</v>
      </c>
      <c r="I11" s="70"/>
      <c r="J11" s="71"/>
      <c r="K11" s="71"/>
      <c r="L11" s="70"/>
      <c r="M11" s="70"/>
      <c r="N11" s="72"/>
      <c r="O11" s="70">
        <v>2</v>
      </c>
      <c r="P11" s="70">
        <v>2</v>
      </c>
      <c r="Q11" s="70"/>
      <c r="R11" s="174"/>
      <c r="S11" s="174"/>
      <c r="T11" s="174"/>
      <c r="U11" s="174"/>
      <c r="V11" s="174"/>
      <c r="W11" s="174"/>
      <c r="X11" s="174">
        <v>1</v>
      </c>
      <c r="Y11" s="174"/>
      <c r="Z11" s="174"/>
      <c r="AA11" s="174"/>
      <c r="AB11" s="73"/>
      <c r="AC11" s="104"/>
      <c r="AH11" s="164"/>
      <c r="AL11" s="18">
        <f t="shared" si="0"/>
        <v>5</v>
      </c>
      <c r="AM11" s="154" t="s">
        <v>186</v>
      </c>
      <c r="AN11" s="155" cm="1">
        <f t="array" aca="1" ref="AN11" ca="1">SUMPRODUCT(((WEEKDAY(ROW(INDIRECT($AQ$1&amp;":"&amp;$AR$1)),2))=$AL11)*1)</f>
        <v>52</v>
      </c>
      <c r="AO11" s="216"/>
      <c r="AP11" s="144"/>
      <c r="AQ11" s="210"/>
      <c r="AR11" s="210"/>
      <c r="AS11" s="210"/>
      <c r="AT11" s="210"/>
      <c r="AU11" s="215"/>
      <c r="AV11" s="215"/>
      <c r="AW11" s="215"/>
      <c r="AX11" s="215"/>
      <c r="XFA11" s="146">
        <v>2028</v>
      </c>
    </row>
    <row r="12" spans="1:50 16381:16381" s="18" customFormat="1" ht="18" customHeight="1" x14ac:dyDescent="0.2">
      <c r="A12" s="1" t="s">
        <v>24</v>
      </c>
      <c r="B12" s="14" t="s">
        <v>25</v>
      </c>
      <c r="C12" s="15">
        <v>0.25</v>
      </c>
      <c r="D12" s="16">
        <v>0.27083333333333326</v>
      </c>
      <c r="E12" s="16"/>
      <c r="F12" s="16">
        <v>0.30208333333333315</v>
      </c>
      <c r="G12" s="16">
        <v>0.32291666666666641</v>
      </c>
      <c r="H12" s="16"/>
      <c r="I12" s="16">
        <v>0.35972222222222183</v>
      </c>
      <c r="J12" s="16">
        <v>0.38194444444444398</v>
      </c>
      <c r="K12" s="16">
        <v>0.41180555555555498</v>
      </c>
      <c r="L12" s="16">
        <v>0.43541666666666601</v>
      </c>
      <c r="M12" s="16">
        <v>0.46874999999999922</v>
      </c>
      <c r="N12" s="16">
        <v>0.48611111111111027</v>
      </c>
      <c r="O12" s="16"/>
      <c r="P12" s="16">
        <v>0.51944444444444449</v>
      </c>
      <c r="Q12" s="16">
        <v>0.51944444444444349</v>
      </c>
      <c r="R12" s="16">
        <v>0.54027777777777675</v>
      </c>
      <c r="S12" s="16">
        <v>0.57638888888888895</v>
      </c>
      <c r="T12" s="16">
        <v>0.60694444444444318</v>
      </c>
      <c r="U12" s="16">
        <v>0.63194444444444431</v>
      </c>
      <c r="V12" s="16">
        <v>0.66319444444444298</v>
      </c>
      <c r="W12" s="16">
        <v>0.68541666666666634</v>
      </c>
      <c r="X12" s="16">
        <v>0.71041666666666659</v>
      </c>
      <c r="Y12" s="16">
        <v>0.72708333333333164</v>
      </c>
      <c r="Z12" s="16">
        <v>0.75208333333333288</v>
      </c>
      <c r="AA12" s="16">
        <v>0.7777777777777759</v>
      </c>
      <c r="AB12" s="17">
        <v>0.80902777777777779</v>
      </c>
      <c r="AC12" s="104"/>
      <c r="AH12" s="164"/>
      <c r="AI12" s="144"/>
      <c r="AL12" s="18">
        <f t="shared" si="0"/>
        <v>6</v>
      </c>
      <c r="AM12" s="154" t="s">
        <v>187</v>
      </c>
      <c r="AN12" s="155" cm="1">
        <f t="array" aca="1" ref="AN12" ca="1">SUMPRODUCT(((WEEKDAY(ROW(INDIRECT($AQ$1&amp;":"&amp;$AR$1)),2))=$AL12)*1)</f>
        <v>52</v>
      </c>
      <c r="AO12" s="216"/>
      <c r="AP12" s="144"/>
      <c r="AQ12" s="210"/>
      <c r="AR12" s="211"/>
      <c r="AS12" s="210"/>
      <c r="AT12" s="210"/>
      <c r="AU12" s="215"/>
      <c r="AV12" s="215"/>
      <c r="AW12" s="215"/>
      <c r="AX12" s="215"/>
      <c r="XFA12" s="145">
        <v>2029</v>
      </c>
    </row>
    <row r="13" spans="1:50 16381:16381" ht="18" customHeight="1" x14ac:dyDescent="0.2">
      <c r="A13" s="19"/>
      <c r="B13" s="20" t="s">
        <v>26</v>
      </c>
      <c r="C13" s="21">
        <f>C12+"0:01"</f>
        <v>0.25069444444444444</v>
      </c>
      <c r="D13" s="22">
        <f>D12+"0:01"</f>
        <v>0.2715277777777777</v>
      </c>
      <c r="E13" s="22"/>
      <c r="F13" s="22">
        <f>F12+"0:01"</f>
        <v>0.30277777777777759</v>
      </c>
      <c r="G13" s="22">
        <f>G12+"0:01"</f>
        <v>0.32361111111111085</v>
      </c>
      <c r="H13" s="22"/>
      <c r="I13" s="22">
        <f t="shared" ref="I13:N13" si="2">I12+"0:01"</f>
        <v>0.36041666666666627</v>
      </c>
      <c r="J13" s="22">
        <f t="shared" si="2"/>
        <v>0.38263888888888842</v>
      </c>
      <c r="K13" s="22">
        <f t="shared" si="2"/>
        <v>0.41249999999999942</v>
      </c>
      <c r="L13" s="22">
        <f t="shared" si="2"/>
        <v>0.43611111111111045</v>
      </c>
      <c r="M13" s="22">
        <f t="shared" si="2"/>
        <v>0.46944444444444366</v>
      </c>
      <c r="N13" s="22">
        <f t="shared" si="2"/>
        <v>0.48680555555555471</v>
      </c>
      <c r="O13" s="22"/>
      <c r="P13" s="22">
        <f t="shared" ref="P13:AB13" si="3">P12+"0:01"</f>
        <v>0.52013888888888893</v>
      </c>
      <c r="Q13" s="22">
        <f t="shared" si="3"/>
        <v>0.52013888888888793</v>
      </c>
      <c r="R13" s="22">
        <f t="shared" si="3"/>
        <v>0.54097222222222119</v>
      </c>
      <c r="S13" s="22">
        <f t="shared" si="3"/>
        <v>0.57708333333333339</v>
      </c>
      <c r="T13" s="22">
        <f t="shared" si="3"/>
        <v>0.60763888888888762</v>
      </c>
      <c r="U13" s="22">
        <f t="shared" si="3"/>
        <v>0.63263888888888875</v>
      </c>
      <c r="V13" s="22">
        <f t="shared" si="3"/>
        <v>0.66388888888888742</v>
      </c>
      <c r="W13" s="22">
        <f t="shared" si="3"/>
        <v>0.68611111111111078</v>
      </c>
      <c r="X13" s="22">
        <f t="shared" si="3"/>
        <v>0.71111111111111103</v>
      </c>
      <c r="Y13" s="22">
        <f t="shared" si="3"/>
        <v>0.72777777777777608</v>
      </c>
      <c r="Z13" s="22">
        <f t="shared" si="3"/>
        <v>0.75277777777777732</v>
      </c>
      <c r="AA13" s="22">
        <f t="shared" si="3"/>
        <v>0.77847222222222034</v>
      </c>
      <c r="AB13" s="23">
        <f t="shared" si="3"/>
        <v>0.80972222222222223</v>
      </c>
      <c r="AI13" s="144"/>
      <c r="AL13" s="18">
        <f t="shared" si="0"/>
        <v>7</v>
      </c>
      <c r="AM13" s="156" t="s">
        <v>188</v>
      </c>
      <c r="AN13" s="155" cm="1">
        <f t="array" aca="1" ref="AN13" ca="1">SUMPRODUCT(((WEEKDAY(ROW(INDIRECT($AQ$1&amp;":"&amp;$AR$1)),2))=$AL13)*1)</f>
        <v>52</v>
      </c>
      <c r="AO13" s="216"/>
      <c r="AQ13" s="210"/>
      <c r="AR13" s="210"/>
      <c r="AS13" s="210"/>
      <c r="AT13" s="210"/>
      <c r="AU13" s="215"/>
      <c r="AV13" s="215"/>
      <c r="AW13" s="215"/>
      <c r="AX13" s="215"/>
      <c r="XFA13" s="146">
        <v>2030</v>
      </c>
    </row>
    <row r="14" spans="1:50 16381:16381" ht="18" customHeight="1" x14ac:dyDescent="0.2">
      <c r="A14" s="19"/>
      <c r="B14" s="20" t="s">
        <v>27</v>
      </c>
      <c r="C14" s="21">
        <f>C13+"0:02"</f>
        <v>0.25208333333333333</v>
      </c>
      <c r="D14" s="22">
        <f>D13+"0:02"</f>
        <v>0.27291666666666659</v>
      </c>
      <c r="E14" s="22"/>
      <c r="F14" s="22">
        <f>F13+"0:02"</f>
        <v>0.30416666666666647</v>
      </c>
      <c r="G14" s="22">
        <f>G13+"0:02"</f>
        <v>0.32499999999999973</v>
      </c>
      <c r="H14" s="22"/>
      <c r="I14" s="22">
        <f>I13+"0:02"</f>
        <v>0.36180555555555516</v>
      </c>
      <c r="J14" s="22">
        <f>J13+"0:02"</f>
        <v>0.3840277777777773</v>
      </c>
      <c r="K14" s="22">
        <f>K13+"0:01"</f>
        <v>0.41319444444444386</v>
      </c>
      <c r="L14" s="22">
        <f>L13+"0:02"</f>
        <v>0.43749999999999933</v>
      </c>
      <c r="M14" s="22">
        <f>M13+"0:02"</f>
        <v>0.47083333333333255</v>
      </c>
      <c r="N14" s="22">
        <f>N13+"0:01"</f>
        <v>0.48749999999999916</v>
      </c>
      <c r="O14" s="22"/>
      <c r="P14" s="22">
        <f>P13+"0:02"</f>
        <v>0.52152777777777781</v>
      </c>
      <c r="Q14" s="22">
        <f>Q13+"0:02"</f>
        <v>0.52152777777777681</v>
      </c>
      <c r="R14" s="22">
        <f>R13+"0:02"</f>
        <v>0.54236111111111007</v>
      </c>
      <c r="S14" s="22">
        <f>S13+"0:01"</f>
        <v>0.57777777777777783</v>
      </c>
      <c r="T14" s="22">
        <f>T13+"0:02"</f>
        <v>0.6090277777777765</v>
      </c>
      <c r="U14" s="22">
        <f>U13+"0:02"</f>
        <v>0.63402777777777763</v>
      </c>
      <c r="V14" s="22">
        <f>V13+"0:01"</f>
        <v>0.66458333333333186</v>
      </c>
      <c r="W14" s="22">
        <f>W13+"0:02"</f>
        <v>0.68749999999999967</v>
      </c>
      <c r="X14" s="22">
        <f>X13+"0:01"</f>
        <v>0.71180555555555547</v>
      </c>
      <c r="Y14" s="22">
        <f>Y13+"0:02"</f>
        <v>0.72916666666666496</v>
      </c>
      <c r="Z14" s="22">
        <f>Z13+"0:02"</f>
        <v>0.75416666666666621</v>
      </c>
      <c r="AA14" s="22">
        <f t="shared" ref="AA14:AB17" si="4">AA13+"0:01"</f>
        <v>0.77916666666666479</v>
      </c>
      <c r="AB14" s="23">
        <f t="shared" si="4"/>
        <v>0.81041666666666667</v>
      </c>
      <c r="AI14" s="144"/>
      <c r="AL14" s="18"/>
      <c r="AM14" s="157"/>
      <c r="AN14" s="158">
        <f ca="1">SUM(AN7:AN13)</f>
        <v>366</v>
      </c>
      <c r="AO14" s="159"/>
      <c r="AQ14" s="210"/>
      <c r="AR14" s="210"/>
      <c r="AS14" s="210"/>
      <c r="AT14" s="210"/>
      <c r="AU14" s="215"/>
      <c r="AV14" s="215"/>
      <c r="AW14" s="215"/>
      <c r="AX14" s="215"/>
      <c r="XFA14" s="145">
        <v>2031</v>
      </c>
    </row>
    <row r="15" spans="1:50 16381:16381" ht="18" customHeight="1" x14ac:dyDescent="0.2">
      <c r="A15" s="19"/>
      <c r="B15" s="24" t="s">
        <v>1</v>
      </c>
      <c r="C15" s="25">
        <f>C14+"0:01"</f>
        <v>0.25277777777777777</v>
      </c>
      <c r="D15" s="26">
        <f>D14+"0:01"</f>
        <v>0.27361111111111103</v>
      </c>
      <c r="E15" s="26"/>
      <c r="F15" s="26">
        <f>F14+"0:02"</f>
        <v>0.30555555555555536</v>
      </c>
      <c r="G15" s="26">
        <f>G14+"0:01"</f>
        <v>0.32569444444444418</v>
      </c>
      <c r="H15" s="26"/>
      <c r="I15" s="26">
        <f>I14+"0:01"</f>
        <v>0.3624999999999996</v>
      </c>
      <c r="J15" s="26">
        <f>J14+"0:01"</f>
        <v>0.38472222222222174</v>
      </c>
      <c r="K15" s="26">
        <f>K14+"0:01"</f>
        <v>0.41388888888888831</v>
      </c>
      <c r="L15" s="26">
        <f>L14+"0:01"</f>
        <v>0.43819444444444378</v>
      </c>
      <c r="M15" s="26">
        <f>M14+"0:01"</f>
        <v>0.47152777777777699</v>
      </c>
      <c r="N15" s="26">
        <f>N14+"0:01"</f>
        <v>0.4881944444444436</v>
      </c>
      <c r="O15" s="26"/>
      <c r="P15" s="26">
        <f t="shared" ref="P15:R16" si="5">P14+"0:01"</f>
        <v>0.52222222222222225</v>
      </c>
      <c r="Q15" s="26">
        <f t="shared" si="5"/>
        <v>0.52222222222222126</v>
      </c>
      <c r="R15" s="26">
        <f t="shared" si="5"/>
        <v>0.54305555555555451</v>
      </c>
      <c r="S15" s="26">
        <f>S14+"0:01"</f>
        <v>0.57847222222222228</v>
      </c>
      <c r="T15" s="26">
        <f>T14+"0:01"</f>
        <v>0.60972222222222094</v>
      </c>
      <c r="U15" s="26">
        <f>U14+"0:01"</f>
        <v>0.63472222222222208</v>
      </c>
      <c r="V15" s="26">
        <f>V14+"0:01"</f>
        <v>0.6652777777777763</v>
      </c>
      <c r="W15" s="26">
        <f>W14+"0:01"</f>
        <v>0.68819444444444411</v>
      </c>
      <c r="X15" s="26">
        <f>X14+"0:01"</f>
        <v>0.71249999999999991</v>
      </c>
      <c r="Y15" s="26">
        <f>Y14+"0:01"</f>
        <v>0.72986111111110941</v>
      </c>
      <c r="Z15" s="26">
        <f>Z14+"0:01"</f>
        <v>0.75486111111111065</v>
      </c>
      <c r="AA15" s="26">
        <f t="shared" si="4"/>
        <v>0.77986111111110923</v>
      </c>
      <c r="AB15" s="27">
        <f t="shared" si="4"/>
        <v>0.81111111111111112</v>
      </c>
      <c r="AI15" s="144"/>
      <c r="AL15" s="18"/>
      <c r="AM15" s="139" t="s">
        <v>209</v>
      </c>
      <c r="AN15" s="140"/>
      <c r="AO15" s="141" t="s">
        <v>210</v>
      </c>
      <c r="AQ15" s="210"/>
      <c r="AR15" s="210"/>
      <c r="AS15" s="210"/>
      <c r="AT15" s="210"/>
      <c r="AU15" s="215"/>
      <c r="AV15" s="215"/>
      <c r="AW15" s="215"/>
      <c r="AX15" s="215"/>
      <c r="XFA15" s="146">
        <v>2032</v>
      </c>
    </row>
    <row r="16" spans="1:50 16381:16381" ht="18" customHeight="1" x14ac:dyDescent="0.2">
      <c r="A16" s="19"/>
      <c r="B16" s="20" t="s">
        <v>2</v>
      </c>
      <c r="C16" s="21">
        <f>C15+"0:01"</f>
        <v>0.25347222222222221</v>
      </c>
      <c r="D16" s="22">
        <f>D15+"0:01"</f>
        <v>0.27430555555555547</v>
      </c>
      <c r="E16" s="22"/>
      <c r="F16" s="22">
        <f>F15+"0:02"</f>
        <v>0.30694444444444424</v>
      </c>
      <c r="G16" s="22">
        <f>G15+"0:01"</f>
        <v>0.32638888888888862</v>
      </c>
      <c r="H16" s="22"/>
      <c r="I16" s="22">
        <f>I15+"0:01"</f>
        <v>0.36319444444444404</v>
      </c>
      <c r="J16" s="22">
        <f>J15+"0:01"</f>
        <v>0.38541666666666619</v>
      </c>
      <c r="K16" s="22">
        <f>K15+"0:01"</f>
        <v>0.41458333333333275</v>
      </c>
      <c r="L16" s="22">
        <f>L15+"0:01"</f>
        <v>0.43888888888888822</v>
      </c>
      <c r="M16" s="22">
        <f>M15+"0:01"</f>
        <v>0.47222222222222143</v>
      </c>
      <c r="N16" s="22">
        <f>N15+"0:01"</f>
        <v>0.48888888888888804</v>
      </c>
      <c r="O16" s="22"/>
      <c r="P16" s="22">
        <f t="shared" si="5"/>
        <v>0.5229166666666667</v>
      </c>
      <c r="Q16" s="22">
        <f t="shared" si="5"/>
        <v>0.5229166666666657</v>
      </c>
      <c r="R16" s="22">
        <f t="shared" si="5"/>
        <v>0.54374999999999896</v>
      </c>
      <c r="S16" s="22">
        <f>S15+"0:01"</f>
        <v>0.57916666666666672</v>
      </c>
      <c r="T16" s="22">
        <f>T15+"0:01"</f>
        <v>0.61041666666666539</v>
      </c>
      <c r="U16" s="22">
        <f>U15+"0:01"</f>
        <v>0.63541666666666652</v>
      </c>
      <c r="V16" s="22">
        <f>V15+"0:01"</f>
        <v>0.66597222222222074</v>
      </c>
      <c r="W16" s="22">
        <f>W15+"0:01"</f>
        <v>0.68888888888888855</v>
      </c>
      <c r="X16" s="22">
        <f>X15+"0:01"</f>
        <v>0.71319444444444435</v>
      </c>
      <c r="Y16" s="22">
        <f>Y15+"0:01"</f>
        <v>0.73055555555555385</v>
      </c>
      <c r="Z16" s="22">
        <f>Z15+"0:01"</f>
        <v>0.75555555555555509</v>
      </c>
      <c r="AA16" s="22">
        <f t="shared" si="4"/>
        <v>0.78055555555555367</v>
      </c>
      <c r="AB16" s="23">
        <f t="shared" si="4"/>
        <v>0.81180555555555556</v>
      </c>
      <c r="AI16" s="144"/>
      <c r="AL16" s="18">
        <f t="shared" ref="AL16:AL22" si="6">IF(AM16="lun",1,IF(AM16="mar",2,IF(AM16="Mer",3,IF(AM16="Jeu",4,IF(AM16="Ven",5,IF(AM16="Sam",6,7))))))</f>
        <v>1</v>
      </c>
      <c r="AM16" s="154" t="s">
        <v>182</v>
      </c>
      <c r="AN16" s="155" cm="1">
        <f t="array" aca="1" ref="AN16" ca="1">SUMPRODUCT(((WEEKDAY(ROW(INDIRECT($AQ$1&amp;":"&amp;$AR$1)),2))=$AL16)*1)-AO16-AO7</f>
        <v>50</v>
      </c>
      <c r="AO16" s="142">
        <f>COUNTIF(Jour_feries!$D$7:$D$19,AM16)</f>
        <v>2</v>
      </c>
      <c r="AQ16" s="210"/>
      <c r="AR16" s="210"/>
      <c r="AS16" s="210"/>
      <c r="AT16" s="210"/>
      <c r="AU16" s="215"/>
      <c r="AV16" s="215"/>
      <c r="AW16" s="215"/>
      <c r="AX16" s="215"/>
      <c r="XFA16" s="145">
        <v>2033</v>
      </c>
    </row>
    <row r="17" spans="1:50 16381:16381" x14ac:dyDescent="0.2">
      <c r="A17" s="19"/>
      <c r="B17" s="20" t="s">
        <v>28</v>
      </c>
      <c r="C17" s="21">
        <f>C16+"0:02"</f>
        <v>0.25486111111111109</v>
      </c>
      <c r="D17" s="22">
        <f>D16+"0:02"</f>
        <v>0.27569444444444435</v>
      </c>
      <c r="E17" s="22"/>
      <c r="F17" s="22">
        <f>F16+"0:02"</f>
        <v>0.30833333333333313</v>
      </c>
      <c r="G17" s="22">
        <f>G16+"0:02"</f>
        <v>0.3277777777777775</v>
      </c>
      <c r="H17" s="22"/>
      <c r="I17" s="22">
        <f>I16+"0:02"</f>
        <v>0.36458333333333293</v>
      </c>
      <c r="J17" s="22">
        <f>J16+"0:02"</f>
        <v>0.38680555555555507</v>
      </c>
      <c r="K17" s="22">
        <f>K16+"0:01"</f>
        <v>0.41527777777777719</v>
      </c>
      <c r="L17" s="22">
        <f>L16+"0:02"</f>
        <v>0.4402777777777771</v>
      </c>
      <c r="M17" s="22">
        <f>M16+"0:02"</f>
        <v>0.47361111111111032</v>
      </c>
      <c r="N17" s="22">
        <f>N16+"0:01"</f>
        <v>0.48958333333333248</v>
      </c>
      <c r="O17" s="22"/>
      <c r="P17" s="22">
        <f t="shared" ref="P17:R19" si="7">P16+"0:02"</f>
        <v>0.52430555555555558</v>
      </c>
      <c r="Q17" s="22">
        <f t="shared" si="7"/>
        <v>0.52430555555555458</v>
      </c>
      <c r="R17" s="22">
        <f t="shared" si="7"/>
        <v>0.54513888888888784</v>
      </c>
      <c r="S17" s="22">
        <f>S16+"0:01"</f>
        <v>0.57986111111111116</v>
      </c>
      <c r="T17" s="22">
        <f>T16+"0:02"</f>
        <v>0.61180555555555427</v>
      </c>
      <c r="U17" s="22">
        <f>U16+"0:02"</f>
        <v>0.6368055555555554</v>
      </c>
      <c r="V17" s="22">
        <f>V16+"0:01"</f>
        <v>0.66666666666666519</v>
      </c>
      <c r="W17" s="22">
        <f>W16+"0:02"</f>
        <v>0.69027777777777743</v>
      </c>
      <c r="X17" s="22">
        <f>X16+"0:01"</f>
        <v>0.7138888888888888</v>
      </c>
      <c r="Y17" s="22">
        <f>Y16+"0:02"</f>
        <v>0.73194444444444273</v>
      </c>
      <c r="Z17" s="22">
        <f>Z16+"0:02"</f>
        <v>0.75694444444444398</v>
      </c>
      <c r="AA17" s="22">
        <f t="shared" si="4"/>
        <v>0.78124999999999811</v>
      </c>
      <c r="AB17" s="23">
        <f t="shared" si="4"/>
        <v>0.8125</v>
      </c>
      <c r="AI17" s="144"/>
      <c r="AL17" s="18">
        <f t="shared" si="6"/>
        <v>2</v>
      </c>
      <c r="AM17" s="154" t="s">
        <v>183</v>
      </c>
      <c r="AN17" s="155" cm="1">
        <f t="array" aca="1" ref="AN17" ca="1">SUMPRODUCT(((WEEKDAY(ROW(INDIRECT($AQ$1&amp;":"&amp;$AR$1)),2))=$AL17)*1)-AO17-AO8</f>
        <v>51</v>
      </c>
      <c r="AO17" s="142">
        <f>COUNTIF(Jour_feries!$D$7:$D$19,AM17)</f>
        <v>1</v>
      </c>
      <c r="AQ17" s="210"/>
      <c r="AR17" s="210"/>
      <c r="AS17" s="210"/>
      <c r="AT17" s="210"/>
      <c r="AU17" s="210"/>
      <c r="AV17"/>
      <c r="AW17"/>
      <c r="AX17"/>
      <c r="XFA17" s="146">
        <v>2034</v>
      </c>
    </row>
    <row r="18" spans="1:50 16381:16381" x14ac:dyDescent="0.2">
      <c r="B18" s="24" t="s">
        <v>29</v>
      </c>
      <c r="C18" s="25" t="s">
        <v>0</v>
      </c>
      <c r="D18" s="26" t="s">
        <v>0</v>
      </c>
      <c r="E18" s="26">
        <v>0.2986111111111111</v>
      </c>
      <c r="F18" s="26" t="s">
        <v>0</v>
      </c>
      <c r="G18" s="26" t="s">
        <v>0</v>
      </c>
      <c r="H18" s="26">
        <v>0.32638888888888878</v>
      </c>
      <c r="I18" s="26" t="s">
        <v>0</v>
      </c>
      <c r="J18" s="26" t="s">
        <v>0</v>
      </c>
      <c r="K18" s="26">
        <f>K17+"0:02"</f>
        <v>0.41666666666666607</v>
      </c>
      <c r="L18" s="26" t="s">
        <v>0</v>
      </c>
      <c r="M18" s="26" t="s">
        <v>0</v>
      </c>
      <c r="N18" s="26">
        <f>N17+"0:02"</f>
        <v>0.49097222222222137</v>
      </c>
      <c r="O18" s="26"/>
      <c r="P18" s="26">
        <f t="shared" si="7"/>
        <v>0.52569444444444446</v>
      </c>
      <c r="Q18" s="26">
        <f t="shared" si="7"/>
        <v>0.52569444444444346</v>
      </c>
      <c r="R18" s="26">
        <f t="shared" si="7"/>
        <v>0.54652777777777672</v>
      </c>
      <c r="S18" s="26">
        <f>S17+"0:02"</f>
        <v>0.58125000000000004</v>
      </c>
      <c r="T18" s="26" t="s">
        <v>0</v>
      </c>
      <c r="U18" s="26" t="s">
        <v>0</v>
      </c>
      <c r="V18" s="26">
        <f>V17+"0:03"</f>
        <v>0.66874999999999851</v>
      </c>
      <c r="W18" s="26" t="s">
        <v>0</v>
      </c>
      <c r="X18" s="26">
        <f>X17+"0:04"</f>
        <v>0.71666666666666656</v>
      </c>
      <c r="Y18" s="26" t="s">
        <v>0</v>
      </c>
      <c r="Z18" s="26">
        <f t="shared" ref="Z18:AA20" si="8">Z17+"0:02"</f>
        <v>0.75833333333333286</v>
      </c>
      <c r="AA18" s="26">
        <f t="shared" si="8"/>
        <v>0.782638888888887</v>
      </c>
      <c r="AB18" s="27" t="s">
        <v>0</v>
      </c>
      <c r="AI18" s="144"/>
      <c r="AL18" s="18">
        <f t="shared" si="6"/>
        <v>3</v>
      </c>
      <c r="AM18" s="154" t="s">
        <v>184</v>
      </c>
      <c r="AN18" s="155" cm="1">
        <f t="array" aca="1" ref="AN18" ca="1">SUMPRODUCT(((WEEKDAY(ROW(INDIRECT($AQ$1&amp;":"&amp;$AR$1)),2))=$AL18)*1)-AO18-AO9</f>
        <v>51</v>
      </c>
      <c r="AO18" s="142">
        <f>COUNTIF(Jour_feries!$D$7:$D$19,AM18)</f>
        <v>2</v>
      </c>
      <c r="AQ18" s="210"/>
      <c r="AR18" s="210"/>
      <c r="AS18" s="210"/>
      <c r="AT18" s="210"/>
      <c r="AU18" s="210"/>
      <c r="AV18"/>
      <c r="AW18"/>
      <c r="AX18"/>
      <c r="XFA18" s="145">
        <v>2035</v>
      </c>
    </row>
    <row r="19" spans="1:50 16381:16381" x14ac:dyDescent="0.2">
      <c r="B19" s="20" t="s">
        <v>30</v>
      </c>
      <c r="C19" s="21" t="s">
        <v>0</v>
      </c>
      <c r="D19" s="22" t="s">
        <v>0</v>
      </c>
      <c r="E19" s="22">
        <f>E18+"0:02"</f>
        <v>0.3</v>
      </c>
      <c r="F19" s="22" t="s">
        <v>0</v>
      </c>
      <c r="G19" s="22" t="s">
        <v>0</v>
      </c>
      <c r="H19" s="22">
        <v>0.32777777777777767</v>
      </c>
      <c r="I19" s="22" t="s">
        <v>0</v>
      </c>
      <c r="J19" s="22" t="s">
        <v>0</v>
      </c>
      <c r="K19" s="22">
        <f>K18+"0:02"</f>
        <v>0.41805555555555496</v>
      </c>
      <c r="L19" s="22" t="s">
        <v>0</v>
      </c>
      <c r="M19" s="22" t="s">
        <v>0</v>
      </c>
      <c r="N19" s="22">
        <f>N18+"0:02"</f>
        <v>0.49236111111111025</v>
      </c>
      <c r="O19" s="22"/>
      <c r="P19" s="22">
        <f t="shared" si="7"/>
        <v>0.52708333333333335</v>
      </c>
      <c r="Q19" s="22">
        <f t="shared" si="7"/>
        <v>0.52708333333333235</v>
      </c>
      <c r="R19" s="22">
        <f t="shared" si="7"/>
        <v>0.54791666666666561</v>
      </c>
      <c r="S19" s="22">
        <f>S18+"0:01"</f>
        <v>0.58194444444444449</v>
      </c>
      <c r="T19" s="22" t="s">
        <v>0</v>
      </c>
      <c r="U19" s="22" t="s">
        <v>0</v>
      </c>
      <c r="V19" s="22">
        <f>V18+"0:02"</f>
        <v>0.6701388888888874</v>
      </c>
      <c r="W19" s="22" t="s">
        <v>0</v>
      </c>
      <c r="X19" s="22">
        <f>X18+"0:01"</f>
        <v>0.71736111111111101</v>
      </c>
      <c r="Y19" s="22" t="s">
        <v>0</v>
      </c>
      <c r="Z19" s="22">
        <f t="shared" si="8"/>
        <v>0.75972222222222174</v>
      </c>
      <c r="AA19" s="22">
        <f t="shared" si="8"/>
        <v>0.78402777777777588</v>
      </c>
      <c r="AB19" s="23" t="s">
        <v>0</v>
      </c>
      <c r="AI19" s="144"/>
      <c r="AL19" s="18">
        <f t="shared" si="6"/>
        <v>4</v>
      </c>
      <c r="AM19" s="154" t="s">
        <v>185</v>
      </c>
      <c r="AN19" s="155" cm="1">
        <f t="array" aca="1" ref="AN19" ca="1">SUMPRODUCT(((WEEKDAY(ROW(INDIRECT($AQ$1&amp;":"&amp;$AR$1)),2))=$AL19)*1)-AO19-AO10</f>
        <v>52</v>
      </c>
      <c r="AO19" s="142">
        <f>COUNTIF(Jour_feries!$D$7:$D$19,AM19)</f>
        <v>1</v>
      </c>
      <c r="AQ19" s="210"/>
      <c r="AR19" s="210"/>
      <c r="AS19" s="210"/>
      <c r="AT19" s="210"/>
      <c r="AU19" s="210"/>
      <c r="AV19"/>
      <c r="AW19"/>
      <c r="AX19"/>
      <c r="XFA19" s="146">
        <v>2036</v>
      </c>
    </row>
    <row r="20" spans="1:50 16381:16381" x14ac:dyDescent="0.2">
      <c r="B20" s="20" t="s">
        <v>3</v>
      </c>
      <c r="C20" s="21">
        <f>C17+"0:01"</f>
        <v>0.25555555555555554</v>
      </c>
      <c r="D20" s="22">
        <f>D17+"0:01"</f>
        <v>0.2763888888888888</v>
      </c>
      <c r="E20" s="22">
        <f>E19+"0:03"</f>
        <v>0.30208333333333331</v>
      </c>
      <c r="F20" s="22">
        <f>F17+"0:01"</f>
        <v>0.30902777777777757</v>
      </c>
      <c r="G20" s="22">
        <f>G17+"0:01"</f>
        <v>0.32847222222222194</v>
      </c>
      <c r="H20" s="22">
        <f>H19+"0:04"</f>
        <v>0.33055555555555544</v>
      </c>
      <c r="I20" s="22">
        <f>I17+"0:01"</f>
        <v>0.36527777777777737</v>
      </c>
      <c r="J20" s="22">
        <f>J17+"0:01"</f>
        <v>0.38749999999999951</v>
      </c>
      <c r="K20" s="22">
        <f>K19+"0:02"</f>
        <v>0.41944444444444384</v>
      </c>
      <c r="L20" s="22">
        <f>L17+"0:01"</f>
        <v>0.44097222222222154</v>
      </c>
      <c r="M20" s="22">
        <f>M17+"0:01"</f>
        <v>0.47430555555555476</v>
      </c>
      <c r="N20" s="22">
        <f>N19+"0:01"</f>
        <v>0.49305555555555469</v>
      </c>
      <c r="O20" s="22"/>
      <c r="P20" s="22">
        <f>P19+"0:01"</f>
        <v>0.52777777777777779</v>
      </c>
      <c r="Q20" s="22">
        <f>Q19+"0:01"</f>
        <v>0.52777777777777679</v>
      </c>
      <c r="R20" s="22">
        <f>R19+"0:04"</f>
        <v>0.55069444444444338</v>
      </c>
      <c r="S20" s="22">
        <f>S19+"0:01"</f>
        <v>0.58263888888888893</v>
      </c>
      <c r="T20" s="22">
        <f>T17+"0:01"</f>
        <v>0.61249999999999871</v>
      </c>
      <c r="U20" s="22">
        <f>U17+"0:01"</f>
        <v>0.63749999999999984</v>
      </c>
      <c r="V20" s="22">
        <f>V19+"0:03"</f>
        <v>0.67222222222222072</v>
      </c>
      <c r="W20" s="22">
        <f>W17+"0:01"</f>
        <v>0.69097222222222188</v>
      </c>
      <c r="X20" s="22">
        <f>X19+"0:02"</f>
        <v>0.71874999999999989</v>
      </c>
      <c r="Y20" s="22">
        <f>Y17+"0:01"</f>
        <v>0.73263888888888717</v>
      </c>
      <c r="Z20" s="22">
        <f t="shared" si="8"/>
        <v>0.76111111111111063</v>
      </c>
      <c r="AA20" s="22">
        <f t="shared" si="8"/>
        <v>0.78541666666666476</v>
      </c>
      <c r="AB20" s="23">
        <f>AB17+"0:00"</f>
        <v>0.8125</v>
      </c>
      <c r="AL20" s="18">
        <f t="shared" si="6"/>
        <v>5</v>
      </c>
      <c r="AM20" s="154" t="s">
        <v>186</v>
      </c>
      <c r="AN20" s="155" cm="1">
        <f t="array" aca="1" ref="AN20" ca="1">SUMPRODUCT(((WEEKDAY(ROW(INDIRECT($AQ$1&amp;":"&amp;$AR$1)),2))=$AL20)*1)-AO20-AO11</f>
        <v>48</v>
      </c>
      <c r="AO20" s="142">
        <f>COUNTIF(Jour_feries!$D$7:$D$19,AM20)</f>
        <v>4</v>
      </c>
      <c r="AQ20" s="210"/>
      <c r="AR20" s="210"/>
      <c r="AS20" s="210"/>
      <c r="AT20" s="210"/>
      <c r="AU20" s="210"/>
      <c r="AV20"/>
      <c r="AW20"/>
      <c r="AX20"/>
      <c r="XFA20" s="145">
        <v>2037</v>
      </c>
    </row>
    <row r="21" spans="1:50 16381:16381" x14ac:dyDescent="0.2">
      <c r="B21" s="24" t="s">
        <v>31</v>
      </c>
      <c r="C21" s="25">
        <f t="shared" ref="C21:N23" si="9">C20+"0:02"</f>
        <v>0.25694444444444442</v>
      </c>
      <c r="D21" s="26">
        <f t="shared" si="9"/>
        <v>0.27777777777777768</v>
      </c>
      <c r="E21" s="26">
        <f t="shared" si="9"/>
        <v>0.3034722222222222</v>
      </c>
      <c r="F21" s="26">
        <f t="shared" si="9"/>
        <v>0.31041666666666645</v>
      </c>
      <c r="G21" s="26">
        <f t="shared" si="9"/>
        <v>0.32986111111111083</v>
      </c>
      <c r="H21" s="26">
        <f t="shared" si="9"/>
        <v>0.33194444444444432</v>
      </c>
      <c r="I21" s="26">
        <f t="shared" si="9"/>
        <v>0.36666666666666625</v>
      </c>
      <c r="J21" s="26">
        <f t="shared" si="9"/>
        <v>0.3888888888888884</v>
      </c>
      <c r="K21" s="26">
        <f t="shared" si="9"/>
        <v>0.42083333333333273</v>
      </c>
      <c r="L21" s="26">
        <f t="shared" si="9"/>
        <v>0.44236111111111043</v>
      </c>
      <c r="M21" s="26">
        <f t="shared" si="9"/>
        <v>0.47569444444444364</v>
      </c>
      <c r="N21" s="26">
        <f t="shared" si="9"/>
        <v>0.49444444444444358</v>
      </c>
      <c r="O21" s="26">
        <v>0.50347222222222221</v>
      </c>
      <c r="P21" s="26"/>
      <c r="Q21" s="26">
        <f t="shared" ref="Q21:AA23" si="10">Q20+"0:02"</f>
        <v>0.52916666666666567</v>
      </c>
      <c r="R21" s="26">
        <f>R20+"0:04"</f>
        <v>0.55347222222222114</v>
      </c>
      <c r="S21" s="26">
        <f t="shared" si="10"/>
        <v>0.58402777777777781</v>
      </c>
      <c r="T21" s="26">
        <f t="shared" si="10"/>
        <v>0.6138888888888876</v>
      </c>
      <c r="U21" s="26">
        <f t="shared" si="10"/>
        <v>0.63888888888888873</v>
      </c>
      <c r="V21" s="26">
        <f t="shared" si="10"/>
        <v>0.67361111111110961</v>
      </c>
      <c r="W21" s="26">
        <f t="shared" si="10"/>
        <v>0.69236111111111076</v>
      </c>
      <c r="X21" s="26">
        <f t="shared" si="10"/>
        <v>0.72013888888888877</v>
      </c>
      <c r="Y21" s="26">
        <f t="shared" si="10"/>
        <v>0.73402777777777606</v>
      </c>
      <c r="Z21" s="26">
        <f t="shared" si="10"/>
        <v>0.76249999999999951</v>
      </c>
      <c r="AA21" s="26">
        <f t="shared" si="10"/>
        <v>0.78680555555555365</v>
      </c>
      <c r="AB21" s="27"/>
      <c r="AL21" s="18">
        <f t="shared" si="6"/>
        <v>6</v>
      </c>
      <c r="AM21" s="154" t="s">
        <v>187</v>
      </c>
      <c r="AN21" s="155" cm="1">
        <f t="array" aca="1" ref="AN21" ca="1">SUMPRODUCT(((WEEKDAY(ROW(INDIRECT($AQ$1&amp;":"&amp;$AR$1)),2))=$AL21)*1)-AO21-AO12</f>
        <v>50</v>
      </c>
      <c r="AO21" s="142">
        <f>COUNTIF(Jour_feries!$D$7:$D$19,AM21)</f>
        <v>2</v>
      </c>
      <c r="AQ21" s="210"/>
      <c r="AR21" s="210"/>
      <c r="AS21" s="210"/>
      <c r="AT21" s="210"/>
      <c r="AU21" s="210"/>
      <c r="AV21"/>
      <c r="AW21"/>
      <c r="AX21"/>
      <c r="XFA21" s="146">
        <v>2038</v>
      </c>
    </row>
    <row r="22" spans="1:50 16381:16381" ht="18.600000000000001" thickBot="1" x14ac:dyDescent="0.25">
      <c r="A22" s="1" t="s">
        <v>32</v>
      </c>
      <c r="B22" s="20" t="s">
        <v>4</v>
      </c>
      <c r="C22" s="21">
        <f t="shared" si="9"/>
        <v>0.2583333333333333</v>
      </c>
      <c r="D22" s="22">
        <f t="shared" si="9"/>
        <v>0.27916666666666656</v>
      </c>
      <c r="E22" s="22">
        <f t="shared" si="9"/>
        <v>0.30486111111111108</v>
      </c>
      <c r="F22" s="22">
        <f t="shared" si="9"/>
        <v>0.31180555555555534</v>
      </c>
      <c r="G22" s="22">
        <f>G21+"0:03"</f>
        <v>0.33194444444444415</v>
      </c>
      <c r="H22" s="22">
        <f>H21+"0:01"</f>
        <v>0.33263888888888876</v>
      </c>
      <c r="I22" s="22">
        <f t="shared" si="9"/>
        <v>0.36805555555555514</v>
      </c>
      <c r="J22" s="22">
        <f t="shared" si="9"/>
        <v>0.39027777777777728</v>
      </c>
      <c r="K22" s="22">
        <f t="shared" si="9"/>
        <v>0.42222222222222161</v>
      </c>
      <c r="L22" s="22">
        <f t="shared" si="9"/>
        <v>0.44374999999999931</v>
      </c>
      <c r="M22" s="22">
        <f t="shared" si="9"/>
        <v>0.47708333333333253</v>
      </c>
      <c r="N22" s="22">
        <f>N21+"0:04"</f>
        <v>0.49722222222222134</v>
      </c>
      <c r="O22" s="22">
        <f>O21+"0:02"</f>
        <v>0.50486111111111109</v>
      </c>
      <c r="P22" s="22"/>
      <c r="Q22" s="22">
        <f t="shared" si="10"/>
        <v>0.53055555555555456</v>
      </c>
      <c r="R22" s="22">
        <f t="shared" si="10"/>
        <v>0.55486111111111003</v>
      </c>
      <c r="S22" s="22">
        <f t="shared" si="10"/>
        <v>0.5854166666666667</v>
      </c>
      <c r="T22" s="22">
        <f t="shared" si="10"/>
        <v>0.61527777777777648</v>
      </c>
      <c r="U22" s="22">
        <f t="shared" si="10"/>
        <v>0.64027777777777761</v>
      </c>
      <c r="V22" s="22">
        <f t="shared" si="10"/>
        <v>0.67499999999999849</v>
      </c>
      <c r="W22" s="22">
        <f t="shared" si="10"/>
        <v>0.69374999999999964</v>
      </c>
      <c r="X22" s="22">
        <f t="shared" si="10"/>
        <v>0.72152777777777766</v>
      </c>
      <c r="Y22" s="22">
        <f t="shared" si="10"/>
        <v>0.73541666666666494</v>
      </c>
      <c r="Z22" s="22">
        <f t="shared" si="10"/>
        <v>0.7638888888888884</v>
      </c>
      <c r="AA22" s="22">
        <f>AA21+"0:04"</f>
        <v>0.78958333333333142</v>
      </c>
      <c r="AB22" s="23"/>
      <c r="AL22" s="18">
        <f t="shared" si="6"/>
        <v>7</v>
      </c>
      <c r="AM22" s="160" t="s">
        <v>188</v>
      </c>
      <c r="AN22" s="161" cm="1">
        <f t="array" aca="1" ref="AN22" ca="1">SUMPRODUCT(((WEEKDAY(ROW(INDIRECT($AQ$1&amp;":"&amp;$AR$1)),2))=$AL22)*1)-AO22-AO13</f>
        <v>51</v>
      </c>
      <c r="AO22" s="143">
        <f>COUNTIF(Jour_feries!$D$7:$D$19,AM22)</f>
        <v>1</v>
      </c>
      <c r="AQ22" s="210"/>
      <c r="AR22" s="210"/>
      <c r="AS22" s="210"/>
      <c r="AT22" s="210"/>
      <c r="AU22" s="210"/>
      <c r="AV22"/>
      <c r="AW22"/>
      <c r="AX22"/>
      <c r="XFA22" s="145">
        <v>2039</v>
      </c>
    </row>
    <row r="23" spans="1:50 16381:16381" ht="18.600000000000001" thickBot="1" x14ac:dyDescent="0.25">
      <c r="A23" s="4"/>
      <c r="B23" s="20" t="s">
        <v>33</v>
      </c>
      <c r="C23" s="21">
        <f t="shared" si="9"/>
        <v>0.25972222222222219</v>
      </c>
      <c r="D23" s="22">
        <f t="shared" si="9"/>
        <v>0.28055555555555545</v>
      </c>
      <c r="E23" s="22">
        <f t="shared" si="9"/>
        <v>0.30624999999999997</v>
      </c>
      <c r="F23" s="22">
        <f t="shared" si="9"/>
        <v>0.31319444444444422</v>
      </c>
      <c r="G23" s="22">
        <f>G22+"0:02"</f>
        <v>0.33333333333333304</v>
      </c>
      <c r="H23" s="22">
        <f>H22+"0:02"</f>
        <v>0.33402777777777765</v>
      </c>
      <c r="I23" s="22">
        <f t="shared" si="9"/>
        <v>0.36944444444444402</v>
      </c>
      <c r="J23" s="22">
        <f t="shared" si="9"/>
        <v>0.39166666666666616</v>
      </c>
      <c r="K23" s="22">
        <f t="shared" si="9"/>
        <v>0.42361111111111049</v>
      </c>
      <c r="L23" s="22">
        <f t="shared" si="9"/>
        <v>0.4451388888888882</v>
      </c>
      <c r="M23" s="22">
        <f t="shared" si="9"/>
        <v>0.47847222222222141</v>
      </c>
      <c r="N23" s="22">
        <f>N22+"0:02"</f>
        <v>0.49861111111111023</v>
      </c>
      <c r="O23" s="22">
        <f>O22+"0:02"</f>
        <v>0.50624999999999998</v>
      </c>
      <c r="P23" s="22"/>
      <c r="Q23" s="22">
        <f t="shared" si="10"/>
        <v>0.53194444444444344</v>
      </c>
      <c r="R23" s="22">
        <f t="shared" si="10"/>
        <v>0.55624999999999891</v>
      </c>
      <c r="S23" s="22">
        <f t="shared" si="10"/>
        <v>0.58680555555555558</v>
      </c>
      <c r="T23" s="22">
        <f t="shared" si="10"/>
        <v>0.61666666666666536</v>
      </c>
      <c r="U23" s="22">
        <f t="shared" si="10"/>
        <v>0.6416666666666665</v>
      </c>
      <c r="V23" s="22">
        <f t="shared" si="10"/>
        <v>0.67638888888888737</v>
      </c>
      <c r="W23" s="22">
        <f t="shared" si="10"/>
        <v>0.69513888888888853</v>
      </c>
      <c r="X23" s="22">
        <f t="shared" si="10"/>
        <v>0.72291666666666654</v>
      </c>
      <c r="Y23" s="22">
        <f t="shared" si="10"/>
        <v>0.73680555555555383</v>
      </c>
      <c r="Z23" s="22">
        <f t="shared" si="10"/>
        <v>0.76527777777777728</v>
      </c>
      <c r="AA23" s="22">
        <f>AA22+"0:03"</f>
        <v>0.79166666666666474</v>
      </c>
      <c r="AB23" s="23"/>
      <c r="AM23" s="162" t="s">
        <v>191</v>
      </c>
      <c r="AN23" s="151">
        <f ca="1">SUM(AN16:AN22)</f>
        <v>353</v>
      </c>
      <c r="AO23" s="152">
        <f>SUM(AO16:AO22)</f>
        <v>13</v>
      </c>
      <c r="AQ23" s="210"/>
      <c r="AR23" s="210"/>
      <c r="AS23" s="210"/>
      <c r="AT23" s="210"/>
      <c r="AU23" s="210"/>
      <c r="AV23"/>
      <c r="AW23"/>
      <c r="AX23"/>
      <c r="XFA23" s="146">
        <v>2040</v>
      </c>
    </row>
    <row r="24" spans="1:50 16381:16381" x14ac:dyDescent="0.2">
      <c r="A24" s="4"/>
      <c r="B24" s="24" t="s">
        <v>5</v>
      </c>
      <c r="C24" s="25" t="s">
        <v>0</v>
      </c>
      <c r="D24" s="26" t="s">
        <v>0</v>
      </c>
      <c r="E24" s="26" t="s">
        <v>0</v>
      </c>
      <c r="F24" s="26" t="s">
        <v>0</v>
      </c>
      <c r="G24" s="26">
        <f>G23+"0:02"</f>
        <v>0.33472222222222192</v>
      </c>
      <c r="H24" s="26">
        <f>H23+"0:01"</f>
        <v>0.33472222222222209</v>
      </c>
      <c r="I24" s="26" t="s">
        <v>0</v>
      </c>
      <c r="J24" s="26" t="s">
        <v>0</v>
      </c>
      <c r="K24" s="26" t="s">
        <v>0</v>
      </c>
      <c r="L24" s="26" t="s">
        <v>0</v>
      </c>
      <c r="M24" s="26" t="s">
        <v>0</v>
      </c>
      <c r="N24" s="26" t="s">
        <v>0</v>
      </c>
      <c r="O24" s="26" t="s">
        <v>0</v>
      </c>
      <c r="P24" s="26"/>
      <c r="Q24" s="26" t="s">
        <v>0</v>
      </c>
      <c r="R24" s="26">
        <f>R23+"0:01"</f>
        <v>0.55694444444444335</v>
      </c>
      <c r="S24" s="26" t="s">
        <v>0</v>
      </c>
      <c r="T24" s="26" t="s">
        <v>0</v>
      </c>
      <c r="U24" s="26" t="s">
        <v>0</v>
      </c>
      <c r="V24" s="26" t="s">
        <v>0</v>
      </c>
      <c r="W24" s="26" t="s">
        <v>0</v>
      </c>
      <c r="X24" s="26" t="s">
        <v>0</v>
      </c>
      <c r="Y24" s="26" t="s">
        <v>0</v>
      </c>
      <c r="Z24" s="26" t="s">
        <v>0</v>
      </c>
      <c r="AA24" s="26" t="s">
        <v>0</v>
      </c>
      <c r="AB24" s="27"/>
      <c r="AQ24" s="210"/>
      <c r="AR24" s="210"/>
      <c r="AS24" s="210"/>
      <c r="AT24" s="210"/>
      <c r="AU24" s="210"/>
      <c r="AV24"/>
      <c r="AW24"/>
      <c r="AX24"/>
      <c r="XFA24" s="145">
        <v>2041</v>
      </c>
    </row>
    <row r="25" spans="1:50 16381:16381" x14ac:dyDescent="0.2">
      <c r="A25" s="1" t="s">
        <v>34</v>
      </c>
      <c r="B25" s="20" t="s">
        <v>35</v>
      </c>
      <c r="C25" s="21" t="s">
        <v>0</v>
      </c>
      <c r="D25" s="22" t="s">
        <v>0</v>
      </c>
      <c r="E25" s="22" t="s">
        <v>0</v>
      </c>
      <c r="F25" s="22" t="s">
        <v>0</v>
      </c>
      <c r="G25" s="22">
        <f>G24+"0:01"</f>
        <v>0.33541666666666636</v>
      </c>
      <c r="H25" s="22">
        <f>H24+"0:03"</f>
        <v>0.33680555555555541</v>
      </c>
      <c r="I25" s="22" t="s">
        <v>0</v>
      </c>
      <c r="J25" s="22" t="s">
        <v>0</v>
      </c>
      <c r="K25" s="22" t="s">
        <v>0</v>
      </c>
      <c r="L25" s="22" t="s">
        <v>0</v>
      </c>
      <c r="M25" s="22" t="s">
        <v>0</v>
      </c>
      <c r="N25" s="22" t="s">
        <v>0</v>
      </c>
      <c r="O25" s="22" t="s">
        <v>0</v>
      </c>
      <c r="P25" s="22"/>
      <c r="Q25" s="22" t="s">
        <v>0</v>
      </c>
      <c r="R25" s="22">
        <f>R24+"0:01"</f>
        <v>0.5576388888888878</v>
      </c>
      <c r="S25" s="22" t="s">
        <v>0</v>
      </c>
      <c r="T25" s="22" t="s">
        <v>0</v>
      </c>
      <c r="U25" s="22" t="s">
        <v>0</v>
      </c>
      <c r="V25" s="22" t="s">
        <v>0</v>
      </c>
      <c r="W25" s="22" t="s">
        <v>0</v>
      </c>
      <c r="X25" s="22" t="s">
        <v>0</v>
      </c>
      <c r="Y25" s="22" t="s">
        <v>0</v>
      </c>
      <c r="Z25" s="22" t="s">
        <v>0</v>
      </c>
      <c r="AA25" s="22" t="s">
        <v>0</v>
      </c>
      <c r="AB25" s="23"/>
      <c r="XFA25" s="146">
        <v>2042</v>
      </c>
    </row>
    <row r="26" spans="1:50 16381:16381" x14ac:dyDescent="0.2">
      <c r="A26" s="1" t="s">
        <v>32</v>
      </c>
      <c r="B26" s="20" t="s">
        <v>5</v>
      </c>
      <c r="C26" s="21" t="s">
        <v>0</v>
      </c>
      <c r="D26" s="22" t="s">
        <v>0</v>
      </c>
      <c r="E26" s="22" t="s">
        <v>0</v>
      </c>
      <c r="F26" s="22" t="s">
        <v>0</v>
      </c>
      <c r="G26" s="22">
        <f>G25+"0:03"</f>
        <v>0.33749999999999969</v>
      </c>
      <c r="H26" s="22">
        <f>H25+"0:03"</f>
        <v>0.33888888888888874</v>
      </c>
      <c r="I26" s="22" t="s">
        <v>0</v>
      </c>
      <c r="J26" s="22" t="s">
        <v>0</v>
      </c>
      <c r="K26" s="22" t="s">
        <v>0</v>
      </c>
      <c r="L26" s="22" t="s">
        <v>0</v>
      </c>
      <c r="M26" s="22" t="s">
        <v>0</v>
      </c>
      <c r="N26" s="22" t="s">
        <v>0</v>
      </c>
      <c r="O26" s="22" t="s">
        <v>0</v>
      </c>
      <c r="P26" s="22"/>
      <c r="Q26" s="22" t="s">
        <v>0</v>
      </c>
      <c r="R26" s="22">
        <f>R25+"0:03"</f>
        <v>0.55972222222222112</v>
      </c>
      <c r="S26" s="22" t="s">
        <v>0</v>
      </c>
      <c r="T26" s="22" t="s">
        <v>0</v>
      </c>
      <c r="U26" s="22" t="s">
        <v>0</v>
      </c>
      <c r="V26" s="22" t="s">
        <v>0</v>
      </c>
      <c r="W26" s="22" t="s">
        <v>0</v>
      </c>
      <c r="X26" s="22" t="s">
        <v>0</v>
      </c>
      <c r="Y26" s="22" t="s">
        <v>0</v>
      </c>
      <c r="Z26" s="22" t="s">
        <v>0</v>
      </c>
      <c r="AA26" s="22" t="s">
        <v>0</v>
      </c>
      <c r="AB26" s="23"/>
      <c r="XFA26" s="145">
        <v>2043</v>
      </c>
    </row>
    <row r="27" spans="1:50 16381:16381" x14ac:dyDescent="0.2">
      <c r="B27" s="24" t="s">
        <v>36</v>
      </c>
      <c r="C27" s="25">
        <f>C23+"0:03"</f>
        <v>0.26180555555555551</v>
      </c>
      <c r="D27" s="26">
        <f>D23+"0:03"</f>
        <v>0.28263888888888877</v>
      </c>
      <c r="E27" s="26">
        <f>E23+"0:03"</f>
        <v>0.30833333333333329</v>
      </c>
      <c r="F27" s="26">
        <f>F23+"0:04"</f>
        <v>0.31597222222222199</v>
      </c>
      <c r="G27" s="26">
        <f>G26+"0:02"</f>
        <v>0.33888888888888857</v>
      </c>
      <c r="H27" s="26">
        <f>H26+"0:02"</f>
        <v>0.34027777777777762</v>
      </c>
      <c r="I27" s="26">
        <f>I23+"0:02"</f>
        <v>0.3708333333333329</v>
      </c>
      <c r="J27" s="26">
        <f>J23+"0:02"</f>
        <v>0.39305555555555505</v>
      </c>
      <c r="K27" s="26">
        <f>K23+"0:02"</f>
        <v>0.42499999999999938</v>
      </c>
      <c r="L27" s="26">
        <f>L23+"0:02"</f>
        <v>0.44652777777777708</v>
      </c>
      <c r="M27" s="26">
        <f>M23+"0:02"</f>
        <v>0.47986111111111029</v>
      </c>
      <c r="N27" s="26">
        <f>N23+"0:04"</f>
        <v>0.501388888888888</v>
      </c>
      <c r="O27" s="26">
        <f>O23+"0:04"</f>
        <v>0.50902777777777775</v>
      </c>
      <c r="P27" s="26"/>
      <c r="Q27" s="26">
        <f>Q23+"0:02"</f>
        <v>0.53333333333333233</v>
      </c>
      <c r="R27" s="26">
        <f>R26+"0:02"</f>
        <v>0.56111111111111001</v>
      </c>
      <c r="S27" s="26">
        <f t="shared" ref="S27:AA27" si="11">S23+"0:02"</f>
        <v>0.58819444444444446</v>
      </c>
      <c r="T27" s="26">
        <f t="shared" si="11"/>
        <v>0.61805555555555425</v>
      </c>
      <c r="U27" s="26">
        <f t="shared" si="11"/>
        <v>0.64305555555555538</v>
      </c>
      <c r="V27" s="26">
        <f t="shared" si="11"/>
        <v>0.67777777777777626</v>
      </c>
      <c r="W27" s="26">
        <f t="shared" si="11"/>
        <v>0.69652777777777741</v>
      </c>
      <c r="X27" s="26">
        <f t="shared" si="11"/>
        <v>0.72430555555555542</v>
      </c>
      <c r="Y27" s="26">
        <f t="shared" si="11"/>
        <v>0.73819444444444271</v>
      </c>
      <c r="Z27" s="26">
        <f t="shared" si="11"/>
        <v>0.76666666666666616</v>
      </c>
      <c r="AA27" s="26">
        <f t="shared" si="11"/>
        <v>0.79305555555555363</v>
      </c>
      <c r="AB27" s="27"/>
      <c r="XFA27" s="146">
        <v>2044</v>
      </c>
    </row>
    <row r="28" spans="1:50 16381:16381" x14ac:dyDescent="0.2">
      <c r="B28" s="20" t="s">
        <v>37</v>
      </c>
      <c r="C28" s="21">
        <f t="shared" ref="C28:D30" si="12">C27+"0:01"</f>
        <v>0.26249999999999996</v>
      </c>
      <c r="D28" s="22">
        <f t="shared" si="12"/>
        <v>0.28333333333333321</v>
      </c>
      <c r="E28" s="22">
        <f>E27+"0:03"</f>
        <v>0.31041666666666662</v>
      </c>
      <c r="F28" s="22">
        <f t="shared" ref="F28:O30" si="13">F27+"0:01"</f>
        <v>0.31666666666666643</v>
      </c>
      <c r="G28" s="22">
        <f t="shared" si="13"/>
        <v>0.33958333333333302</v>
      </c>
      <c r="H28" s="22">
        <f t="shared" si="13"/>
        <v>0.34097222222222207</v>
      </c>
      <c r="I28" s="22">
        <f t="shared" si="13"/>
        <v>0.37152777777777735</v>
      </c>
      <c r="J28" s="22">
        <f t="shared" si="13"/>
        <v>0.39374999999999949</v>
      </c>
      <c r="K28" s="22">
        <f t="shared" si="13"/>
        <v>0.42569444444444382</v>
      </c>
      <c r="L28" s="22">
        <f t="shared" si="13"/>
        <v>0.44722222222222152</v>
      </c>
      <c r="M28" s="22">
        <f t="shared" si="13"/>
        <v>0.48055555555555474</v>
      </c>
      <c r="N28" s="22">
        <f t="shared" si="13"/>
        <v>0.50208333333333244</v>
      </c>
      <c r="O28" s="22">
        <f t="shared" si="13"/>
        <v>0.50972222222222219</v>
      </c>
      <c r="P28" s="22"/>
      <c r="Q28" s="22">
        <f t="shared" ref="Q28:Z30" si="14">Q27+"0:01"</f>
        <v>0.53402777777777677</v>
      </c>
      <c r="R28" s="22">
        <f t="shared" si="14"/>
        <v>0.56180555555555445</v>
      </c>
      <c r="S28" s="22">
        <f t="shared" si="14"/>
        <v>0.58888888888888891</v>
      </c>
      <c r="T28" s="22">
        <f t="shared" si="14"/>
        <v>0.61874999999999869</v>
      </c>
      <c r="U28" s="22">
        <f t="shared" si="14"/>
        <v>0.64374999999999982</v>
      </c>
      <c r="V28" s="22">
        <f t="shared" si="14"/>
        <v>0.6784722222222207</v>
      </c>
      <c r="W28" s="22">
        <f t="shared" si="14"/>
        <v>0.69722222222222185</v>
      </c>
      <c r="X28" s="22">
        <f t="shared" si="14"/>
        <v>0.72499999999999987</v>
      </c>
      <c r="Y28" s="22">
        <f t="shared" si="14"/>
        <v>0.73888888888888715</v>
      </c>
      <c r="Z28" s="22">
        <f t="shared" si="14"/>
        <v>0.76736111111111061</v>
      </c>
      <c r="AA28" s="22">
        <f>AA27+"0:02"</f>
        <v>0.79444444444444251</v>
      </c>
      <c r="AB28" s="23"/>
      <c r="XFA28" s="145">
        <v>2045</v>
      </c>
    </row>
    <row r="29" spans="1:50 16381:16381" x14ac:dyDescent="0.2">
      <c r="B29" s="20" t="s">
        <v>6</v>
      </c>
      <c r="C29" s="21">
        <f t="shared" si="12"/>
        <v>0.2631944444444444</v>
      </c>
      <c r="D29" s="22">
        <f t="shared" si="12"/>
        <v>0.28402777777777766</v>
      </c>
      <c r="E29" s="22">
        <f>E28+"0:02"</f>
        <v>0.3118055555555555</v>
      </c>
      <c r="F29" s="22">
        <f t="shared" si="13"/>
        <v>0.31736111111111087</v>
      </c>
      <c r="G29" s="22">
        <f t="shared" si="13"/>
        <v>0.34027777777777746</v>
      </c>
      <c r="H29" s="22">
        <f t="shared" si="13"/>
        <v>0.34166666666666651</v>
      </c>
      <c r="I29" s="22">
        <f t="shared" si="13"/>
        <v>0.37222222222222179</v>
      </c>
      <c r="J29" s="22">
        <f t="shared" si="13"/>
        <v>0.39444444444444393</v>
      </c>
      <c r="K29" s="22">
        <f t="shared" si="13"/>
        <v>0.42638888888888826</v>
      </c>
      <c r="L29" s="22">
        <f t="shared" si="13"/>
        <v>0.44791666666666596</v>
      </c>
      <c r="M29" s="22">
        <f>M28+"0:01"</f>
        <v>0.48124999999999918</v>
      </c>
      <c r="N29" s="22">
        <f t="shared" si="13"/>
        <v>0.50277777777777688</v>
      </c>
      <c r="O29" s="22">
        <f t="shared" si="13"/>
        <v>0.51041666666666663</v>
      </c>
      <c r="P29" s="22"/>
      <c r="Q29" s="22">
        <f t="shared" si="14"/>
        <v>0.53472222222222121</v>
      </c>
      <c r="R29" s="22">
        <f t="shared" si="14"/>
        <v>0.56249999999999889</v>
      </c>
      <c r="S29" s="22">
        <f t="shared" si="14"/>
        <v>0.58958333333333335</v>
      </c>
      <c r="T29" s="22">
        <f t="shared" si="14"/>
        <v>0.61944444444444313</v>
      </c>
      <c r="U29" s="22">
        <f t="shared" si="14"/>
        <v>0.64444444444444426</v>
      </c>
      <c r="V29" s="22">
        <f t="shared" si="14"/>
        <v>0.67916666666666514</v>
      </c>
      <c r="W29" s="22">
        <f t="shared" si="14"/>
        <v>0.6979166666666663</v>
      </c>
      <c r="X29" s="22">
        <f t="shared" si="14"/>
        <v>0.72569444444444431</v>
      </c>
      <c r="Y29" s="22">
        <f t="shared" si="14"/>
        <v>0.73958333333333159</v>
      </c>
      <c r="Z29" s="22">
        <f t="shared" si="14"/>
        <v>0.76805555555555505</v>
      </c>
      <c r="AA29" s="22">
        <f>AA28+"0:01"</f>
        <v>0.79513888888888695</v>
      </c>
      <c r="AB29" s="23"/>
      <c r="XFA29" s="146">
        <v>2046</v>
      </c>
    </row>
    <row r="30" spans="1:50 16381:16381" x14ac:dyDescent="0.2">
      <c r="B30" s="24" t="s">
        <v>7</v>
      </c>
      <c r="C30" s="25">
        <f t="shared" si="12"/>
        <v>0.26388888888888884</v>
      </c>
      <c r="D30" s="26">
        <f t="shared" si="12"/>
        <v>0.2847222222222221</v>
      </c>
      <c r="E30" s="26">
        <f>E29+"0:01"</f>
        <v>0.31249999999999994</v>
      </c>
      <c r="F30" s="26">
        <f t="shared" si="13"/>
        <v>0.31805555555555531</v>
      </c>
      <c r="G30" s="26">
        <f t="shared" si="13"/>
        <v>0.3409722222222219</v>
      </c>
      <c r="H30" s="26">
        <f t="shared" si="13"/>
        <v>0.34236111111111095</v>
      </c>
      <c r="I30" s="26">
        <f t="shared" si="13"/>
        <v>0.37291666666666623</v>
      </c>
      <c r="J30" s="26">
        <f t="shared" si="13"/>
        <v>0.39513888888888837</v>
      </c>
      <c r="K30" s="26">
        <f t="shared" si="13"/>
        <v>0.4270833333333327</v>
      </c>
      <c r="L30" s="26">
        <f t="shared" si="13"/>
        <v>0.44861111111111041</v>
      </c>
      <c r="M30" s="26">
        <f t="shared" si="13"/>
        <v>0.48194444444444362</v>
      </c>
      <c r="N30" s="26">
        <f t="shared" si="13"/>
        <v>0.50347222222222132</v>
      </c>
      <c r="O30" s="26">
        <f t="shared" si="13"/>
        <v>0.51111111111111107</v>
      </c>
      <c r="P30" s="26"/>
      <c r="Q30" s="26">
        <f t="shared" si="14"/>
        <v>0.53541666666666565</v>
      </c>
      <c r="R30" s="26">
        <f t="shared" si="14"/>
        <v>0.56319444444444333</v>
      </c>
      <c r="S30" s="26">
        <f t="shared" si="14"/>
        <v>0.59027777777777779</v>
      </c>
      <c r="T30" s="26">
        <f t="shared" si="14"/>
        <v>0.62013888888888757</v>
      </c>
      <c r="U30" s="26">
        <f t="shared" si="14"/>
        <v>0.64513888888888871</v>
      </c>
      <c r="V30" s="26">
        <f t="shared" si="14"/>
        <v>0.67986111111110958</v>
      </c>
      <c r="W30" s="26">
        <f t="shared" si="14"/>
        <v>0.69861111111111074</v>
      </c>
      <c r="X30" s="26">
        <f t="shared" si="14"/>
        <v>0.72638888888888875</v>
      </c>
      <c r="Y30" s="26">
        <f t="shared" si="14"/>
        <v>0.74027777777777604</v>
      </c>
      <c r="Z30" s="26">
        <f t="shared" si="14"/>
        <v>0.76874999999999949</v>
      </c>
      <c r="AA30" s="26">
        <f>AA29+"0:01"</f>
        <v>0.79583333333333139</v>
      </c>
      <c r="AB30" s="27"/>
      <c r="XFA30" s="145">
        <v>2047</v>
      </c>
    </row>
    <row r="31" spans="1:50 16381:16381" x14ac:dyDescent="0.2">
      <c r="B31" s="20" t="s">
        <v>18</v>
      </c>
      <c r="C31" s="21">
        <f>C30+"0:00"</f>
        <v>0.26388888888888884</v>
      </c>
      <c r="D31" s="22">
        <f>D30+"0:00"</f>
        <v>0.2847222222222221</v>
      </c>
      <c r="E31" s="22">
        <f t="shared" ref="E31:AA31" si="15">E30+"0:00"</f>
        <v>0.31249999999999994</v>
      </c>
      <c r="F31" s="22">
        <f t="shared" si="15"/>
        <v>0.31805555555555531</v>
      </c>
      <c r="G31" s="22">
        <f t="shared" si="15"/>
        <v>0.3409722222222219</v>
      </c>
      <c r="H31" s="22">
        <f t="shared" si="15"/>
        <v>0.34236111111111095</v>
      </c>
      <c r="I31" s="22">
        <f t="shared" si="15"/>
        <v>0.37291666666666623</v>
      </c>
      <c r="J31" s="22">
        <f t="shared" si="15"/>
        <v>0.39513888888888837</v>
      </c>
      <c r="K31" s="22">
        <f t="shared" si="15"/>
        <v>0.4270833333333327</v>
      </c>
      <c r="L31" s="22">
        <f t="shared" si="15"/>
        <v>0.44861111111111041</v>
      </c>
      <c r="M31" s="22">
        <f t="shared" si="15"/>
        <v>0.48194444444444362</v>
      </c>
      <c r="N31" s="22">
        <f t="shared" si="15"/>
        <v>0.50347222222222132</v>
      </c>
      <c r="O31" s="22">
        <f t="shared" si="15"/>
        <v>0.51111111111111107</v>
      </c>
      <c r="P31" s="22"/>
      <c r="Q31" s="22">
        <f t="shared" si="15"/>
        <v>0.53541666666666565</v>
      </c>
      <c r="R31" s="22">
        <f t="shared" si="15"/>
        <v>0.56319444444444333</v>
      </c>
      <c r="S31" s="22">
        <f t="shared" si="15"/>
        <v>0.59027777777777779</v>
      </c>
      <c r="T31" s="22">
        <f t="shared" si="15"/>
        <v>0.62013888888888757</v>
      </c>
      <c r="U31" s="22">
        <f t="shared" si="15"/>
        <v>0.64513888888888871</v>
      </c>
      <c r="V31" s="22">
        <f t="shared" si="15"/>
        <v>0.67986111111110958</v>
      </c>
      <c r="W31" s="22">
        <f t="shared" si="15"/>
        <v>0.69861111111111074</v>
      </c>
      <c r="X31" s="22">
        <f t="shared" si="15"/>
        <v>0.72638888888888875</v>
      </c>
      <c r="Y31" s="22">
        <f t="shared" si="15"/>
        <v>0.74027777777777604</v>
      </c>
      <c r="Z31" s="22">
        <f t="shared" si="15"/>
        <v>0.76874999999999949</v>
      </c>
      <c r="AA31" s="22">
        <f t="shared" si="15"/>
        <v>0.79583333333333139</v>
      </c>
      <c r="AB31" s="23"/>
      <c r="XFA31" s="146">
        <v>2048</v>
      </c>
    </row>
    <row r="32" spans="1:50 16381:16381" x14ac:dyDescent="0.2">
      <c r="A32" s="1" t="s">
        <v>38</v>
      </c>
      <c r="B32" s="20" t="s">
        <v>39</v>
      </c>
      <c r="C32" s="21">
        <f>C31+"0:01"</f>
        <v>0.26458333333333328</v>
      </c>
      <c r="D32" s="22">
        <f>D31+"0:01"</f>
        <v>0.28541666666666654</v>
      </c>
      <c r="E32" s="22">
        <f>E31+"0:01"</f>
        <v>0.31319444444444439</v>
      </c>
      <c r="F32" s="22">
        <f>F31+"0:02"</f>
        <v>0.3194444444444442</v>
      </c>
      <c r="G32" s="22">
        <f>G31+"0:02"</f>
        <v>0.34236111111111078</v>
      </c>
      <c r="H32" s="22">
        <f>H31+"0:02"</f>
        <v>0.34374999999999983</v>
      </c>
      <c r="I32" s="22">
        <f t="shared" ref="I32:N33" si="16">I31+"0:01"</f>
        <v>0.37361111111111067</v>
      </c>
      <c r="J32" s="22">
        <f t="shared" si="16"/>
        <v>0.39583333333333282</v>
      </c>
      <c r="K32" s="22">
        <f t="shared" si="16"/>
        <v>0.42777777777777715</v>
      </c>
      <c r="L32" s="22">
        <f t="shared" si="16"/>
        <v>0.44930555555555485</v>
      </c>
      <c r="M32" s="22">
        <f t="shared" si="16"/>
        <v>0.48263888888888806</v>
      </c>
      <c r="N32" s="22">
        <f t="shared" si="16"/>
        <v>0.50416666666666576</v>
      </c>
      <c r="O32" s="22">
        <f>O31+"0:02"</f>
        <v>0.51249999999999996</v>
      </c>
      <c r="P32" s="22"/>
      <c r="Q32" s="22">
        <f t="shared" ref="Q32:AA33" si="17">Q31+"0:01"</f>
        <v>0.53611111111111009</v>
      </c>
      <c r="R32" s="22">
        <f t="shared" si="17"/>
        <v>0.56388888888888777</v>
      </c>
      <c r="S32" s="22">
        <f t="shared" si="17"/>
        <v>0.59097222222222223</v>
      </c>
      <c r="T32" s="22">
        <f t="shared" si="17"/>
        <v>0.62083333333333202</v>
      </c>
      <c r="U32" s="22">
        <f t="shared" si="17"/>
        <v>0.64583333333333315</v>
      </c>
      <c r="V32" s="22">
        <f t="shared" si="17"/>
        <v>0.68055555555555403</v>
      </c>
      <c r="W32" s="22">
        <f t="shared" si="17"/>
        <v>0.69930555555555518</v>
      </c>
      <c r="X32" s="22">
        <f t="shared" si="17"/>
        <v>0.72708333333333319</v>
      </c>
      <c r="Y32" s="22">
        <f t="shared" si="17"/>
        <v>0.74097222222222048</v>
      </c>
      <c r="Z32" s="22">
        <f t="shared" si="17"/>
        <v>0.76944444444444393</v>
      </c>
      <c r="AA32" s="22">
        <f t="shared" si="17"/>
        <v>0.79652777777777584</v>
      </c>
      <c r="AB32" s="23"/>
      <c r="XFA32" s="145">
        <v>2049</v>
      </c>
    </row>
    <row r="33" spans="1:50 16381:16381" x14ac:dyDescent="0.2">
      <c r="B33" s="24" t="s">
        <v>8</v>
      </c>
      <c r="C33" s="25">
        <f>C32+"0:01"</f>
        <v>0.26527777777777772</v>
      </c>
      <c r="D33" s="26">
        <f>D32+"0:01"</f>
        <v>0.28611111111111098</v>
      </c>
      <c r="E33" s="26">
        <f>E32+"0:02"</f>
        <v>0.31458333333333327</v>
      </c>
      <c r="F33" s="26">
        <f>F32+"0:01"</f>
        <v>0.32013888888888864</v>
      </c>
      <c r="G33" s="26">
        <f>G32+"0:01"</f>
        <v>0.34305555555555522</v>
      </c>
      <c r="H33" s="26">
        <f>H32+"0:01"</f>
        <v>0.34444444444444428</v>
      </c>
      <c r="I33" s="26">
        <f t="shared" si="16"/>
        <v>0.37430555555555511</v>
      </c>
      <c r="J33" s="26">
        <f t="shared" si="16"/>
        <v>0.39652777777777726</v>
      </c>
      <c r="K33" s="26">
        <f t="shared" si="16"/>
        <v>0.42847222222222159</v>
      </c>
      <c r="L33" s="26">
        <f t="shared" si="16"/>
        <v>0.44999999999999929</v>
      </c>
      <c r="M33" s="26">
        <f t="shared" si="16"/>
        <v>0.4833333333333325</v>
      </c>
      <c r="N33" s="26">
        <f t="shared" si="16"/>
        <v>0.50486111111111021</v>
      </c>
      <c r="O33" s="26">
        <f>O32+"0:01"</f>
        <v>0.5131944444444444</v>
      </c>
      <c r="P33" s="26"/>
      <c r="Q33" s="26">
        <f t="shared" si="17"/>
        <v>0.53680555555555454</v>
      </c>
      <c r="R33" s="26">
        <f t="shared" si="17"/>
        <v>0.56458333333333222</v>
      </c>
      <c r="S33" s="26">
        <f t="shared" si="17"/>
        <v>0.59166666666666667</v>
      </c>
      <c r="T33" s="26">
        <f t="shared" si="17"/>
        <v>0.62152777777777646</v>
      </c>
      <c r="U33" s="26">
        <f t="shared" si="17"/>
        <v>0.64652777777777759</v>
      </c>
      <c r="V33" s="26">
        <f t="shared" si="17"/>
        <v>0.68124999999999847</v>
      </c>
      <c r="W33" s="26">
        <f t="shared" si="17"/>
        <v>0.69999999999999962</v>
      </c>
      <c r="X33" s="26">
        <f t="shared" si="17"/>
        <v>0.72777777777777763</v>
      </c>
      <c r="Y33" s="26">
        <f t="shared" si="17"/>
        <v>0.74166666666666492</v>
      </c>
      <c r="Z33" s="26">
        <f t="shared" si="17"/>
        <v>0.77013888888888837</v>
      </c>
      <c r="AA33" s="26">
        <f t="shared" si="17"/>
        <v>0.79722222222222028</v>
      </c>
      <c r="AB33" s="27"/>
      <c r="XFA33" s="146">
        <v>2050</v>
      </c>
    </row>
    <row r="34" spans="1:50 16381:16381" x14ac:dyDescent="0.2">
      <c r="A34" s="4"/>
      <c r="B34" s="20" t="s">
        <v>40</v>
      </c>
      <c r="C34" s="21">
        <f>C33+"0:02"</f>
        <v>0.26666666666666661</v>
      </c>
      <c r="D34" s="22">
        <f>D33+"0:02"</f>
        <v>0.28749999999999987</v>
      </c>
      <c r="E34" s="22">
        <f>E33+"0:01"</f>
        <v>0.31527777777777771</v>
      </c>
      <c r="F34" s="22">
        <f>F33+"0:02"</f>
        <v>0.32152777777777752</v>
      </c>
      <c r="G34" s="22">
        <f>G33+"0:03"</f>
        <v>0.34513888888888855</v>
      </c>
      <c r="H34" s="22">
        <f>H33+"0:03"</f>
        <v>0.3465277777777776</v>
      </c>
      <c r="I34" s="22">
        <f>I33+"0:03"</f>
        <v>0.37638888888888844</v>
      </c>
      <c r="J34" s="22">
        <f>J33+"0:03"</f>
        <v>0.39861111111111058</v>
      </c>
      <c r="K34" s="22">
        <f t="shared" ref="K34:O35" si="18">K33+"0:02"</f>
        <v>0.42986111111111047</v>
      </c>
      <c r="L34" s="22">
        <f t="shared" si="18"/>
        <v>0.45138888888888817</v>
      </c>
      <c r="M34" s="22">
        <f t="shared" si="18"/>
        <v>0.48472222222222139</v>
      </c>
      <c r="N34" s="22">
        <f t="shared" si="18"/>
        <v>0.50624999999999909</v>
      </c>
      <c r="O34" s="22">
        <f t="shared" si="18"/>
        <v>0.51458333333333328</v>
      </c>
      <c r="P34" s="22"/>
      <c r="Q34" s="22">
        <f t="shared" ref="Q34:V35" si="19">Q33+"0:02"</f>
        <v>0.53819444444444342</v>
      </c>
      <c r="R34" s="22">
        <f t="shared" si="19"/>
        <v>0.5659722222222211</v>
      </c>
      <c r="S34" s="22">
        <f t="shared" si="19"/>
        <v>0.59305555555555556</v>
      </c>
      <c r="T34" s="22">
        <f t="shared" si="19"/>
        <v>0.62291666666666534</v>
      </c>
      <c r="U34" s="22">
        <f t="shared" si="19"/>
        <v>0.64791666666666647</v>
      </c>
      <c r="V34" s="22">
        <f t="shared" si="19"/>
        <v>0.68263888888888735</v>
      </c>
      <c r="W34" s="22">
        <f>W33+"0:01"</f>
        <v>0.70069444444444406</v>
      </c>
      <c r="X34" s="22">
        <f>X33+"0:01"</f>
        <v>0.72847222222222208</v>
      </c>
      <c r="Y34" s="22">
        <f>Y33+"0:02"</f>
        <v>0.7430555555555538</v>
      </c>
      <c r="Z34" s="22">
        <f>Z33+"0:01"</f>
        <v>0.77083333333333282</v>
      </c>
      <c r="AA34" s="22">
        <f>AA33+"0:02"</f>
        <v>0.79861111111110916</v>
      </c>
      <c r="AB34" s="23"/>
      <c r="XFA34" s="145">
        <v>2051</v>
      </c>
    </row>
    <row r="35" spans="1:50 16381:16381" x14ac:dyDescent="0.2">
      <c r="B35" s="20" t="s">
        <v>41</v>
      </c>
      <c r="C35" s="21">
        <f>C34+"0:02"</f>
        <v>0.26805555555555549</v>
      </c>
      <c r="D35" s="22">
        <f>D34+"0:02"</f>
        <v>0.28888888888888875</v>
      </c>
      <c r="E35" s="22"/>
      <c r="F35" s="22">
        <f>F34+"0:02"</f>
        <v>0.32291666666666641</v>
      </c>
      <c r="G35" s="22">
        <f>G34+"0:02"</f>
        <v>0.34652777777777743</v>
      </c>
      <c r="H35" s="22"/>
      <c r="I35" s="22">
        <f>I34+"0:02"</f>
        <v>0.37777777777777732</v>
      </c>
      <c r="J35" s="22">
        <f>J34+"0:02"</f>
        <v>0.39999999999999947</v>
      </c>
      <c r="K35" s="22">
        <f t="shared" si="18"/>
        <v>0.43124999999999936</v>
      </c>
      <c r="L35" s="22">
        <f t="shared" si="18"/>
        <v>0.45277777777777706</v>
      </c>
      <c r="M35" s="22">
        <f t="shared" si="18"/>
        <v>0.48611111111111027</v>
      </c>
      <c r="N35" s="22">
        <f t="shared" si="18"/>
        <v>0.50763888888888797</v>
      </c>
      <c r="O35" s="22">
        <f t="shared" si="18"/>
        <v>0.51597222222222217</v>
      </c>
      <c r="P35" s="22"/>
      <c r="Q35" s="22">
        <f t="shared" si="19"/>
        <v>0.5395833333333323</v>
      </c>
      <c r="R35" s="22">
        <f t="shared" si="19"/>
        <v>0.56736111111110998</v>
      </c>
      <c r="S35" s="22">
        <f t="shared" si="19"/>
        <v>0.59444444444444444</v>
      </c>
      <c r="T35" s="22">
        <f t="shared" si="19"/>
        <v>0.62430555555555423</v>
      </c>
      <c r="U35" s="22">
        <f t="shared" si="19"/>
        <v>0.64930555555555536</v>
      </c>
      <c r="V35" s="22">
        <f t="shared" si="19"/>
        <v>0.68402777777777624</v>
      </c>
      <c r="W35" s="22">
        <f>W34+"0:02"</f>
        <v>0.70208333333333295</v>
      </c>
      <c r="X35" s="22">
        <f>X34+"0:01"</f>
        <v>0.72916666666666652</v>
      </c>
      <c r="Y35" s="22">
        <f>Y34+"0:02"</f>
        <v>0.74444444444444269</v>
      </c>
      <c r="Z35" s="22">
        <f>Z34+"0:02"</f>
        <v>0.7722222222222217</v>
      </c>
      <c r="AA35" s="22">
        <f>AA34+"0:02"</f>
        <v>0.79999999999999805</v>
      </c>
      <c r="AB35" s="23"/>
      <c r="XFA35" s="146">
        <v>2052</v>
      </c>
    </row>
    <row r="36" spans="1:50 16381:16381" x14ac:dyDescent="0.2">
      <c r="B36" s="24" t="s">
        <v>9</v>
      </c>
      <c r="C36" s="25">
        <f>C35+"0:01"</f>
        <v>0.26874999999999993</v>
      </c>
      <c r="D36" s="26">
        <f>D35+"0:01"</f>
        <v>0.28958333333333319</v>
      </c>
      <c r="E36" s="26"/>
      <c r="F36" s="26">
        <f>F35+"0:01"</f>
        <v>0.32361111111111085</v>
      </c>
      <c r="G36" s="26">
        <f>G35+"0:01"</f>
        <v>0.34722222222222188</v>
      </c>
      <c r="H36" s="26"/>
      <c r="I36" s="26">
        <f t="shared" ref="I36:O37" si="20">I35+"0:01"</f>
        <v>0.37847222222222177</v>
      </c>
      <c r="J36" s="26">
        <f t="shared" si="20"/>
        <v>0.40069444444444391</v>
      </c>
      <c r="K36" s="26">
        <f t="shared" si="20"/>
        <v>0.4319444444444438</v>
      </c>
      <c r="L36" s="26">
        <f t="shared" si="20"/>
        <v>0.4534722222222215</v>
      </c>
      <c r="M36" s="26">
        <f t="shared" si="20"/>
        <v>0.48680555555555471</v>
      </c>
      <c r="N36" s="26">
        <f t="shared" si="20"/>
        <v>0.50833333333333242</v>
      </c>
      <c r="O36" s="26">
        <f t="shared" si="20"/>
        <v>0.51666666666666661</v>
      </c>
      <c r="P36" s="26"/>
      <c r="Q36" s="26">
        <f t="shared" ref="Q36:W37" si="21">Q35+"0:01"</f>
        <v>0.54027777777777675</v>
      </c>
      <c r="R36" s="26">
        <f t="shared" si="21"/>
        <v>0.56805555555555443</v>
      </c>
      <c r="S36" s="26">
        <f t="shared" si="21"/>
        <v>0.59513888888888888</v>
      </c>
      <c r="T36" s="26">
        <f t="shared" si="21"/>
        <v>0.62499999999999867</v>
      </c>
      <c r="U36" s="26">
        <f t="shared" si="21"/>
        <v>0.6499999999999998</v>
      </c>
      <c r="V36" s="26">
        <f t="shared" si="21"/>
        <v>0.68472222222222068</v>
      </c>
      <c r="W36" s="26">
        <f t="shared" si="21"/>
        <v>0.70277777777777739</v>
      </c>
      <c r="X36" s="26">
        <f>X35+"0:02"</f>
        <v>0.7305555555555554</v>
      </c>
      <c r="Y36" s="26">
        <f t="shared" ref="Y36:AA37" si="22">Y35+"0:01"</f>
        <v>0.74513888888888713</v>
      </c>
      <c r="Z36" s="26">
        <f t="shared" si="22"/>
        <v>0.77291666666666614</v>
      </c>
      <c r="AA36" s="26">
        <f t="shared" si="22"/>
        <v>0.80069444444444249</v>
      </c>
      <c r="AB36" s="27"/>
      <c r="XFA36" s="145">
        <v>2053</v>
      </c>
    </row>
    <row r="37" spans="1:50 16381:16381" x14ac:dyDescent="0.2">
      <c r="B37" s="20" t="s">
        <v>10</v>
      </c>
      <c r="C37" s="21">
        <f>C36+"0:01"</f>
        <v>0.26944444444444438</v>
      </c>
      <c r="D37" s="22">
        <f>D36+"0:01"</f>
        <v>0.29027777777777763</v>
      </c>
      <c r="E37" s="22"/>
      <c r="F37" s="22">
        <f>F36+"0:01"</f>
        <v>0.32430555555555529</v>
      </c>
      <c r="G37" s="22">
        <f>G36+"0:01"</f>
        <v>0.34791666666666632</v>
      </c>
      <c r="H37" s="22"/>
      <c r="I37" s="22">
        <f t="shared" si="20"/>
        <v>0.37916666666666621</v>
      </c>
      <c r="J37" s="22">
        <f t="shared" si="20"/>
        <v>0.40138888888888835</v>
      </c>
      <c r="K37" s="22">
        <f t="shared" si="20"/>
        <v>0.43263888888888824</v>
      </c>
      <c r="L37" s="22">
        <f t="shared" si="20"/>
        <v>0.45416666666666594</v>
      </c>
      <c r="M37" s="22">
        <f t="shared" si="20"/>
        <v>0.48749999999999916</v>
      </c>
      <c r="N37" s="22">
        <f t="shared" si="20"/>
        <v>0.50902777777777686</v>
      </c>
      <c r="O37" s="22">
        <f t="shared" si="20"/>
        <v>0.51736111111111105</v>
      </c>
      <c r="P37" s="22"/>
      <c r="Q37" s="22">
        <f t="shared" si="21"/>
        <v>0.54097222222222119</v>
      </c>
      <c r="R37" s="22">
        <f t="shared" si="21"/>
        <v>0.56874999999999887</v>
      </c>
      <c r="S37" s="22">
        <f t="shared" si="21"/>
        <v>0.59583333333333333</v>
      </c>
      <c r="T37" s="22">
        <f t="shared" si="21"/>
        <v>0.62569444444444311</v>
      </c>
      <c r="U37" s="22">
        <f t="shared" si="21"/>
        <v>0.65069444444444424</v>
      </c>
      <c r="V37" s="22">
        <f t="shared" si="21"/>
        <v>0.68541666666666512</v>
      </c>
      <c r="W37" s="22">
        <f t="shared" si="21"/>
        <v>0.70347222222222183</v>
      </c>
      <c r="X37" s="22">
        <f>X36+"0:01"</f>
        <v>0.73124999999999984</v>
      </c>
      <c r="Y37" s="22">
        <f t="shared" si="22"/>
        <v>0.74583333333333157</v>
      </c>
      <c r="Z37" s="22">
        <f t="shared" si="22"/>
        <v>0.77361111111111058</v>
      </c>
      <c r="AA37" s="22">
        <f t="shared" si="22"/>
        <v>0.80138888888888693</v>
      </c>
      <c r="AB37" s="23"/>
      <c r="XFA37" s="146">
        <v>2054</v>
      </c>
    </row>
    <row r="38" spans="1:50 16381:16381" x14ac:dyDescent="0.2">
      <c r="B38" s="20" t="s">
        <v>11</v>
      </c>
      <c r="C38" s="21">
        <f>C37+"0:02"</f>
        <v>0.27083333333333326</v>
      </c>
      <c r="D38" s="22">
        <f>D37+"0:02"</f>
        <v>0.29166666666666652</v>
      </c>
      <c r="E38" s="22"/>
      <c r="F38" s="22">
        <f>F37+"0:01"</f>
        <v>0.32499999999999973</v>
      </c>
      <c r="G38" s="22">
        <f>G37+"0:02"</f>
        <v>0.3493055555555552</v>
      </c>
      <c r="H38" s="22"/>
      <c r="I38" s="22">
        <f t="shared" ref="I38:N38" si="23">I37+"0:02"</f>
        <v>0.38055555555555509</v>
      </c>
      <c r="J38" s="22">
        <f t="shared" si="23"/>
        <v>0.40277777777777724</v>
      </c>
      <c r="K38" s="22">
        <f t="shared" si="23"/>
        <v>0.43402777777777712</v>
      </c>
      <c r="L38" s="22">
        <f t="shared" si="23"/>
        <v>0.45555555555555483</v>
      </c>
      <c r="M38" s="22">
        <f t="shared" si="23"/>
        <v>0.48888888888888804</v>
      </c>
      <c r="N38" s="22">
        <f t="shared" si="23"/>
        <v>0.51041666666666574</v>
      </c>
      <c r="O38" s="22">
        <f>O37+"0:01"</f>
        <v>0.51805555555555549</v>
      </c>
      <c r="P38" s="22"/>
      <c r="Q38" s="22">
        <f t="shared" ref="Q38:AA39" si="24">Q37+"0:02"</f>
        <v>0.54236111111111007</v>
      </c>
      <c r="R38" s="22">
        <f t="shared" si="24"/>
        <v>0.57013888888888775</v>
      </c>
      <c r="S38" s="22">
        <f t="shared" si="24"/>
        <v>0.59722222222222221</v>
      </c>
      <c r="T38" s="22">
        <f t="shared" si="24"/>
        <v>0.62708333333333199</v>
      </c>
      <c r="U38" s="22">
        <f t="shared" si="24"/>
        <v>0.65208333333333313</v>
      </c>
      <c r="V38" s="22">
        <f t="shared" si="24"/>
        <v>0.686805555555554</v>
      </c>
      <c r="W38" s="22">
        <f t="shared" si="24"/>
        <v>0.70486111111111072</v>
      </c>
      <c r="X38" s="22">
        <f t="shared" si="24"/>
        <v>0.73263888888888873</v>
      </c>
      <c r="Y38" s="22">
        <f t="shared" si="24"/>
        <v>0.74722222222222046</v>
      </c>
      <c r="Z38" s="22">
        <f t="shared" si="24"/>
        <v>0.77499999999999947</v>
      </c>
      <c r="AA38" s="22">
        <f t="shared" si="24"/>
        <v>0.80277777777777581</v>
      </c>
      <c r="AB38" s="23"/>
      <c r="XFA38" s="145">
        <v>2055</v>
      </c>
    </row>
    <row r="39" spans="1:50 16381:16381" x14ac:dyDescent="0.2">
      <c r="B39" s="24" t="s">
        <v>12</v>
      </c>
      <c r="C39" s="25">
        <f>C38+"0:01"</f>
        <v>0.2715277777777777</v>
      </c>
      <c r="D39" s="26">
        <f>D38+"0:01"</f>
        <v>0.29236111111111096</v>
      </c>
      <c r="E39" s="26"/>
      <c r="F39" s="26">
        <f>F38+"0:02"</f>
        <v>0.32638888888888862</v>
      </c>
      <c r="G39" s="26">
        <f>G38+"0:02"</f>
        <v>0.35069444444444409</v>
      </c>
      <c r="H39" s="26"/>
      <c r="I39" s="26">
        <f>I38+"0:02"</f>
        <v>0.38194444444444398</v>
      </c>
      <c r="J39" s="26">
        <f>J38+"0:02"</f>
        <v>0.40416666666666612</v>
      </c>
      <c r="K39" s="26">
        <f>K38+"0:02"</f>
        <v>0.43541666666666601</v>
      </c>
      <c r="L39" s="26">
        <f>L38+"0:02"</f>
        <v>0.45694444444444371</v>
      </c>
      <c r="M39" s="26">
        <f>M38+"0:02"</f>
        <v>0.49027777777777692</v>
      </c>
      <c r="N39" s="26">
        <f>N38+"0:01"</f>
        <v>0.51111111111111018</v>
      </c>
      <c r="O39" s="26">
        <f>O38+"0:02"</f>
        <v>0.51944444444444438</v>
      </c>
      <c r="P39" s="26"/>
      <c r="Q39" s="26">
        <f t="shared" si="24"/>
        <v>0.54374999999999896</v>
      </c>
      <c r="R39" s="26">
        <f t="shared" si="24"/>
        <v>0.57152777777777664</v>
      </c>
      <c r="S39" s="26">
        <f t="shared" si="24"/>
        <v>0.59861111111111109</v>
      </c>
      <c r="T39" s="26">
        <f t="shared" si="24"/>
        <v>0.62847222222222088</v>
      </c>
      <c r="U39" s="26">
        <f t="shared" si="24"/>
        <v>0.65347222222222201</v>
      </c>
      <c r="V39" s="26">
        <f t="shared" si="24"/>
        <v>0.68819444444444289</v>
      </c>
      <c r="W39" s="26">
        <f t="shared" si="24"/>
        <v>0.7062499999999996</v>
      </c>
      <c r="X39" s="26">
        <f t="shared" si="24"/>
        <v>0.73402777777777761</v>
      </c>
      <c r="Y39" s="26">
        <f t="shared" si="24"/>
        <v>0.74861111111110934</v>
      </c>
      <c r="Z39" s="26">
        <f t="shared" si="24"/>
        <v>0.77638888888888835</v>
      </c>
      <c r="AA39" s="26">
        <f t="shared" si="24"/>
        <v>0.8041666666666647</v>
      </c>
      <c r="AB39" s="27"/>
      <c r="XFA39" s="146">
        <v>2056</v>
      </c>
    </row>
    <row r="40" spans="1:50 16381:16381" x14ac:dyDescent="0.2">
      <c r="A40" s="1" t="s">
        <v>42</v>
      </c>
      <c r="B40" s="20" t="s">
        <v>13</v>
      </c>
      <c r="C40" s="21">
        <f>C39+"0:01"</f>
        <v>0.27222222222222214</v>
      </c>
      <c r="D40" s="22">
        <f>D39+"0:01"</f>
        <v>0.2930555555555554</v>
      </c>
      <c r="E40" s="22"/>
      <c r="F40" s="22">
        <f>F39+"0:01"</f>
        <v>0.32708333333333306</v>
      </c>
      <c r="G40" s="22">
        <f>G39+"0:01"</f>
        <v>0.35138888888888853</v>
      </c>
      <c r="H40" s="22"/>
      <c r="I40" s="22">
        <f t="shared" ref="I40:M41" si="25">I39+"0:01"</f>
        <v>0.38263888888888842</v>
      </c>
      <c r="J40" s="22">
        <f t="shared" si="25"/>
        <v>0.40486111111111056</v>
      </c>
      <c r="K40" s="22">
        <f t="shared" si="25"/>
        <v>0.43611111111111045</v>
      </c>
      <c r="L40" s="22">
        <f t="shared" si="25"/>
        <v>0.45763888888888815</v>
      </c>
      <c r="M40" s="22">
        <f t="shared" si="25"/>
        <v>0.49097222222222137</v>
      </c>
      <c r="N40" s="22">
        <f>N39+"0:01"</f>
        <v>0.51180555555555463</v>
      </c>
      <c r="O40" s="22">
        <f>O39+"0:01"</f>
        <v>0.52013888888888882</v>
      </c>
      <c r="P40" s="22"/>
      <c r="Q40" s="22">
        <f t="shared" ref="Q40:V41" si="26">Q39+"0:01"</f>
        <v>0.5444444444444434</v>
      </c>
      <c r="R40" s="22">
        <f t="shared" si="26"/>
        <v>0.57222222222222108</v>
      </c>
      <c r="S40" s="22">
        <f t="shared" si="26"/>
        <v>0.59930555555555554</v>
      </c>
      <c r="T40" s="22">
        <f t="shared" si="26"/>
        <v>0.62916666666666532</v>
      </c>
      <c r="U40" s="22">
        <f t="shared" si="26"/>
        <v>0.65416666666666645</v>
      </c>
      <c r="V40" s="22">
        <f t="shared" si="26"/>
        <v>0.68888888888888733</v>
      </c>
      <c r="W40" s="22">
        <f>W39+"0:02"</f>
        <v>0.70763888888888848</v>
      </c>
      <c r="X40" s="22">
        <f>X39+"0:02"</f>
        <v>0.7354166666666665</v>
      </c>
      <c r="Y40" s="22">
        <f>Y39+"0:01"</f>
        <v>0.74930555555555378</v>
      </c>
      <c r="Z40" s="22">
        <f>Z39+"0:02"</f>
        <v>0.77777777777777724</v>
      </c>
      <c r="AA40" s="22">
        <f>AA39+"0:01"</f>
        <v>0.80486111111110914</v>
      </c>
      <c r="AB40" s="23"/>
      <c r="XFA40" s="145">
        <v>2057</v>
      </c>
    </row>
    <row r="41" spans="1:50 16381:16381" x14ac:dyDescent="0.2">
      <c r="B41" s="20" t="s">
        <v>14</v>
      </c>
      <c r="C41" s="21">
        <f t="shared" ref="C41:D43" si="27">C40+"0:02"</f>
        <v>0.27361111111111103</v>
      </c>
      <c r="D41" s="22">
        <f t="shared" si="27"/>
        <v>0.29444444444444429</v>
      </c>
      <c r="E41" s="22"/>
      <c r="F41" s="22">
        <f>F40+"0:02"</f>
        <v>0.32847222222222194</v>
      </c>
      <c r="G41" s="22">
        <f>G40+"0:01"</f>
        <v>0.35208333333333297</v>
      </c>
      <c r="H41" s="22"/>
      <c r="I41" s="22">
        <f t="shared" si="25"/>
        <v>0.38333333333333286</v>
      </c>
      <c r="J41" s="22">
        <f t="shared" si="25"/>
        <v>0.405555555555555</v>
      </c>
      <c r="K41" s="22">
        <f t="shared" si="25"/>
        <v>0.43680555555555489</v>
      </c>
      <c r="L41" s="22">
        <f t="shared" si="25"/>
        <v>0.45833333333333259</v>
      </c>
      <c r="M41" s="22">
        <f t="shared" si="25"/>
        <v>0.49166666666666581</v>
      </c>
      <c r="N41" s="22">
        <f>N40+"0:01"</f>
        <v>0.51249999999999907</v>
      </c>
      <c r="O41" s="22">
        <f>O40+"0:01"</f>
        <v>0.52083333333333326</v>
      </c>
      <c r="P41" s="22"/>
      <c r="Q41" s="22">
        <f t="shared" si="26"/>
        <v>0.54513888888888784</v>
      </c>
      <c r="R41" s="22">
        <f t="shared" si="26"/>
        <v>0.57291666666666552</v>
      </c>
      <c r="S41" s="22">
        <f t="shared" si="26"/>
        <v>0.6</v>
      </c>
      <c r="T41" s="22">
        <f t="shared" si="26"/>
        <v>0.62986111111110976</v>
      </c>
      <c r="U41" s="22">
        <f t="shared" si="26"/>
        <v>0.65486111111111089</v>
      </c>
      <c r="V41" s="22">
        <f t="shared" si="26"/>
        <v>0.68958333333333177</v>
      </c>
      <c r="W41" s="22">
        <f>W40+"0:02"</f>
        <v>0.70902777777777737</v>
      </c>
      <c r="X41" s="22">
        <f>X40+"0:02"</f>
        <v>0.73680555555555538</v>
      </c>
      <c r="Y41" s="22">
        <f>Y40+"0:01"</f>
        <v>0.74999999999999822</v>
      </c>
      <c r="Z41" s="22">
        <f>Z40+"0:02"</f>
        <v>0.77916666666666612</v>
      </c>
      <c r="AA41" s="22">
        <f>AA40+"0:01"</f>
        <v>0.80555555555555358</v>
      </c>
      <c r="AB41" s="23"/>
      <c r="XFA41" s="146">
        <v>2058</v>
      </c>
    </row>
    <row r="42" spans="1:50 16381:16381" x14ac:dyDescent="0.2">
      <c r="B42" s="24" t="s">
        <v>15</v>
      </c>
      <c r="C42" s="25">
        <f t="shared" si="27"/>
        <v>0.27499999999999991</v>
      </c>
      <c r="D42" s="26">
        <f t="shared" si="27"/>
        <v>0.29583333333333317</v>
      </c>
      <c r="E42" s="26"/>
      <c r="F42" s="26">
        <f>F41+"0:02"</f>
        <v>0.32986111111111083</v>
      </c>
      <c r="G42" s="26">
        <f>G41+"0:02"</f>
        <v>0.35347222222222185</v>
      </c>
      <c r="H42" s="26"/>
      <c r="I42" s="26">
        <f>I41+"0:02"</f>
        <v>0.38472222222222174</v>
      </c>
      <c r="J42" s="26">
        <f>J41+"0:02"</f>
        <v>0.40694444444444389</v>
      </c>
      <c r="K42" s="26">
        <f>K41+"0:02"</f>
        <v>0.43819444444444378</v>
      </c>
      <c r="L42" s="26">
        <f>L41+"0:02"</f>
        <v>0.45972222222222148</v>
      </c>
      <c r="M42" s="26">
        <f>M41+"0:02"</f>
        <v>0.49305555555555469</v>
      </c>
      <c r="N42" s="26">
        <f>N41+"0:01"</f>
        <v>0.51319444444444351</v>
      </c>
      <c r="O42" s="26">
        <f>O41+"0:02"</f>
        <v>0.52222222222222214</v>
      </c>
      <c r="P42" s="26"/>
      <c r="Q42" s="26">
        <f t="shared" ref="Q42:V43" si="28">Q41+"0:02"</f>
        <v>0.54652777777777672</v>
      </c>
      <c r="R42" s="26">
        <f t="shared" si="28"/>
        <v>0.5743055555555544</v>
      </c>
      <c r="S42" s="26">
        <f t="shared" si="28"/>
        <v>0.60138888888888886</v>
      </c>
      <c r="T42" s="26">
        <f t="shared" si="28"/>
        <v>0.63124999999999865</v>
      </c>
      <c r="U42" s="26">
        <f t="shared" si="28"/>
        <v>0.65624999999999978</v>
      </c>
      <c r="V42" s="26">
        <f t="shared" si="28"/>
        <v>0.69097222222222066</v>
      </c>
      <c r="W42" s="26">
        <f>W41+"0:01"</f>
        <v>0.70972222222222181</v>
      </c>
      <c r="X42" s="26">
        <f>X41+"0:01"</f>
        <v>0.73749999999999982</v>
      </c>
      <c r="Y42" s="26">
        <f>Y41+"0:02"</f>
        <v>0.75138888888888711</v>
      </c>
      <c r="Z42" s="26">
        <f>Z41+"0:01"</f>
        <v>0.77986111111111056</v>
      </c>
      <c r="AA42" s="26">
        <f>AA41+"0:02"</f>
        <v>0.80694444444444247</v>
      </c>
      <c r="AB42" s="27"/>
      <c r="XFA42" s="145">
        <v>2059</v>
      </c>
    </row>
    <row r="43" spans="1:50 16381:16381" x14ac:dyDescent="0.2">
      <c r="B43" s="20" t="s">
        <v>17</v>
      </c>
      <c r="C43" s="21">
        <f t="shared" si="27"/>
        <v>0.2763888888888888</v>
      </c>
      <c r="D43" s="22">
        <f t="shared" si="27"/>
        <v>0.29722222222222205</v>
      </c>
      <c r="E43" s="22"/>
      <c r="F43" s="22">
        <f>F42+"0:03"</f>
        <v>0.33194444444444415</v>
      </c>
      <c r="G43" s="22">
        <f>G42+"0:01"</f>
        <v>0.3541666666666663</v>
      </c>
      <c r="H43" s="22"/>
      <c r="I43" s="22">
        <f>I42+"0:01"</f>
        <v>0.38541666666666619</v>
      </c>
      <c r="J43" s="22">
        <f>J42+"0:01"</f>
        <v>0.40763888888888833</v>
      </c>
      <c r="K43" s="22">
        <f>K42+"0:02"</f>
        <v>0.43958333333333266</v>
      </c>
      <c r="L43" s="22">
        <f>L42+"0:02"</f>
        <v>0.46111111111111036</v>
      </c>
      <c r="M43" s="22">
        <f>M42+"0:02"</f>
        <v>0.49444444444444358</v>
      </c>
      <c r="N43" s="22">
        <f>N42+"0:02"</f>
        <v>0.51458333333333239</v>
      </c>
      <c r="O43" s="22">
        <f>O42+"0:01"</f>
        <v>0.52291666666666659</v>
      </c>
      <c r="P43" s="22"/>
      <c r="Q43" s="22">
        <f t="shared" si="28"/>
        <v>0.54791666666666561</v>
      </c>
      <c r="R43" s="22">
        <f t="shared" si="28"/>
        <v>0.57569444444444329</v>
      </c>
      <c r="S43" s="22">
        <f t="shared" si="28"/>
        <v>0.60277777777777775</v>
      </c>
      <c r="T43" s="22">
        <f t="shared" si="28"/>
        <v>0.63263888888888753</v>
      </c>
      <c r="U43" s="22">
        <f t="shared" si="28"/>
        <v>0.65763888888888866</v>
      </c>
      <c r="V43" s="22">
        <f t="shared" si="28"/>
        <v>0.69236111111110954</v>
      </c>
      <c r="W43" s="22">
        <f>W42+"0:02"</f>
        <v>0.71111111111111069</v>
      </c>
      <c r="X43" s="22">
        <f>X42+"0:02"</f>
        <v>0.73888888888888871</v>
      </c>
      <c r="Y43" s="22">
        <f>Y42+"0:02"</f>
        <v>0.75277777777777599</v>
      </c>
      <c r="Z43" s="22">
        <f>Z42+"0:02"</f>
        <v>0.78124999999999944</v>
      </c>
      <c r="AA43" s="22">
        <f>AA42+"0:02"</f>
        <v>0.80833333333333135</v>
      </c>
      <c r="AB43" s="23"/>
      <c r="XFA43" s="146">
        <v>2060</v>
      </c>
    </row>
    <row r="44" spans="1:50 16381:16381" x14ac:dyDescent="0.2">
      <c r="B44" s="20" t="s">
        <v>16</v>
      </c>
      <c r="C44" s="21">
        <f>C43+"0:01"</f>
        <v>0.27708333333333324</v>
      </c>
      <c r="D44" s="22">
        <f>D43+"0:01"</f>
        <v>0.2979166666666665</v>
      </c>
      <c r="E44" s="22"/>
      <c r="F44" s="22">
        <f>F43+"0:01"</f>
        <v>0.3326388888888886</v>
      </c>
      <c r="G44" s="22">
        <f>G43+"0:01"</f>
        <v>0.35486111111111074</v>
      </c>
      <c r="H44" s="22"/>
      <c r="I44" s="22">
        <f>I43+"0:01"</f>
        <v>0.38611111111111063</v>
      </c>
      <c r="J44" s="22">
        <f>J43+"0:01"</f>
        <v>0.40833333333333277</v>
      </c>
      <c r="K44" s="22">
        <f>K43+"0:01"</f>
        <v>0.4402777777777771</v>
      </c>
      <c r="L44" s="22">
        <f>L43+"0:01"</f>
        <v>0.4618055555555548</v>
      </c>
      <c r="M44" s="22">
        <f>M43+"0:01"</f>
        <v>0.49513888888888802</v>
      </c>
      <c r="N44" s="22">
        <f>N43+"0:01"</f>
        <v>0.51527777777777684</v>
      </c>
      <c r="O44" s="22">
        <f>O43+"0:01"</f>
        <v>0.52361111111111103</v>
      </c>
      <c r="P44" s="22"/>
      <c r="Q44" s="22">
        <f t="shared" ref="Q44:AA44" si="29">Q43+"0:01"</f>
        <v>0.54861111111111005</v>
      </c>
      <c r="R44" s="22">
        <f t="shared" si="29"/>
        <v>0.57638888888888773</v>
      </c>
      <c r="S44" s="22">
        <f t="shared" si="29"/>
        <v>0.60347222222222219</v>
      </c>
      <c r="T44" s="22">
        <f t="shared" si="29"/>
        <v>0.63333333333333197</v>
      </c>
      <c r="U44" s="22">
        <f t="shared" si="29"/>
        <v>0.6583333333333331</v>
      </c>
      <c r="V44" s="22">
        <f t="shared" si="29"/>
        <v>0.69305555555555398</v>
      </c>
      <c r="W44" s="22">
        <f t="shared" si="29"/>
        <v>0.71180555555555514</v>
      </c>
      <c r="X44" s="22">
        <f t="shared" si="29"/>
        <v>0.73958333333333315</v>
      </c>
      <c r="Y44" s="22">
        <f t="shared" si="29"/>
        <v>0.75347222222222043</v>
      </c>
      <c r="Z44" s="22">
        <f t="shared" si="29"/>
        <v>0.78194444444444389</v>
      </c>
      <c r="AA44" s="22">
        <f t="shared" si="29"/>
        <v>0.80902777777777579</v>
      </c>
      <c r="AB44" s="23"/>
      <c r="XFA44" s="145">
        <v>2061</v>
      </c>
    </row>
    <row r="45" spans="1:50 16381:16381" x14ac:dyDescent="0.2">
      <c r="B45" s="24" t="s">
        <v>43</v>
      </c>
      <c r="C45" s="25">
        <f>C44+"0:02"</f>
        <v>0.27847222222222212</v>
      </c>
      <c r="D45" s="26" t="s">
        <v>0</v>
      </c>
      <c r="E45" s="26"/>
      <c r="F45" s="26">
        <f>F44+"0:02"</f>
        <v>0.33402777777777748</v>
      </c>
      <c r="G45" s="26" t="s">
        <v>0</v>
      </c>
      <c r="H45" s="26"/>
      <c r="I45" s="26" t="s">
        <v>0</v>
      </c>
      <c r="J45" s="26" t="s">
        <v>0</v>
      </c>
      <c r="K45" s="26" t="s">
        <v>0</v>
      </c>
      <c r="L45" s="26" t="s">
        <v>0</v>
      </c>
      <c r="M45" s="26" t="s">
        <v>0</v>
      </c>
      <c r="N45" s="26" t="s">
        <v>0</v>
      </c>
      <c r="O45" s="26" t="s">
        <v>0</v>
      </c>
      <c r="P45" s="26"/>
      <c r="Q45" s="26" t="s">
        <v>0</v>
      </c>
      <c r="R45" s="26">
        <f>R44+"0:02"</f>
        <v>0.57777777777777661</v>
      </c>
      <c r="S45" s="26" t="s">
        <v>0</v>
      </c>
      <c r="T45" s="26" t="s">
        <v>0</v>
      </c>
      <c r="U45" s="26" t="s">
        <v>0</v>
      </c>
      <c r="V45" s="26" t="s">
        <v>0</v>
      </c>
      <c r="W45" s="26" t="s">
        <v>0</v>
      </c>
      <c r="X45" s="26" t="s">
        <v>0</v>
      </c>
      <c r="Y45" s="26" t="s">
        <v>0</v>
      </c>
      <c r="Z45" s="26" t="s">
        <v>0</v>
      </c>
      <c r="AA45" s="26" t="s">
        <v>0</v>
      </c>
      <c r="AB45" s="27"/>
      <c r="XFA45" s="146">
        <v>2062</v>
      </c>
    </row>
    <row r="46" spans="1:50 16381:16381" s="18" customFormat="1" x14ac:dyDescent="0.2">
      <c r="B46" s="28" t="s">
        <v>23</v>
      </c>
      <c r="C46" s="29">
        <f>C45+"0:02"</f>
        <v>0.27986111111111101</v>
      </c>
      <c r="D46" s="30">
        <f>D44+"0:02"</f>
        <v>0.29930555555555538</v>
      </c>
      <c r="E46" s="30"/>
      <c r="F46" s="30">
        <f>F45+"0:02"</f>
        <v>0.33541666666666636</v>
      </c>
      <c r="G46" s="30">
        <f>G44+"0:02"</f>
        <v>0.35624999999999962</v>
      </c>
      <c r="H46" s="30"/>
      <c r="I46" s="30">
        <f t="shared" ref="I46:O46" si="30">I44+"0:02"</f>
        <v>0.38749999999999951</v>
      </c>
      <c r="J46" s="30">
        <f t="shared" si="30"/>
        <v>0.40972222222222165</v>
      </c>
      <c r="K46" s="30">
        <f t="shared" si="30"/>
        <v>0.44166666666666599</v>
      </c>
      <c r="L46" s="30">
        <f t="shared" si="30"/>
        <v>0.46319444444444369</v>
      </c>
      <c r="M46" s="30">
        <f t="shared" si="30"/>
        <v>0.4965277777777769</v>
      </c>
      <c r="N46" s="30">
        <f t="shared" si="30"/>
        <v>0.51666666666666572</v>
      </c>
      <c r="O46" s="30">
        <f t="shared" si="30"/>
        <v>0.52499999999999991</v>
      </c>
      <c r="P46" s="30"/>
      <c r="Q46" s="30">
        <f>Q44+"0:02"</f>
        <v>0.54999999999999893</v>
      </c>
      <c r="R46" s="30">
        <f>R45+"0:02"</f>
        <v>0.5791666666666655</v>
      </c>
      <c r="S46" s="30">
        <f t="shared" ref="S46:AA46" si="31">S44+"0:02"</f>
        <v>0.60486111111111107</v>
      </c>
      <c r="T46" s="30">
        <f t="shared" si="31"/>
        <v>0.63472222222222086</v>
      </c>
      <c r="U46" s="30">
        <f t="shared" si="31"/>
        <v>0.65972222222222199</v>
      </c>
      <c r="V46" s="30">
        <f t="shared" si="31"/>
        <v>0.69444444444444287</v>
      </c>
      <c r="W46" s="30">
        <f t="shared" si="31"/>
        <v>0.71319444444444402</v>
      </c>
      <c r="X46" s="30">
        <f t="shared" si="31"/>
        <v>0.74097222222222203</v>
      </c>
      <c r="Y46" s="30">
        <f t="shared" si="31"/>
        <v>0.75486111111110932</v>
      </c>
      <c r="Z46" s="30">
        <f t="shared" si="31"/>
        <v>0.78333333333333277</v>
      </c>
      <c r="AA46" s="30">
        <f t="shared" si="31"/>
        <v>0.81041666666666468</v>
      </c>
      <c r="AB46" s="31"/>
      <c r="AC46" s="104"/>
      <c r="AH46" s="164"/>
      <c r="AP46" s="145"/>
      <c r="AQ46" s="145"/>
      <c r="AR46" s="145"/>
      <c r="AS46" s="145"/>
      <c r="AT46" s="145"/>
      <c r="AU46" s="145"/>
      <c r="AV46" s="145"/>
      <c r="AW46" s="145"/>
      <c r="AX46" s="145"/>
      <c r="XFA46" s="145">
        <v>2063</v>
      </c>
    </row>
    <row r="47" spans="1:50 16381:16381" hidden="1" x14ac:dyDescent="0.2">
      <c r="A47" s="32" t="s">
        <v>44</v>
      </c>
      <c r="B47" s="33" t="s">
        <v>45</v>
      </c>
      <c r="C47" s="34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>
        <v>0.52638888888888891</v>
      </c>
      <c r="P47" s="35"/>
      <c r="Q47" s="35"/>
      <c r="R47" s="35"/>
      <c r="S47" s="35"/>
      <c r="T47" s="35"/>
      <c r="U47" s="35"/>
      <c r="V47" s="35"/>
      <c r="W47" s="35"/>
      <c r="X47" s="35">
        <v>0.74236111111111114</v>
      </c>
      <c r="Y47" s="35"/>
      <c r="Z47" s="35"/>
      <c r="AA47" s="35"/>
      <c r="AB47" s="36"/>
      <c r="XFA47" s="146">
        <v>2064</v>
      </c>
    </row>
    <row r="48" spans="1:50 16381:16381" hidden="1" x14ac:dyDescent="0.2">
      <c r="A48" s="32"/>
      <c r="B48" s="33" t="s">
        <v>46</v>
      </c>
      <c r="C48" s="34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>
        <v>0.52708333333333335</v>
      </c>
      <c r="P48" s="35"/>
      <c r="Q48" s="35"/>
      <c r="R48" s="35"/>
      <c r="S48" s="35"/>
      <c r="T48" s="35"/>
      <c r="U48" s="35"/>
      <c r="V48" s="35"/>
      <c r="W48" s="35"/>
      <c r="X48" s="35">
        <v>0.74305555555555547</v>
      </c>
      <c r="Y48" s="35"/>
      <c r="Z48" s="35"/>
      <c r="AA48" s="35"/>
      <c r="AB48" s="36"/>
      <c r="XFA48" s="145">
        <v>2065</v>
      </c>
    </row>
    <row r="49" spans="1:50 16381:16381" s="18" customFormat="1" hidden="1" x14ac:dyDescent="0.2">
      <c r="A49" s="37"/>
      <c r="B49" s="38" t="s">
        <v>47</v>
      </c>
      <c r="C49" s="39"/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>
        <v>0.52777777777777779</v>
      </c>
      <c r="P49" s="40"/>
      <c r="Q49" s="40"/>
      <c r="R49" s="40"/>
      <c r="S49" s="40"/>
      <c r="T49" s="40"/>
      <c r="U49" s="40"/>
      <c r="V49" s="40"/>
      <c r="W49" s="40"/>
      <c r="X49" s="40">
        <v>0.74375000000000002</v>
      </c>
      <c r="Y49" s="40"/>
      <c r="Z49" s="40"/>
      <c r="AA49" s="40"/>
      <c r="AB49" s="41"/>
      <c r="AC49" s="104"/>
      <c r="AH49" s="164"/>
      <c r="AP49" s="145"/>
      <c r="AQ49" s="145"/>
      <c r="AR49" s="145"/>
      <c r="AS49" s="145"/>
      <c r="AT49" s="145"/>
      <c r="AU49" s="145"/>
      <c r="AV49" s="145"/>
      <c r="AW49" s="145"/>
      <c r="AX49" s="145"/>
      <c r="XFA49" s="146">
        <v>2066</v>
      </c>
    </row>
    <row r="50" spans="1:50 16381:16381" s="18" customFormat="1" x14ac:dyDescent="0.2">
      <c r="A50" s="1"/>
      <c r="B50" s="42">
        <v>1</v>
      </c>
      <c r="C50" s="43" t="s">
        <v>48</v>
      </c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Y50" s="45"/>
      <c r="AC50" s="104"/>
      <c r="AH50" s="164"/>
      <c r="AP50" s="145"/>
      <c r="AQ50" s="145"/>
      <c r="AR50" s="145"/>
      <c r="AS50" s="145"/>
      <c r="AT50" s="145"/>
      <c r="AU50" s="145"/>
      <c r="AV50" s="145"/>
      <c r="AW50" s="145"/>
      <c r="AX50" s="145"/>
      <c r="XFA50" s="145">
        <v>2067</v>
      </c>
    </row>
    <row r="51" spans="1:50 16381:16381" s="18" customFormat="1" x14ac:dyDescent="0.2">
      <c r="A51" s="1"/>
      <c r="B51" s="42">
        <v>2</v>
      </c>
      <c r="C51" s="43" t="s">
        <v>49</v>
      </c>
      <c r="D51" s="44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Y51" s="45"/>
      <c r="AC51" s="104"/>
      <c r="AH51" s="164"/>
      <c r="AP51" s="145"/>
      <c r="AQ51" s="145"/>
      <c r="AR51" s="145"/>
      <c r="AS51" s="145"/>
      <c r="AT51" s="145"/>
      <c r="AU51" s="145"/>
      <c r="AV51" s="145"/>
      <c r="AW51" s="145"/>
      <c r="AX51" s="145"/>
      <c r="XFA51" s="146">
        <v>2068</v>
      </c>
    </row>
    <row r="52" spans="1:50 16381:16381" s="18" customFormat="1" hidden="1" x14ac:dyDescent="0.2">
      <c r="A52" s="1"/>
      <c r="B52" s="46">
        <v>3</v>
      </c>
      <c r="C52" s="47" t="s">
        <v>50</v>
      </c>
      <c r="D52" s="48"/>
      <c r="E52" s="48"/>
      <c r="F52" s="48"/>
      <c r="G52" s="48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Y52" s="45"/>
      <c r="AC52" s="104"/>
      <c r="AH52" s="164"/>
      <c r="AP52" s="145"/>
      <c r="AQ52" s="145"/>
      <c r="AR52" s="145"/>
      <c r="AS52" s="145"/>
      <c r="AT52" s="145"/>
      <c r="AU52" s="145"/>
      <c r="AV52" s="145"/>
      <c r="AW52" s="145"/>
      <c r="AX52" s="145"/>
      <c r="XFA52" s="145">
        <v>2069</v>
      </c>
    </row>
    <row r="53" spans="1:50 16381:16381" s="18" customFormat="1" hidden="1" x14ac:dyDescent="0.2">
      <c r="A53" s="1"/>
      <c r="B53" s="46">
        <v>4</v>
      </c>
      <c r="C53" s="47" t="s">
        <v>51</v>
      </c>
      <c r="D53" s="48"/>
      <c r="E53" s="48"/>
      <c r="F53" s="48"/>
      <c r="G53" s="48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Y53" s="45"/>
      <c r="AC53" s="104"/>
      <c r="AH53" s="164"/>
      <c r="AP53" s="145"/>
      <c r="AQ53" s="145"/>
      <c r="AR53" s="145"/>
      <c r="AS53" s="145"/>
      <c r="AT53" s="145"/>
      <c r="AU53" s="145"/>
      <c r="AV53" s="145"/>
      <c r="AW53" s="145"/>
      <c r="AX53" s="145"/>
      <c r="XFA53" s="146">
        <v>2070</v>
      </c>
    </row>
    <row r="54" spans="1:50 16381:16381" s="18" customFormat="1" x14ac:dyDescent="0.2">
      <c r="A54" s="1"/>
      <c r="B54" s="49"/>
      <c r="C54" s="44"/>
      <c r="D54" s="44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Y54" s="45"/>
      <c r="AC54" s="104"/>
      <c r="AH54" s="164"/>
      <c r="AP54" s="145"/>
      <c r="AQ54" s="145"/>
      <c r="AR54" s="145"/>
      <c r="AS54" s="145"/>
      <c r="AT54" s="145"/>
      <c r="AU54" s="145"/>
      <c r="AV54" s="145"/>
      <c r="AW54" s="145"/>
      <c r="AX54" s="145"/>
      <c r="XFA54" s="145">
        <v>2071</v>
      </c>
    </row>
    <row r="55" spans="1:50 16381:16381" s="18" customFormat="1" x14ac:dyDescent="0.2">
      <c r="A55" s="1"/>
      <c r="B55" s="106" t="s">
        <v>54</v>
      </c>
      <c r="C55" s="107">
        <v>1</v>
      </c>
      <c r="D55" s="107">
        <v>1</v>
      </c>
      <c r="E55" s="107">
        <v>1</v>
      </c>
      <c r="F55" s="107">
        <v>4</v>
      </c>
      <c r="G55" s="107">
        <v>1</v>
      </c>
      <c r="H55" s="107">
        <v>1</v>
      </c>
      <c r="I55" s="107">
        <v>1</v>
      </c>
      <c r="J55" s="107">
        <v>1</v>
      </c>
      <c r="K55" s="107">
        <v>1</v>
      </c>
      <c r="L55" s="107">
        <v>1</v>
      </c>
      <c r="M55" s="107">
        <v>6</v>
      </c>
      <c r="N55" s="107">
        <v>2</v>
      </c>
      <c r="O55" s="107">
        <v>1</v>
      </c>
      <c r="P55" s="107">
        <v>1</v>
      </c>
      <c r="Q55" s="107">
        <v>1</v>
      </c>
      <c r="R55" s="107">
        <v>1</v>
      </c>
      <c r="S55" s="107">
        <v>1</v>
      </c>
      <c r="T55" s="107">
        <v>1</v>
      </c>
      <c r="U55" s="107">
        <v>6</v>
      </c>
      <c r="V55" s="107">
        <v>1</v>
      </c>
      <c r="W55" s="107">
        <v>1</v>
      </c>
      <c r="X55" s="107">
        <v>1</v>
      </c>
      <c r="Y55" s="107">
        <v>1</v>
      </c>
      <c r="Z55" s="107"/>
      <c r="AA55" s="107"/>
      <c r="AB55" s="107"/>
      <c r="AC55" s="104" t="s">
        <v>180</v>
      </c>
      <c r="AH55" s="164"/>
      <c r="AP55" s="145"/>
      <c r="AQ55" s="145"/>
      <c r="AR55" s="145"/>
      <c r="AS55" s="145"/>
      <c r="AT55" s="145"/>
      <c r="AU55" s="145"/>
      <c r="AV55" s="145"/>
      <c r="AW55" s="145"/>
      <c r="AX55" s="145"/>
      <c r="XFA55" s="146">
        <v>2072</v>
      </c>
    </row>
    <row r="56" spans="1:50 16381:16381" s="94" customFormat="1" x14ac:dyDescent="0.2">
      <c r="A56" s="95"/>
      <c r="B56" s="96"/>
      <c r="C56" s="99">
        <f t="shared" ref="C56:Y56" si="32">IFERROR(VLOOKUP(C55,Kms_Ligne1,3,0)/1000,"")</f>
        <v>10.802</v>
      </c>
      <c r="D56" s="99">
        <f t="shared" si="32"/>
        <v>10.802</v>
      </c>
      <c r="E56" s="99">
        <f t="shared" si="32"/>
        <v>10.802</v>
      </c>
      <c r="F56" s="99">
        <f t="shared" si="32"/>
        <v>11.161</v>
      </c>
      <c r="G56" s="99">
        <f t="shared" si="32"/>
        <v>10.802</v>
      </c>
      <c r="H56" s="99">
        <f t="shared" si="32"/>
        <v>10.802</v>
      </c>
      <c r="I56" s="99">
        <f t="shared" si="32"/>
        <v>10.802</v>
      </c>
      <c r="J56" s="99">
        <f t="shared" si="32"/>
        <v>10.802</v>
      </c>
      <c r="K56" s="99">
        <f t="shared" si="32"/>
        <v>10.802</v>
      </c>
      <c r="L56" s="99">
        <f t="shared" si="32"/>
        <v>10.802</v>
      </c>
      <c r="M56" s="99">
        <f t="shared" si="32"/>
        <v>3.74</v>
      </c>
      <c r="N56" s="99">
        <f t="shared" si="32"/>
        <v>12.725</v>
      </c>
      <c r="O56" s="99">
        <f t="shared" si="32"/>
        <v>10.802</v>
      </c>
      <c r="P56" s="99">
        <f t="shared" si="32"/>
        <v>10.802</v>
      </c>
      <c r="Q56" s="99">
        <f t="shared" si="32"/>
        <v>10.802</v>
      </c>
      <c r="R56" s="99">
        <f t="shared" si="32"/>
        <v>10.802</v>
      </c>
      <c r="S56" s="99">
        <f t="shared" si="32"/>
        <v>10.802</v>
      </c>
      <c r="T56" s="99">
        <f t="shared" si="32"/>
        <v>10.802</v>
      </c>
      <c r="U56" s="99">
        <f t="shared" si="32"/>
        <v>3.74</v>
      </c>
      <c r="V56" s="99">
        <f t="shared" si="32"/>
        <v>10.802</v>
      </c>
      <c r="W56" s="99">
        <f t="shared" si="32"/>
        <v>10.802</v>
      </c>
      <c r="X56" s="99">
        <f t="shared" si="32"/>
        <v>10.802</v>
      </c>
      <c r="Y56" s="99">
        <f t="shared" si="32"/>
        <v>10.802</v>
      </c>
      <c r="Z56" s="97"/>
      <c r="AA56" s="97"/>
      <c r="AB56" s="97"/>
      <c r="AC56" s="100">
        <f>SUM(C56:Y56)</f>
        <v>236.6039999999999</v>
      </c>
      <c r="AH56" s="165"/>
      <c r="AP56" s="146"/>
      <c r="AQ56" s="146"/>
      <c r="AR56" s="146"/>
      <c r="AS56" s="146"/>
      <c r="AT56" s="146"/>
      <c r="AU56" s="146"/>
      <c r="AV56" s="146"/>
      <c r="AW56" s="146"/>
      <c r="AX56" s="146"/>
      <c r="XFA56" s="145">
        <v>2073</v>
      </c>
    </row>
    <row r="57" spans="1:50 16381:16381" s="1" customFormat="1" ht="24" customHeight="1" x14ac:dyDescent="0.2">
      <c r="B57" s="175" t="s">
        <v>3</v>
      </c>
      <c r="C57" s="69"/>
      <c r="D57" s="70"/>
      <c r="E57" s="70"/>
      <c r="F57" s="70">
        <v>1</v>
      </c>
      <c r="G57" s="70"/>
      <c r="H57" s="70"/>
      <c r="I57" s="70"/>
      <c r="J57" s="71"/>
      <c r="K57" s="71"/>
      <c r="L57" s="70"/>
      <c r="M57" s="70">
        <v>2</v>
      </c>
      <c r="N57" s="72"/>
      <c r="O57" s="70"/>
      <c r="P57" s="71"/>
      <c r="Q57" s="70"/>
      <c r="R57" s="174"/>
      <c r="S57" s="174"/>
      <c r="T57" s="174"/>
      <c r="U57" s="174">
        <v>1</v>
      </c>
      <c r="V57" s="174"/>
      <c r="W57" s="174"/>
      <c r="X57" s="174"/>
      <c r="Y57" s="73"/>
      <c r="AC57" s="176"/>
      <c r="AH57" s="177"/>
      <c r="AP57" s="7"/>
      <c r="AQ57" s="7"/>
      <c r="AR57" s="7"/>
      <c r="AS57" s="7"/>
      <c r="AT57" s="7"/>
      <c r="AU57" s="7"/>
      <c r="AV57" s="7"/>
      <c r="AW57" s="7"/>
      <c r="AX57" s="7"/>
      <c r="XFA57" s="146">
        <v>2074</v>
      </c>
    </row>
    <row r="58" spans="1:50 16381:16381" hidden="1" x14ac:dyDescent="0.2">
      <c r="A58" s="32" t="s">
        <v>44</v>
      </c>
      <c r="B58" s="50" t="s">
        <v>46</v>
      </c>
      <c r="C58" s="51"/>
      <c r="D58" s="52"/>
      <c r="E58" s="52"/>
      <c r="F58" s="52">
        <v>0.2986111111111111</v>
      </c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3"/>
      <c r="Z58" s="4"/>
      <c r="XFA58" s="145">
        <v>2075</v>
      </c>
    </row>
    <row r="59" spans="1:50 16381:16381" hidden="1" x14ac:dyDescent="0.2">
      <c r="A59" s="32"/>
      <c r="B59" s="38" t="s">
        <v>45</v>
      </c>
      <c r="C59" s="39"/>
      <c r="D59" s="40"/>
      <c r="E59" s="40"/>
      <c r="F59" s="40">
        <v>0.3</v>
      </c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  <c r="S59" s="40"/>
      <c r="T59" s="40"/>
      <c r="U59" s="40"/>
      <c r="V59" s="40"/>
      <c r="W59" s="40"/>
      <c r="X59" s="40"/>
      <c r="Y59" s="41"/>
      <c r="Z59" s="4"/>
      <c r="XFA59" s="146">
        <v>2076</v>
      </c>
    </row>
    <row r="60" spans="1:50 16381:16381" x14ac:dyDescent="0.2">
      <c r="A60" s="1" t="s">
        <v>42</v>
      </c>
      <c r="B60" s="54" t="s">
        <v>23</v>
      </c>
      <c r="C60" s="55">
        <v>0.25</v>
      </c>
      <c r="D60" s="56">
        <v>0.28124999999999989</v>
      </c>
      <c r="E60" s="56">
        <v>0.30069444444444426</v>
      </c>
      <c r="F60" s="56">
        <v>0.30277777777777776</v>
      </c>
      <c r="G60" s="56">
        <v>0.33819444444444413</v>
      </c>
      <c r="H60" s="56">
        <v>0.35624999999999962</v>
      </c>
      <c r="I60" s="56">
        <v>0.38958333333333284</v>
      </c>
      <c r="J60" s="56">
        <v>0.4104166666666661</v>
      </c>
      <c r="K60" s="56">
        <v>0.44305555555555487</v>
      </c>
      <c r="L60" s="56">
        <v>0.46319444444444369</v>
      </c>
      <c r="M60" s="56"/>
      <c r="N60" s="56">
        <v>0.4965277777777769</v>
      </c>
      <c r="O60" s="56">
        <v>0.5180555555555546</v>
      </c>
      <c r="P60" s="56">
        <v>0.55208333333333226</v>
      </c>
      <c r="Q60" s="56">
        <v>0.58402777777777659</v>
      </c>
      <c r="R60" s="56">
        <v>0.60833333333333328</v>
      </c>
      <c r="S60" s="56">
        <v>0.64236111111110972</v>
      </c>
      <c r="T60" s="56">
        <v>0.66249999999999976</v>
      </c>
      <c r="U60" s="56"/>
      <c r="V60" s="56">
        <v>0.69444444444444287</v>
      </c>
      <c r="W60" s="56">
        <v>0.73263888888888851</v>
      </c>
      <c r="X60" s="56">
        <v>0.75694444444444264</v>
      </c>
      <c r="Y60" s="57">
        <v>0.78958333333333275</v>
      </c>
      <c r="AA60" s="6"/>
      <c r="AB60" s="6"/>
      <c r="XFA60" s="145">
        <v>2077</v>
      </c>
    </row>
    <row r="61" spans="1:50 16381:16381" x14ac:dyDescent="0.2">
      <c r="A61" s="19"/>
      <c r="B61" s="24" t="s">
        <v>16</v>
      </c>
      <c r="C61" s="25">
        <f>C60+"0:01"</f>
        <v>0.25069444444444444</v>
      </c>
      <c r="D61" s="26">
        <f>D60+"0:01"</f>
        <v>0.28194444444444433</v>
      </c>
      <c r="E61" s="26">
        <f>E60+"0:02"</f>
        <v>0.30208333333333315</v>
      </c>
      <c r="F61" s="26">
        <f>F60+"0:02"</f>
        <v>0.30416666666666664</v>
      </c>
      <c r="G61" s="26">
        <f>G60+"0:01"</f>
        <v>0.33888888888888857</v>
      </c>
      <c r="H61" s="26">
        <f t="shared" ref="H61:Y62" si="33">H60+"0:01"</f>
        <v>0.35694444444444406</v>
      </c>
      <c r="I61" s="26">
        <f t="shared" si="33"/>
        <v>0.39027777777777728</v>
      </c>
      <c r="J61" s="26">
        <f t="shared" si="33"/>
        <v>0.41111111111111054</v>
      </c>
      <c r="K61" s="26">
        <f t="shared" si="33"/>
        <v>0.44374999999999931</v>
      </c>
      <c r="L61" s="26">
        <f t="shared" si="33"/>
        <v>0.46388888888888813</v>
      </c>
      <c r="M61" s="26"/>
      <c r="N61" s="26">
        <f t="shared" si="33"/>
        <v>0.49722222222222134</v>
      </c>
      <c r="O61" s="26">
        <f t="shared" si="33"/>
        <v>0.51874999999999905</v>
      </c>
      <c r="P61" s="26">
        <f t="shared" si="33"/>
        <v>0.5527777777777767</v>
      </c>
      <c r="Q61" s="26">
        <f t="shared" si="33"/>
        <v>0.58472222222222103</v>
      </c>
      <c r="R61" s="26">
        <f t="shared" si="33"/>
        <v>0.60902777777777772</v>
      </c>
      <c r="S61" s="26">
        <f t="shared" si="33"/>
        <v>0.64305555555555416</v>
      </c>
      <c r="T61" s="26">
        <f t="shared" si="33"/>
        <v>0.6631944444444442</v>
      </c>
      <c r="U61" s="26"/>
      <c r="V61" s="26">
        <f t="shared" si="33"/>
        <v>0.69513888888888731</v>
      </c>
      <c r="W61" s="26">
        <f t="shared" si="33"/>
        <v>0.73333333333333295</v>
      </c>
      <c r="X61" s="26">
        <f t="shared" si="33"/>
        <v>0.75763888888888709</v>
      </c>
      <c r="Y61" s="27">
        <f t="shared" si="33"/>
        <v>0.79027777777777719</v>
      </c>
      <c r="AA61" s="6"/>
      <c r="AB61" s="6"/>
      <c r="XFA61" s="146">
        <v>2078</v>
      </c>
    </row>
    <row r="62" spans="1:50 16381:16381" x14ac:dyDescent="0.2">
      <c r="B62" s="20" t="s">
        <v>17</v>
      </c>
      <c r="C62" s="21">
        <f>C61+"0:02"</f>
        <v>0.25208333333333333</v>
      </c>
      <c r="D62" s="22">
        <f t="shared" ref="D62:Y64" si="34">D61+"0:02"</f>
        <v>0.28333333333333321</v>
      </c>
      <c r="E62" s="22">
        <f t="shared" si="34"/>
        <v>0.30347222222222203</v>
      </c>
      <c r="F62" s="22">
        <f t="shared" si="34"/>
        <v>0.30555555555555552</v>
      </c>
      <c r="G62" s="22">
        <f t="shared" si="34"/>
        <v>0.34027777777777746</v>
      </c>
      <c r="H62" s="22">
        <f t="shared" si="34"/>
        <v>0.35833333333333295</v>
      </c>
      <c r="I62" s="22">
        <f t="shared" si="34"/>
        <v>0.39166666666666616</v>
      </c>
      <c r="J62" s="22">
        <f t="shared" si="34"/>
        <v>0.41249999999999942</v>
      </c>
      <c r="K62" s="22">
        <f t="shared" si="34"/>
        <v>0.4451388888888882</v>
      </c>
      <c r="L62" s="22">
        <f t="shared" si="34"/>
        <v>0.46527777777777701</v>
      </c>
      <c r="M62" s="22"/>
      <c r="N62" s="22">
        <f>N61+"0:01"</f>
        <v>0.49791666666666579</v>
      </c>
      <c r="O62" s="22">
        <f t="shared" si="34"/>
        <v>0.52013888888888793</v>
      </c>
      <c r="P62" s="22">
        <f t="shared" si="34"/>
        <v>0.55416666666666559</v>
      </c>
      <c r="Q62" s="22">
        <f t="shared" si="34"/>
        <v>0.58611111111110992</v>
      </c>
      <c r="R62" s="22">
        <f t="shared" si="34"/>
        <v>0.61041666666666661</v>
      </c>
      <c r="S62" s="22">
        <f>S61+"0:01"</f>
        <v>0.6437499999999986</v>
      </c>
      <c r="T62" s="22">
        <f>T61+"0:01"</f>
        <v>0.66388888888888864</v>
      </c>
      <c r="U62" s="22"/>
      <c r="V62" s="22">
        <f>V61+"0:02"</f>
        <v>0.69652777777777619</v>
      </c>
      <c r="W62" s="22">
        <f>W61+"0:01"</f>
        <v>0.73402777777777739</v>
      </c>
      <c r="X62" s="22">
        <f t="shared" si="33"/>
        <v>0.75833333333333153</v>
      </c>
      <c r="Y62" s="23">
        <f t="shared" si="33"/>
        <v>0.79097222222222163</v>
      </c>
      <c r="AA62" s="6"/>
      <c r="AB62" s="6"/>
      <c r="XFA62" s="145">
        <v>2079</v>
      </c>
    </row>
    <row r="63" spans="1:50 16381:16381" x14ac:dyDescent="0.2">
      <c r="B63" s="20" t="s">
        <v>15</v>
      </c>
      <c r="C63" s="21">
        <f>C62+"0:01"</f>
        <v>0.25277777777777777</v>
      </c>
      <c r="D63" s="22">
        <f>D62+"0:01"</f>
        <v>0.28402777777777766</v>
      </c>
      <c r="E63" s="22">
        <f t="shared" si="34"/>
        <v>0.30486111111111092</v>
      </c>
      <c r="F63" s="22">
        <f t="shared" si="34"/>
        <v>0.30694444444444441</v>
      </c>
      <c r="G63" s="22">
        <f t="shared" ref="G63:L63" si="35">G62+"0:01"</f>
        <v>0.3409722222222219</v>
      </c>
      <c r="H63" s="22">
        <f t="shared" si="35"/>
        <v>0.35902777777777739</v>
      </c>
      <c r="I63" s="22">
        <f t="shared" si="35"/>
        <v>0.39236111111111061</v>
      </c>
      <c r="J63" s="22">
        <f t="shared" si="35"/>
        <v>0.41319444444444386</v>
      </c>
      <c r="K63" s="22">
        <f t="shared" si="35"/>
        <v>0.44583333333333264</v>
      </c>
      <c r="L63" s="22">
        <f t="shared" si="35"/>
        <v>0.46597222222222145</v>
      </c>
      <c r="M63" s="22"/>
      <c r="N63" s="22">
        <f t="shared" si="34"/>
        <v>0.49930555555555467</v>
      </c>
      <c r="O63" s="22">
        <f>O62+"0:01"</f>
        <v>0.52083333333333237</v>
      </c>
      <c r="P63" s="22">
        <f t="shared" si="34"/>
        <v>0.55555555555555447</v>
      </c>
      <c r="Q63" s="22">
        <f t="shared" si="34"/>
        <v>0.5874999999999988</v>
      </c>
      <c r="R63" s="22">
        <f t="shared" si="34"/>
        <v>0.61180555555555549</v>
      </c>
      <c r="S63" s="22">
        <f t="shared" si="34"/>
        <v>0.64513888888888749</v>
      </c>
      <c r="T63" s="22">
        <f t="shared" si="34"/>
        <v>0.66527777777777752</v>
      </c>
      <c r="U63" s="22"/>
      <c r="V63" s="22">
        <f t="shared" si="34"/>
        <v>0.69791666666666508</v>
      </c>
      <c r="W63" s="22">
        <f t="shared" si="34"/>
        <v>0.73541666666666627</v>
      </c>
      <c r="X63" s="22">
        <f t="shared" si="34"/>
        <v>0.75972222222222041</v>
      </c>
      <c r="Y63" s="23">
        <f t="shared" si="34"/>
        <v>0.79236111111111052</v>
      </c>
      <c r="AA63" s="6"/>
      <c r="AB63" s="6"/>
      <c r="XFA63" s="146">
        <v>2080</v>
      </c>
    </row>
    <row r="64" spans="1:50 16381:16381" x14ac:dyDescent="0.2">
      <c r="B64" s="24" t="s">
        <v>14</v>
      </c>
      <c r="C64" s="25">
        <f>C63+"0:02"</f>
        <v>0.25416666666666665</v>
      </c>
      <c r="D64" s="26">
        <f>D63+"0:02"</f>
        <v>0.28541666666666654</v>
      </c>
      <c r="E64" s="26">
        <f t="shared" si="34"/>
        <v>0.3062499999999998</v>
      </c>
      <c r="F64" s="26">
        <f t="shared" si="34"/>
        <v>0.30833333333333329</v>
      </c>
      <c r="G64" s="26">
        <f t="shared" si="34"/>
        <v>0.34236111111111078</v>
      </c>
      <c r="H64" s="26">
        <f t="shared" si="34"/>
        <v>0.36041666666666627</v>
      </c>
      <c r="I64" s="26">
        <f t="shared" si="34"/>
        <v>0.39374999999999949</v>
      </c>
      <c r="J64" s="26">
        <f t="shared" si="34"/>
        <v>0.41458333333333275</v>
      </c>
      <c r="K64" s="26">
        <f t="shared" si="34"/>
        <v>0.44722222222222152</v>
      </c>
      <c r="L64" s="26">
        <f t="shared" si="34"/>
        <v>0.46736111111111034</v>
      </c>
      <c r="M64" s="26"/>
      <c r="N64" s="26">
        <f>N63+"0:01"</f>
        <v>0.49999999999999911</v>
      </c>
      <c r="O64" s="26">
        <f t="shared" si="34"/>
        <v>0.52222222222222126</v>
      </c>
      <c r="P64" s="26">
        <f>P63+"0:01"</f>
        <v>0.55624999999999891</v>
      </c>
      <c r="Q64" s="26">
        <f t="shared" ref="Q64:Y66" si="36">Q63+"0:01"</f>
        <v>0.58819444444444324</v>
      </c>
      <c r="R64" s="26">
        <f t="shared" si="36"/>
        <v>0.61249999999999993</v>
      </c>
      <c r="S64" s="26">
        <f t="shared" si="36"/>
        <v>0.64583333333333193</v>
      </c>
      <c r="T64" s="26">
        <f t="shared" si="36"/>
        <v>0.66597222222222197</v>
      </c>
      <c r="U64" s="26"/>
      <c r="V64" s="26">
        <f t="shared" si="36"/>
        <v>0.69861111111110952</v>
      </c>
      <c r="W64" s="26">
        <f t="shared" si="36"/>
        <v>0.73611111111111072</v>
      </c>
      <c r="X64" s="26">
        <f t="shared" si="36"/>
        <v>0.76041666666666485</v>
      </c>
      <c r="Y64" s="27">
        <f t="shared" si="36"/>
        <v>0.79305555555555496</v>
      </c>
      <c r="AA64" s="6"/>
      <c r="AB64" s="6"/>
      <c r="XFA64" s="145">
        <v>2081</v>
      </c>
    </row>
    <row r="65" spans="1:28 16381:16381" x14ac:dyDescent="0.2">
      <c r="B65" s="20" t="s">
        <v>13</v>
      </c>
      <c r="C65" s="21">
        <f>C64+"0:01"</f>
        <v>0.25486111111111109</v>
      </c>
      <c r="D65" s="22">
        <f t="shared" ref="D65:S68" si="37">D64+"0:01"</f>
        <v>0.28611111111111098</v>
      </c>
      <c r="E65" s="22">
        <f t="shared" si="37"/>
        <v>0.30694444444444424</v>
      </c>
      <c r="F65" s="22">
        <f t="shared" si="37"/>
        <v>0.30902777777777773</v>
      </c>
      <c r="G65" s="22">
        <f t="shared" si="37"/>
        <v>0.34305555555555522</v>
      </c>
      <c r="H65" s="22">
        <f t="shared" si="37"/>
        <v>0.36111111111111072</v>
      </c>
      <c r="I65" s="22">
        <f t="shared" si="37"/>
        <v>0.39444444444444393</v>
      </c>
      <c r="J65" s="22">
        <f t="shared" si="37"/>
        <v>0.41527777777777719</v>
      </c>
      <c r="K65" s="22">
        <f t="shared" si="37"/>
        <v>0.44791666666666596</v>
      </c>
      <c r="L65" s="22">
        <f t="shared" si="37"/>
        <v>0.46805555555555478</v>
      </c>
      <c r="M65" s="22"/>
      <c r="N65" s="22">
        <f t="shared" si="37"/>
        <v>0.50069444444444355</v>
      </c>
      <c r="O65" s="22">
        <f t="shared" si="37"/>
        <v>0.5229166666666657</v>
      </c>
      <c r="P65" s="22">
        <f t="shared" si="37"/>
        <v>0.55694444444444335</v>
      </c>
      <c r="Q65" s="22">
        <f t="shared" si="36"/>
        <v>0.58888888888888768</v>
      </c>
      <c r="R65" s="22">
        <f t="shared" si="36"/>
        <v>0.61319444444444438</v>
      </c>
      <c r="S65" s="22">
        <f t="shared" si="36"/>
        <v>0.64652777777777637</v>
      </c>
      <c r="T65" s="22">
        <f t="shared" si="36"/>
        <v>0.66666666666666641</v>
      </c>
      <c r="U65" s="22"/>
      <c r="V65" s="22">
        <f t="shared" si="36"/>
        <v>0.69930555555555396</v>
      </c>
      <c r="W65" s="22">
        <f t="shared" si="36"/>
        <v>0.73680555555555516</v>
      </c>
      <c r="X65" s="22">
        <f t="shared" si="36"/>
        <v>0.7611111111111093</v>
      </c>
      <c r="Y65" s="23">
        <f t="shared" si="36"/>
        <v>0.7937499999999994</v>
      </c>
      <c r="AA65" s="6"/>
      <c r="AB65" s="6"/>
      <c r="XFA65" s="146">
        <v>2082</v>
      </c>
    </row>
    <row r="66" spans="1:28 16381:16381" x14ac:dyDescent="0.2">
      <c r="A66" s="1" t="s">
        <v>38</v>
      </c>
      <c r="B66" s="20" t="s">
        <v>12</v>
      </c>
      <c r="C66" s="21">
        <f>C65+"0:01"</f>
        <v>0.25555555555555554</v>
      </c>
      <c r="D66" s="22">
        <f t="shared" si="37"/>
        <v>0.28680555555555542</v>
      </c>
      <c r="E66" s="22">
        <f t="shared" si="37"/>
        <v>0.30763888888888868</v>
      </c>
      <c r="F66" s="22">
        <f t="shared" si="37"/>
        <v>0.30972222222222218</v>
      </c>
      <c r="G66" s="22">
        <f t="shared" si="37"/>
        <v>0.34374999999999967</v>
      </c>
      <c r="H66" s="22">
        <f t="shared" si="37"/>
        <v>0.36180555555555516</v>
      </c>
      <c r="I66" s="22">
        <f t="shared" si="37"/>
        <v>0.39513888888888837</v>
      </c>
      <c r="J66" s="22">
        <f t="shared" si="37"/>
        <v>0.41597222222222163</v>
      </c>
      <c r="K66" s="22">
        <f t="shared" si="37"/>
        <v>0.44861111111111041</v>
      </c>
      <c r="L66" s="22">
        <f t="shared" si="37"/>
        <v>0.46874999999999922</v>
      </c>
      <c r="M66" s="22"/>
      <c r="N66" s="22">
        <f t="shared" si="37"/>
        <v>0.501388888888888</v>
      </c>
      <c r="O66" s="22">
        <f t="shared" si="37"/>
        <v>0.52361111111111014</v>
      </c>
      <c r="P66" s="22">
        <f t="shared" si="37"/>
        <v>0.5576388888888878</v>
      </c>
      <c r="Q66" s="22">
        <f t="shared" si="37"/>
        <v>0.58958333333333213</v>
      </c>
      <c r="R66" s="22">
        <f t="shared" si="37"/>
        <v>0.61388888888888882</v>
      </c>
      <c r="S66" s="22">
        <f t="shared" si="37"/>
        <v>0.64722222222222081</v>
      </c>
      <c r="T66" s="22">
        <f t="shared" si="36"/>
        <v>0.66736111111111085</v>
      </c>
      <c r="U66" s="22"/>
      <c r="V66" s="22">
        <f>V65+"0:01"</f>
        <v>0.6999999999999984</v>
      </c>
      <c r="W66" s="22">
        <f>W65+"0:01"</f>
        <v>0.7374999999999996</v>
      </c>
      <c r="X66" s="22">
        <f>X65+"0:01"</f>
        <v>0.76180555555555374</v>
      </c>
      <c r="Y66" s="23">
        <f>Y65+"0:01"</f>
        <v>0.79444444444444384</v>
      </c>
      <c r="AA66" s="6"/>
      <c r="AB66" s="6"/>
      <c r="XFA66" s="145">
        <v>2083</v>
      </c>
    </row>
    <row r="67" spans="1:28 16381:16381" x14ac:dyDescent="0.2">
      <c r="B67" s="24" t="s">
        <v>52</v>
      </c>
      <c r="C67" s="25">
        <f>C66+"0:01"</f>
        <v>0.25624999999999998</v>
      </c>
      <c r="D67" s="26">
        <f t="shared" si="37"/>
        <v>0.28749999999999987</v>
      </c>
      <c r="E67" s="26">
        <f t="shared" si="37"/>
        <v>0.30833333333333313</v>
      </c>
      <c r="F67" s="26">
        <f t="shared" si="37"/>
        <v>0.31041666666666662</v>
      </c>
      <c r="G67" s="26">
        <f t="shared" si="37"/>
        <v>0.34444444444444411</v>
      </c>
      <c r="H67" s="26">
        <f t="shared" si="37"/>
        <v>0.3624999999999996</v>
      </c>
      <c r="I67" s="26">
        <f t="shared" si="37"/>
        <v>0.39583333333333282</v>
      </c>
      <c r="J67" s="26">
        <f t="shared" si="37"/>
        <v>0.41666666666666607</v>
      </c>
      <c r="K67" s="26">
        <f t="shared" si="37"/>
        <v>0.44930555555555485</v>
      </c>
      <c r="L67" s="26">
        <f t="shared" si="37"/>
        <v>0.46944444444444366</v>
      </c>
      <c r="M67" s="26"/>
      <c r="N67" s="26">
        <f>N66+"0:02"</f>
        <v>0.50277777777777688</v>
      </c>
      <c r="O67" s="26">
        <f t="shared" si="37"/>
        <v>0.52430555555555458</v>
      </c>
      <c r="P67" s="26">
        <f t="shared" si="37"/>
        <v>0.55833333333333224</v>
      </c>
      <c r="Q67" s="26">
        <f t="shared" si="37"/>
        <v>0.59027777777777657</v>
      </c>
      <c r="R67" s="26">
        <f>R66+"0:02"</f>
        <v>0.6152777777777777</v>
      </c>
      <c r="S67" s="26">
        <f>S66+"0:02"</f>
        <v>0.64861111111110969</v>
      </c>
      <c r="T67" s="26">
        <f>T66+"0:02"</f>
        <v>0.66874999999999973</v>
      </c>
      <c r="U67" s="26"/>
      <c r="V67" s="26">
        <f>V66+"0:02"</f>
        <v>0.70138888888888729</v>
      </c>
      <c r="W67" s="26">
        <f>W66+"0:02"</f>
        <v>0.73888888888888848</v>
      </c>
      <c r="X67" s="26">
        <f>X66+"0:02"</f>
        <v>0.76319444444444262</v>
      </c>
      <c r="Y67" s="27">
        <f>Y66+"0:02"</f>
        <v>0.79583333333333273</v>
      </c>
      <c r="AA67" s="6"/>
      <c r="AB67" s="6"/>
      <c r="XFA67" s="146">
        <v>2084</v>
      </c>
    </row>
    <row r="68" spans="1:28 16381:16381" x14ac:dyDescent="0.2">
      <c r="A68" s="4"/>
      <c r="B68" s="20" t="s">
        <v>11</v>
      </c>
      <c r="C68" s="21">
        <f>C67+"0:01"</f>
        <v>0.25694444444444442</v>
      </c>
      <c r="D68" s="22">
        <f t="shared" si="37"/>
        <v>0.28819444444444431</v>
      </c>
      <c r="E68" s="22">
        <f t="shared" si="37"/>
        <v>0.30902777777777757</v>
      </c>
      <c r="F68" s="22">
        <f t="shared" si="37"/>
        <v>0.31111111111111106</v>
      </c>
      <c r="G68" s="22">
        <f t="shared" si="37"/>
        <v>0.34513888888888855</v>
      </c>
      <c r="H68" s="22">
        <f t="shared" si="37"/>
        <v>0.36319444444444404</v>
      </c>
      <c r="I68" s="22">
        <f t="shared" si="37"/>
        <v>0.39652777777777726</v>
      </c>
      <c r="J68" s="22">
        <f t="shared" si="37"/>
        <v>0.41736111111111052</v>
      </c>
      <c r="K68" s="22">
        <f t="shared" si="37"/>
        <v>0.44999999999999929</v>
      </c>
      <c r="L68" s="22">
        <f t="shared" si="37"/>
        <v>0.47013888888888811</v>
      </c>
      <c r="M68" s="22"/>
      <c r="N68" s="22">
        <f>N67+"0:01"</f>
        <v>0.50347222222222132</v>
      </c>
      <c r="O68" s="22">
        <f t="shared" si="37"/>
        <v>0.52499999999999902</v>
      </c>
      <c r="P68" s="22">
        <f t="shared" si="37"/>
        <v>0.55902777777777668</v>
      </c>
      <c r="Q68" s="22">
        <f t="shared" si="37"/>
        <v>0.59097222222222101</v>
      </c>
      <c r="R68" s="22">
        <f>R67+"0:01"</f>
        <v>0.61597222222222214</v>
      </c>
      <c r="S68" s="22">
        <f>S67+"0:01"</f>
        <v>0.64930555555555414</v>
      </c>
      <c r="T68" s="22">
        <f>T67+"0:01"</f>
        <v>0.66944444444444418</v>
      </c>
      <c r="U68" s="22"/>
      <c r="V68" s="22">
        <f>V67+"0:01"</f>
        <v>0.70208333333333173</v>
      </c>
      <c r="W68" s="22">
        <f>W67+"0:01"</f>
        <v>0.73958333333333293</v>
      </c>
      <c r="X68" s="22">
        <f>X67+"0:01"</f>
        <v>0.76388888888888706</v>
      </c>
      <c r="Y68" s="23">
        <f>Y67+"0:01"</f>
        <v>0.79652777777777717</v>
      </c>
      <c r="AA68" s="6"/>
      <c r="AB68" s="6"/>
      <c r="XFA68" s="145">
        <v>2085</v>
      </c>
    </row>
    <row r="69" spans="1:28 16381:16381" x14ac:dyDescent="0.2">
      <c r="B69" s="20" t="s">
        <v>9</v>
      </c>
      <c r="C69" s="21">
        <f>C68+"0:02"</f>
        <v>0.2583333333333333</v>
      </c>
      <c r="D69" s="22">
        <f t="shared" ref="D69:Y70" si="38">D68+"0:02"</f>
        <v>0.28958333333333319</v>
      </c>
      <c r="E69" s="22">
        <f t="shared" si="38"/>
        <v>0.31041666666666645</v>
      </c>
      <c r="F69" s="22">
        <f t="shared" si="38"/>
        <v>0.31249999999999994</v>
      </c>
      <c r="G69" s="22">
        <f t="shared" si="38"/>
        <v>0.34652777777777743</v>
      </c>
      <c r="H69" s="22">
        <f t="shared" si="38"/>
        <v>0.36458333333333293</v>
      </c>
      <c r="I69" s="22">
        <f t="shared" si="38"/>
        <v>0.39791666666666614</v>
      </c>
      <c r="J69" s="22">
        <f t="shared" si="38"/>
        <v>0.4187499999999994</v>
      </c>
      <c r="K69" s="22">
        <f t="shared" si="38"/>
        <v>0.45138888888888817</v>
      </c>
      <c r="L69" s="22">
        <f t="shared" si="38"/>
        <v>0.47152777777777699</v>
      </c>
      <c r="M69" s="22"/>
      <c r="N69" s="22">
        <f t="shared" si="38"/>
        <v>0.50486111111111021</v>
      </c>
      <c r="O69" s="22">
        <f t="shared" si="38"/>
        <v>0.52638888888888791</v>
      </c>
      <c r="P69" s="22">
        <f t="shared" si="38"/>
        <v>0.56041666666666556</v>
      </c>
      <c r="Q69" s="22">
        <f t="shared" si="38"/>
        <v>0.59236111111110989</v>
      </c>
      <c r="R69" s="22">
        <f t="shared" si="38"/>
        <v>0.61736111111111103</v>
      </c>
      <c r="S69" s="22">
        <f t="shared" si="38"/>
        <v>0.65069444444444302</v>
      </c>
      <c r="T69" s="22">
        <f t="shared" si="38"/>
        <v>0.67083333333333306</v>
      </c>
      <c r="U69" s="22"/>
      <c r="V69" s="22">
        <f t="shared" si="38"/>
        <v>0.70347222222222061</v>
      </c>
      <c r="W69" s="22">
        <f t="shared" si="38"/>
        <v>0.74097222222222181</v>
      </c>
      <c r="X69" s="22">
        <f t="shared" si="38"/>
        <v>0.76527777777777595</v>
      </c>
      <c r="Y69" s="23">
        <f t="shared" si="38"/>
        <v>0.79791666666666605</v>
      </c>
      <c r="AA69" s="6"/>
      <c r="AB69" s="6"/>
      <c r="XFA69" s="146">
        <v>2086</v>
      </c>
    </row>
    <row r="70" spans="1:28 16381:16381" x14ac:dyDescent="0.2">
      <c r="B70" s="24" t="s">
        <v>41</v>
      </c>
      <c r="C70" s="25">
        <f>C69+"0:02"</f>
        <v>0.25972222222222219</v>
      </c>
      <c r="D70" s="26">
        <f t="shared" si="38"/>
        <v>0.29097222222222208</v>
      </c>
      <c r="E70" s="26">
        <f t="shared" si="38"/>
        <v>0.31180555555555534</v>
      </c>
      <c r="F70" s="26">
        <f t="shared" si="38"/>
        <v>0.31388888888888883</v>
      </c>
      <c r="G70" s="26">
        <f t="shared" si="38"/>
        <v>0.34791666666666632</v>
      </c>
      <c r="H70" s="26">
        <f t="shared" si="38"/>
        <v>0.36597222222222181</v>
      </c>
      <c r="I70" s="26">
        <f t="shared" si="38"/>
        <v>0.39930555555555503</v>
      </c>
      <c r="J70" s="26">
        <f t="shared" si="38"/>
        <v>0.42013888888888828</v>
      </c>
      <c r="K70" s="26">
        <f t="shared" si="38"/>
        <v>0.45277777777777706</v>
      </c>
      <c r="L70" s="26">
        <f t="shared" si="38"/>
        <v>0.47291666666666587</v>
      </c>
      <c r="M70" s="26"/>
      <c r="N70" s="26">
        <f t="shared" si="38"/>
        <v>0.50624999999999909</v>
      </c>
      <c r="O70" s="26">
        <f t="shared" si="38"/>
        <v>0.52777777777777679</v>
      </c>
      <c r="P70" s="26">
        <f t="shared" si="38"/>
        <v>0.56180555555555445</v>
      </c>
      <c r="Q70" s="26">
        <f t="shared" si="38"/>
        <v>0.59374999999999878</v>
      </c>
      <c r="R70" s="26">
        <f t="shared" si="38"/>
        <v>0.61874999999999991</v>
      </c>
      <c r="S70" s="26">
        <f t="shared" si="38"/>
        <v>0.6520833333333319</v>
      </c>
      <c r="T70" s="26">
        <f t="shared" si="38"/>
        <v>0.67222222222222194</v>
      </c>
      <c r="U70" s="26"/>
      <c r="V70" s="26">
        <f t="shared" si="38"/>
        <v>0.7048611111111095</v>
      </c>
      <c r="W70" s="26">
        <f t="shared" si="38"/>
        <v>0.74236111111111069</v>
      </c>
      <c r="X70" s="26">
        <f t="shared" si="38"/>
        <v>0.76666666666666483</v>
      </c>
      <c r="Y70" s="27">
        <f t="shared" si="38"/>
        <v>0.79930555555555494</v>
      </c>
      <c r="AA70" s="6"/>
      <c r="AB70" s="6"/>
      <c r="XFA70" s="145">
        <v>2087</v>
      </c>
    </row>
    <row r="71" spans="1:28 16381:16381" x14ac:dyDescent="0.2">
      <c r="B71" s="20" t="s">
        <v>40</v>
      </c>
      <c r="C71" s="21">
        <f>C70+"0:01"</f>
        <v>0.26041666666666663</v>
      </c>
      <c r="D71" s="22">
        <f t="shared" ref="D71:Y71" si="39">D70+"0:01"</f>
        <v>0.29166666666666652</v>
      </c>
      <c r="E71" s="22">
        <f t="shared" si="39"/>
        <v>0.31249999999999978</v>
      </c>
      <c r="F71" s="22">
        <f t="shared" si="39"/>
        <v>0.31458333333333327</v>
      </c>
      <c r="G71" s="22">
        <f t="shared" si="39"/>
        <v>0.34861111111111076</v>
      </c>
      <c r="H71" s="22">
        <f t="shared" si="39"/>
        <v>0.36666666666666625</v>
      </c>
      <c r="I71" s="22">
        <f t="shared" si="39"/>
        <v>0.39999999999999947</v>
      </c>
      <c r="J71" s="22">
        <f t="shared" si="39"/>
        <v>0.42083333333333273</v>
      </c>
      <c r="K71" s="22">
        <f t="shared" si="39"/>
        <v>0.4534722222222215</v>
      </c>
      <c r="L71" s="22">
        <f t="shared" si="39"/>
        <v>0.47361111111111032</v>
      </c>
      <c r="M71" s="22"/>
      <c r="N71" s="22">
        <f t="shared" si="39"/>
        <v>0.50694444444444353</v>
      </c>
      <c r="O71" s="22">
        <f t="shared" si="39"/>
        <v>0.52847222222222123</v>
      </c>
      <c r="P71" s="22">
        <f t="shared" si="39"/>
        <v>0.56249999999999889</v>
      </c>
      <c r="Q71" s="22">
        <f t="shared" si="39"/>
        <v>0.59444444444444322</v>
      </c>
      <c r="R71" s="22">
        <f t="shared" si="39"/>
        <v>0.61944444444444435</v>
      </c>
      <c r="S71" s="22">
        <f t="shared" si="39"/>
        <v>0.65277777777777635</v>
      </c>
      <c r="T71" s="22">
        <f t="shared" si="39"/>
        <v>0.67291666666666639</v>
      </c>
      <c r="U71" s="22"/>
      <c r="V71" s="22">
        <f t="shared" si="39"/>
        <v>0.70555555555555394</v>
      </c>
      <c r="W71" s="22">
        <f t="shared" si="39"/>
        <v>0.74305555555555514</v>
      </c>
      <c r="X71" s="22">
        <f t="shared" si="39"/>
        <v>0.76736111111110927</v>
      </c>
      <c r="Y71" s="23">
        <f t="shared" si="39"/>
        <v>0.79999999999999938</v>
      </c>
      <c r="AA71" s="6"/>
      <c r="AB71" s="6"/>
      <c r="XFA71" s="146">
        <v>2088</v>
      </c>
    </row>
    <row r="72" spans="1:28 16381:16381" x14ac:dyDescent="0.2">
      <c r="B72" s="20" t="s">
        <v>8</v>
      </c>
      <c r="C72" s="21">
        <f>C71+"0:02"</f>
        <v>0.26180555555555551</v>
      </c>
      <c r="D72" s="22">
        <f>D71+"0:02"</f>
        <v>0.2930555555555554</v>
      </c>
      <c r="E72" s="22">
        <f>E71+"0:03"</f>
        <v>0.3145833333333331</v>
      </c>
      <c r="F72" s="22">
        <f>F71+"0:03"</f>
        <v>0.3166666666666666</v>
      </c>
      <c r="G72" s="22">
        <f>G71+"0:02"</f>
        <v>0.34999999999999964</v>
      </c>
      <c r="H72" s="22">
        <f t="shared" ref="H72:Y73" si="40">H71+"0:02"</f>
        <v>0.36805555555555514</v>
      </c>
      <c r="I72" s="22">
        <f t="shared" si="40"/>
        <v>0.40138888888888835</v>
      </c>
      <c r="J72" s="22">
        <f t="shared" si="40"/>
        <v>0.42222222222222161</v>
      </c>
      <c r="K72" s="22">
        <f t="shared" si="40"/>
        <v>0.45486111111111038</v>
      </c>
      <c r="L72" s="22">
        <f t="shared" si="40"/>
        <v>0.4749999999999992</v>
      </c>
      <c r="M72" s="22"/>
      <c r="N72" s="22">
        <f t="shared" si="40"/>
        <v>0.50833333333333242</v>
      </c>
      <c r="O72" s="22">
        <f t="shared" si="40"/>
        <v>0.52986111111111012</v>
      </c>
      <c r="P72" s="22">
        <f>P71+"0:01"</f>
        <v>0.56319444444444333</v>
      </c>
      <c r="Q72" s="22">
        <f t="shared" si="40"/>
        <v>0.5958333333333321</v>
      </c>
      <c r="R72" s="22">
        <f t="shared" si="40"/>
        <v>0.62083333333333324</v>
      </c>
      <c r="S72" s="22">
        <f t="shared" si="40"/>
        <v>0.65416666666666523</v>
      </c>
      <c r="T72" s="22">
        <f t="shared" si="40"/>
        <v>0.67430555555555527</v>
      </c>
      <c r="U72" s="22"/>
      <c r="V72" s="22">
        <f t="shared" si="40"/>
        <v>0.70694444444444282</v>
      </c>
      <c r="W72" s="22">
        <f t="shared" si="40"/>
        <v>0.74444444444444402</v>
      </c>
      <c r="X72" s="22">
        <f t="shared" si="40"/>
        <v>0.76874999999999816</v>
      </c>
      <c r="Y72" s="23">
        <f t="shared" si="40"/>
        <v>0.80138888888888826</v>
      </c>
      <c r="AA72" s="6"/>
      <c r="AB72" s="6"/>
      <c r="XFA72" s="145">
        <v>2089</v>
      </c>
    </row>
    <row r="73" spans="1:28 16381:16381" x14ac:dyDescent="0.2">
      <c r="B73" s="24" t="s">
        <v>39</v>
      </c>
      <c r="C73" s="25">
        <f>C72+"0:02"</f>
        <v>0.2631944444444444</v>
      </c>
      <c r="D73" s="26">
        <f>D72+"0:02"</f>
        <v>0.29444444444444429</v>
      </c>
      <c r="E73" s="26">
        <f>E72+"0:01"</f>
        <v>0.31527777777777755</v>
      </c>
      <c r="F73" s="26">
        <f>F72+"0:01"</f>
        <v>0.31736111111111104</v>
      </c>
      <c r="G73" s="26">
        <f>G72+"0:02"</f>
        <v>0.35138888888888853</v>
      </c>
      <c r="H73" s="26">
        <f t="shared" si="40"/>
        <v>0.36944444444444402</v>
      </c>
      <c r="I73" s="26">
        <f t="shared" si="40"/>
        <v>0.40277777777777724</v>
      </c>
      <c r="J73" s="26">
        <f t="shared" si="40"/>
        <v>0.42361111111111049</v>
      </c>
      <c r="K73" s="26">
        <f t="shared" si="40"/>
        <v>0.45624999999999927</v>
      </c>
      <c r="L73" s="26">
        <f t="shared" si="40"/>
        <v>0.47638888888888808</v>
      </c>
      <c r="M73" s="26"/>
      <c r="N73" s="26">
        <f>N72+"0:01"</f>
        <v>0.50902777777777686</v>
      </c>
      <c r="O73" s="26">
        <f t="shared" si="40"/>
        <v>0.531249999999999</v>
      </c>
      <c r="P73" s="26">
        <f>P72+"0:01"</f>
        <v>0.56388888888888777</v>
      </c>
      <c r="Q73" s="26">
        <f t="shared" ref="Q73:T74" si="41">Q72+"0:01"</f>
        <v>0.59652777777777655</v>
      </c>
      <c r="R73" s="26">
        <f t="shared" si="41"/>
        <v>0.62152777777777768</v>
      </c>
      <c r="S73" s="26">
        <f t="shared" si="41"/>
        <v>0.65486111111110967</v>
      </c>
      <c r="T73" s="26">
        <f t="shared" si="41"/>
        <v>0.67499999999999971</v>
      </c>
      <c r="U73" s="26"/>
      <c r="V73" s="26">
        <f t="shared" ref="V73:Y74" si="42">V72+"0:01"</f>
        <v>0.70763888888888726</v>
      </c>
      <c r="W73" s="26">
        <f t="shared" si="42"/>
        <v>0.74513888888888846</v>
      </c>
      <c r="X73" s="26">
        <f t="shared" si="42"/>
        <v>0.7694444444444426</v>
      </c>
      <c r="Y73" s="27">
        <f t="shared" si="42"/>
        <v>0.8020833333333327</v>
      </c>
      <c r="AA73" s="6"/>
      <c r="AB73" s="6"/>
      <c r="XFA73" s="146">
        <v>2090</v>
      </c>
    </row>
    <row r="74" spans="1:28 16381:16381" x14ac:dyDescent="0.2">
      <c r="A74" s="1" t="s">
        <v>32</v>
      </c>
      <c r="B74" s="20" t="s">
        <v>18</v>
      </c>
      <c r="C74" s="21">
        <f>C73+"0:01"</f>
        <v>0.26388888888888884</v>
      </c>
      <c r="D74" s="22">
        <f>D73+"0:01"</f>
        <v>0.29513888888888873</v>
      </c>
      <c r="E74" s="22">
        <f>E73+"0:01"</f>
        <v>0.31597222222222199</v>
      </c>
      <c r="F74" s="22">
        <f>F73+"0:01"</f>
        <v>0.31805555555555548</v>
      </c>
      <c r="G74" s="22">
        <f t="shared" ref="G74:L74" si="43">G73+"0:01"</f>
        <v>0.35208333333333297</v>
      </c>
      <c r="H74" s="22">
        <f t="shared" si="43"/>
        <v>0.37013888888888846</v>
      </c>
      <c r="I74" s="22">
        <f t="shared" si="43"/>
        <v>0.40347222222222168</v>
      </c>
      <c r="J74" s="22">
        <f t="shared" si="43"/>
        <v>0.42430555555555494</v>
      </c>
      <c r="K74" s="22">
        <f t="shared" si="43"/>
        <v>0.45694444444444371</v>
      </c>
      <c r="L74" s="22">
        <f t="shared" si="43"/>
        <v>0.47708333333333253</v>
      </c>
      <c r="M74" s="22"/>
      <c r="N74" s="22">
        <f>N73+"0:01"</f>
        <v>0.5097222222222213</v>
      </c>
      <c r="O74" s="22">
        <f>O73+"0:01"</f>
        <v>0.53194444444444344</v>
      </c>
      <c r="P74" s="22">
        <f>P73+"0:01"</f>
        <v>0.56458333333333222</v>
      </c>
      <c r="Q74" s="22">
        <f t="shared" si="41"/>
        <v>0.59722222222222099</v>
      </c>
      <c r="R74" s="22">
        <f t="shared" si="41"/>
        <v>0.62222222222222212</v>
      </c>
      <c r="S74" s="22">
        <f t="shared" si="41"/>
        <v>0.65555555555555411</v>
      </c>
      <c r="T74" s="22">
        <f t="shared" si="41"/>
        <v>0.67569444444444415</v>
      </c>
      <c r="U74" s="22"/>
      <c r="V74" s="22">
        <f t="shared" si="42"/>
        <v>0.70833333333333171</v>
      </c>
      <c r="W74" s="22">
        <f t="shared" si="42"/>
        <v>0.7458333333333329</v>
      </c>
      <c r="X74" s="22">
        <f t="shared" si="42"/>
        <v>0.77013888888888704</v>
      </c>
      <c r="Y74" s="23">
        <f t="shared" si="42"/>
        <v>0.80277777777777715</v>
      </c>
      <c r="AA74" s="6"/>
      <c r="AB74" s="6"/>
      <c r="XFA74" s="145">
        <v>2091</v>
      </c>
    </row>
    <row r="75" spans="1:28 16381:16381" x14ac:dyDescent="0.2">
      <c r="B75" s="20" t="s">
        <v>7</v>
      </c>
      <c r="C75" s="21">
        <f t="shared" ref="C75:L75" si="44">C74+"0:00"</f>
        <v>0.26388888888888884</v>
      </c>
      <c r="D75" s="22">
        <f t="shared" si="44"/>
        <v>0.29513888888888873</v>
      </c>
      <c r="E75" s="22">
        <f t="shared" si="44"/>
        <v>0.31597222222222199</v>
      </c>
      <c r="F75" s="22">
        <f t="shared" si="44"/>
        <v>0.31805555555555548</v>
      </c>
      <c r="G75" s="22">
        <f t="shared" si="44"/>
        <v>0.35208333333333297</v>
      </c>
      <c r="H75" s="22">
        <f t="shared" si="44"/>
        <v>0.37013888888888846</v>
      </c>
      <c r="I75" s="22">
        <f t="shared" si="44"/>
        <v>0.40347222222222168</v>
      </c>
      <c r="J75" s="22">
        <f t="shared" si="44"/>
        <v>0.42430555555555494</v>
      </c>
      <c r="K75" s="22">
        <f t="shared" si="44"/>
        <v>0.45694444444444371</v>
      </c>
      <c r="L75" s="22">
        <f t="shared" si="44"/>
        <v>0.47708333333333253</v>
      </c>
      <c r="M75" s="22"/>
      <c r="N75" s="22">
        <f t="shared" ref="N75:T75" si="45">N74+"0:00"</f>
        <v>0.5097222222222213</v>
      </c>
      <c r="O75" s="22">
        <f t="shared" si="45"/>
        <v>0.53194444444444344</v>
      </c>
      <c r="P75" s="22">
        <f t="shared" si="45"/>
        <v>0.56458333333333222</v>
      </c>
      <c r="Q75" s="22">
        <f t="shared" si="45"/>
        <v>0.59722222222222099</v>
      </c>
      <c r="R75" s="22">
        <f t="shared" si="45"/>
        <v>0.62222222222222212</v>
      </c>
      <c r="S75" s="22">
        <f t="shared" si="45"/>
        <v>0.65555555555555411</v>
      </c>
      <c r="T75" s="22">
        <f t="shared" si="45"/>
        <v>0.67569444444444415</v>
      </c>
      <c r="U75" s="22"/>
      <c r="V75" s="22">
        <f>V74+"0:00"</f>
        <v>0.70833333333333171</v>
      </c>
      <c r="W75" s="22">
        <f>W74+"0:00"</f>
        <v>0.7458333333333329</v>
      </c>
      <c r="X75" s="22">
        <f>X74+"0:00"</f>
        <v>0.77013888888888704</v>
      </c>
      <c r="Y75" s="23">
        <f>Y74+"0:00"</f>
        <v>0.80277777777777715</v>
      </c>
      <c r="AA75" s="6"/>
      <c r="AB75" s="6"/>
      <c r="XFA75" s="146">
        <v>2092</v>
      </c>
    </row>
    <row r="76" spans="1:28 16381:16381" x14ac:dyDescent="0.2">
      <c r="B76" s="24" t="s">
        <v>6</v>
      </c>
      <c r="C76" s="25">
        <f t="shared" ref="C76:L78" si="46">C75+"0:01"</f>
        <v>0.26458333333333328</v>
      </c>
      <c r="D76" s="26">
        <f t="shared" si="46"/>
        <v>0.29583333333333317</v>
      </c>
      <c r="E76" s="26">
        <f t="shared" si="46"/>
        <v>0.31666666666666643</v>
      </c>
      <c r="F76" s="26">
        <f t="shared" si="46"/>
        <v>0.31874999999999992</v>
      </c>
      <c r="G76" s="26">
        <f t="shared" si="46"/>
        <v>0.35277777777777741</v>
      </c>
      <c r="H76" s="26">
        <f t="shared" si="46"/>
        <v>0.3708333333333329</v>
      </c>
      <c r="I76" s="26">
        <f t="shared" si="46"/>
        <v>0.40416666666666612</v>
      </c>
      <c r="J76" s="26">
        <f t="shared" si="46"/>
        <v>0.42499999999999938</v>
      </c>
      <c r="K76" s="26">
        <f t="shared" si="46"/>
        <v>0.45763888888888815</v>
      </c>
      <c r="L76" s="26">
        <f t="shared" si="46"/>
        <v>0.47777777777777697</v>
      </c>
      <c r="M76" s="26"/>
      <c r="N76" s="26">
        <f t="shared" ref="N76:T78" si="47">N75+"0:01"</f>
        <v>0.51041666666666574</v>
      </c>
      <c r="O76" s="26">
        <f t="shared" si="47"/>
        <v>0.53263888888888788</v>
      </c>
      <c r="P76" s="26">
        <f t="shared" si="47"/>
        <v>0.56527777777777666</v>
      </c>
      <c r="Q76" s="26">
        <f t="shared" si="47"/>
        <v>0.59791666666666543</v>
      </c>
      <c r="R76" s="26">
        <f t="shared" si="47"/>
        <v>0.62291666666666656</v>
      </c>
      <c r="S76" s="26">
        <f t="shared" si="47"/>
        <v>0.65624999999999856</v>
      </c>
      <c r="T76" s="26">
        <f t="shared" si="47"/>
        <v>0.6763888888888886</v>
      </c>
      <c r="U76" s="26"/>
      <c r="V76" s="26">
        <f t="shared" ref="V76:Y78" si="48">V75+"0:01"</f>
        <v>0.70902777777777615</v>
      </c>
      <c r="W76" s="26">
        <f t="shared" si="48"/>
        <v>0.74652777777777735</v>
      </c>
      <c r="X76" s="26">
        <f t="shared" si="48"/>
        <v>0.77083333333333148</v>
      </c>
      <c r="Y76" s="27">
        <f t="shared" si="48"/>
        <v>0.80347222222222159</v>
      </c>
      <c r="AA76" s="6"/>
      <c r="AB76" s="6"/>
      <c r="XFA76" s="145">
        <v>2093</v>
      </c>
    </row>
    <row r="77" spans="1:28 16381:16381" x14ac:dyDescent="0.2">
      <c r="B77" s="20" t="s">
        <v>37</v>
      </c>
      <c r="C77" s="21">
        <f t="shared" si="46"/>
        <v>0.26527777777777772</v>
      </c>
      <c r="D77" s="22">
        <f t="shared" si="46"/>
        <v>0.29652777777777761</v>
      </c>
      <c r="E77" s="22">
        <f t="shared" si="46"/>
        <v>0.31736111111111087</v>
      </c>
      <c r="F77" s="22">
        <f t="shared" si="46"/>
        <v>0.31944444444444436</v>
      </c>
      <c r="G77" s="22">
        <f t="shared" si="46"/>
        <v>0.35347222222222185</v>
      </c>
      <c r="H77" s="22">
        <f t="shared" si="46"/>
        <v>0.37152777777777735</v>
      </c>
      <c r="I77" s="22">
        <f t="shared" si="46"/>
        <v>0.40486111111111056</v>
      </c>
      <c r="J77" s="22">
        <f t="shared" si="46"/>
        <v>0.42569444444444382</v>
      </c>
      <c r="K77" s="22">
        <f t="shared" si="46"/>
        <v>0.45833333333333259</v>
      </c>
      <c r="L77" s="22">
        <f t="shared" si="46"/>
        <v>0.47847222222222141</v>
      </c>
      <c r="M77" s="22"/>
      <c r="N77" s="22">
        <f t="shared" si="47"/>
        <v>0.51111111111111018</v>
      </c>
      <c r="O77" s="22">
        <f t="shared" si="47"/>
        <v>0.53333333333333233</v>
      </c>
      <c r="P77" s="22">
        <f t="shared" si="47"/>
        <v>0.5659722222222211</v>
      </c>
      <c r="Q77" s="22">
        <f t="shared" si="47"/>
        <v>0.59861111111110987</v>
      </c>
      <c r="R77" s="22">
        <f t="shared" si="47"/>
        <v>0.62361111111111101</v>
      </c>
      <c r="S77" s="22">
        <f t="shared" si="47"/>
        <v>0.656944444444443</v>
      </c>
      <c r="T77" s="22">
        <f t="shared" si="47"/>
        <v>0.67708333333333304</v>
      </c>
      <c r="U77" s="22"/>
      <c r="V77" s="22">
        <f t="shared" si="48"/>
        <v>0.70972222222222059</v>
      </c>
      <c r="W77" s="22">
        <f t="shared" si="48"/>
        <v>0.74722222222222179</v>
      </c>
      <c r="X77" s="22">
        <f t="shared" si="48"/>
        <v>0.77152777777777592</v>
      </c>
      <c r="Y77" s="23">
        <f t="shared" si="48"/>
        <v>0.80416666666666603</v>
      </c>
      <c r="AA77" s="6"/>
      <c r="AB77" s="6"/>
      <c r="XFA77" s="146">
        <v>2094</v>
      </c>
    </row>
    <row r="78" spans="1:28 16381:16381" x14ac:dyDescent="0.2">
      <c r="B78" s="20" t="s">
        <v>36</v>
      </c>
      <c r="C78" s="21">
        <f t="shared" si="46"/>
        <v>0.26597222222222217</v>
      </c>
      <c r="D78" s="22">
        <f t="shared" si="46"/>
        <v>0.29722222222222205</v>
      </c>
      <c r="E78" s="22">
        <f t="shared" si="46"/>
        <v>0.31805555555555531</v>
      </c>
      <c r="F78" s="22">
        <f t="shared" si="46"/>
        <v>0.32013888888888881</v>
      </c>
      <c r="G78" s="22">
        <f t="shared" si="46"/>
        <v>0.3541666666666663</v>
      </c>
      <c r="H78" s="22">
        <f t="shared" si="46"/>
        <v>0.37222222222222179</v>
      </c>
      <c r="I78" s="22">
        <f t="shared" si="46"/>
        <v>0.405555555555555</v>
      </c>
      <c r="J78" s="22">
        <f t="shared" si="46"/>
        <v>0.42638888888888826</v>
      </c>
      <c r="K78" s="22">
        <f t="shared" si="46"/>
        <v>0.45902777777777704</v>
      </c>
      <c r="L78" s="22">
        <f t="shared" si="46"/>
        <v>0.47916666666666585</v>
      </c>
      <c r="M78" s="22"/>
      <c r="N78" s="22">
        <f t="shared" si="47"/>
        <v>0.51180555555555463</v>
      </c>
      <c r="O78" s="22">
        <f t="shared" si="47"/>
        <v>0.53402777777777677</v>
      </c>
      <c r="P78" s="22">
        <f t="shared" si="47"/>
        <v>0.56666666666666554</v>
      </c>
      <c r="Q78" s="22">
        <f t="shared" si="47"/>
        <v>0.59930555555555431</v>
      </c>
      <c r="R78" s="22">
        <f t="shared" si="47"/>
        <v>0.62430555555555545</v>
      </c>
      <c r="S78" s="22">
        <f t="shared" si="47"/>
        <v>0.65763888888888744</v>
      </c>
      <c r="T78" s="22">
        <f t="shared" si="47"/>
        <v>0.67777777777777748</v>
      </c>
      <c r="U78" s="22"/>
      <c r="V78" s="22">
        <f t="shared" si="48"/>
        <v>0.71041666666666503</v>
      </c>
      <c r="W78" s="22">
        <f t="shared" si="48"/>
        <v>0.74791666666666623</v>
      </c>
      <c r="X78" s="22">
        <f t="shared" si="48"/>
        <v>0.77222222222222037</v>
      </c>
      <c r="Y78" s="23">
        <f t="shared" si="48"/>
        <v>0.80486111111111047</v>
      </c>
      <c r="AA78" s="6"/>
      <c r="AB78" s="6"/>
      <c r="XFA78" s="145">
        <v>2095</v>
      </c>
    </row>
    <row r="79" spans="1:28 16381:16381" x14ac:dyDescent="0.2">
      <c r="B79" s="24" t="s">
        <v>5</v>
      </c>
      <c r="C79" s="25" t="s">
        <v>0</v>
      </c>
      <c r="D79" s="26" t="s">
        <v>0</v>
      </c>
      <c r="E79" s="26" t="s">
        <v>0</v>
      </c>
      <c r="F79" s="26" t="s">
        <v>0</v>
      </c>
      <c r="G79" s="26" t="s">
        <v>0</v>
      </c>
      <c r="H79" s="26" t="s">
        <v>0</v>
      </c>
      <c r="I79" s="26" t="s">
        <v>0</v>
      </c>
      <c r="J79" s="26" t="s">
        <v>0</v>
      </c>
      <c r="K79" s="26" t="s">
        <v>0</v>
      </c>
      <c r="L79" s="26" t="s">
        <v>0</v>
      </c>
      <c r="M79" s="26"/>
      <c r="N79" s="26">
        <f>N78+"0:01"</f>
        <v>0.51249999999999907</v>
      </c>
      <c r="O79" s="26" t="s">
        <v>0</v>
      </c>
      <c r="P79" s="26" t="s">
        <v>0</v>
      </c>
      <c r="Q79" s="26" t="s">
        <v>0</v>
      </c>
      <c r="R79" s="26" t="s">
        <v>0</v>
      </c>
      <c r="S79" s="26" t="s">
        <v>0</v>
      </c>
      <c r="T79" s="26" t="s">
        <v>0</v>
      </c>
      <c r="U79" s="26"/>
      <c r="V79" s="26" t="s">
        <v>0</v>
      </c>
      <c r="W79" s="26" t="s">
        <v>0</v>
      </c>
      <c r="X79" s="26" t="s">
        <v>0</v>
      </c>
      <c r="Y79" s="27" t="s">
        <v>0</v>
      </c>
      <c r="AA79" s="6"/>
      <c r="AB79" s="6"/>
      <c r="XFA79" s="146">
        <v>2096</v>
      </c>
    </row>
    <row r="80" spans="1:28 16381:16381" x14ac:dyDescent="0.2">
      <c r="A80" s="1" t="s">
        <v>34</v>
      </c>
      <c r="B80" s="20" t="s">
        <v>35</v>
      </c>
      <c r="C80" s="21" t="s">
        <v>0</v>
      </c>
      <c r="D80" s="22" t="s">
        <v>0</v>
      </c>
      <c r="E80" s="22" t="s">
        <v>0</v>
      </c>
      <c r="F80" s="22" t="s">
        <v>0</v>
      </c>
      <c r="G80" s="22" t="s">
        <v>0</v>
      </c>
      <c r="H80" s="22" t="s">
        <v>0</v>
      </c>
      <c r="I80" s="22" t="s">
        <v>0</v>
      </c>
      <c r="J80" s="22" t="s">
        <v>0</v>
      </c>
      <c r="K80" s="22" t="s">
        <v>0</v>
      </c>
      <c r="L80" s="22" t="s">
        <v>0</v>
      </c>
      <c r="M80" s="22">
        <v>0.51388888888888895</v>
      </c>
      <c r="N80" s="22">
        <f>N79+"0:02"</f>
        <v>0.51388888888888795</v>
      </c>
      <c r="O80" s="22" t="s">
        <v>0</v>
      </c>
      <c r="P80" s="22" t="s">
        <v>0</v>
      </c>
      <c r="Q80" s="22" t="s">
        <v>0</v>
      </c>
      <c r="R80" s="22" t="s">
        <v>0</v>
      </c>
      <c r="S80" s="22" t="s">
        <v>0</v>
      </c>
      <c r="T80" s="22" t="s">
        <v>0</v>
      </c>
      <c r="U80" s="22">
        <v>0.70138888888888884</v>
      </c>
      <c r="V80" s="22" t="s">
        <v>0</v>
      </c>
      <c r="W80" s="22" t="s">
        <v>0</v>
      </c>
      <c r="X80" s="22" t="s">
        <v>0</v>
      </c>
      <c r="Y80" s="23" t="s">
        <v>0</v>
      </c>
      <c r="AA80" s="6"/>
      <c r="AB80" s="6"/>
      <c r="XFA80" s="145">
        <v>2097</v>
      </c>
    </row>
    <row r="81" spans="1:50 16381:16381" x14ac:dyDescent="0.2">
      <c r="A81" s="1" t="s">
        <v>32</v>
      </c>
      <c r="B81" s="20" t="s">
        <v>5</v>
      </c>
      <c r="C81" s="21" t="s">
        <v>0</v>
      </c>
      <c r="D81" s="22" t="s">
        <v>0</v>
      </c>
      <c r="E81" s="22" t="s">
        <v>0</v>
      </c>
      <c r="F81" s="22" t="s">
        <v>0</v>
      </c>
      <c r="G81" s="22" t="s">
        <v>0</v>
      </c>
      <c r="H81" s="22" t="s">
        <v>0</v>
      </c>
      <c r="I81" s="22" t="s">
        <v>0</v>
      </c>
      <c r="J81" s="22" t="s">
        <v>0</v>
      </c>
      <c r="K81" s="22" t="s">
        <v>0</v>
      </c>
      <c r="L81" s="22" t="s">
        <v>0</v>
      </c>
      <c r="M81" s="22">
        <f>M80+"0:03"</f>
        <v>0.51597222222222228</v>
      </c>
      <c r="N81" s="22">
        <f>N80+"0:03"</f>
        <v>0.51597222222222128</v>
      </c>
      <c r="O81" s="22" t="s">
        <v>0</v>
      </c>
      <c r="P81" s="22" t="s">
        <v>0</v>
      </c>
      <c r="Q81" s="22" t="s">
        <v>0</v>
      </c>
      <c r="R81" s="22" t="s">
        <v>0</v>
      </c>
      <c r="S81" s="22" t="s">
        <v>0</v>
      </c>
      <c r="T81" s="22" t="s">
        <v>0</v>
      </c>
      <c r="U81" s="22">
        <f>U80+"0:03"</f>
        <v>0.70347222222222217</v>
      </c>
      <c r="V81" s="22" t="s">
        <v>0</v>
      </c>
      <c r="W81" s="22" t="s">
        <v>0</v>
      </c>
      <c r="X81" s="22" t="s">
        <v>0</v>
      </c>
      <c r="Y81" s="23" t="s">
        <v>0</v>
      </c>
      <c r="AA81" s="6"/>
      <c r="AB81" s="6"/>
      <c r="XFA81" s="146">
        <v>2098</v>
      </c>
    </row>
    <row r="82" spans="1:50 16381:16381" x14ac:dyDescent="0.2">
      <c r="A82" s="4"/>
      <c r="B82" s="24" t="s">
        <v>33</v>
      </c>
      <c r="C82" s="25">
        <f>C78+"0:02"</f>
        <v>0.26736111111111105</v>
      </c>
      <c r="D82" s="26">
        <f>D78+"0:02"</f>
        <v>0.29861111111111094</v>
      </c>
      <c r="E82" s="26">
        <f>E78+"0:02"</f>
        <v>0.3194444444444442</v>
      </c>
      <c r="F82" s="26">
        <v>0.32152777777777769</v>
      </c>
      <c r="G82" s="26">
        <f t="shared" ref="G82:L82" si="49">G78+"0:02"</f>
        <v>0.35555555555555518</v>
      </c>
      <c r="H82" s="26">
        <f t="shared" si="49"/>
        <v>0.37361111111111067</v>
      </c>
      <c r="I82" s="26">
        <f t="shared" si="49"/>
        <v>0.40694444444444389</v>
      </c>
      <c r="J82" s="26">
        <f t="shared" si="49"/>
        <v>0.42777777777777715</v>
      </c>
      <c r="K82" s="26">
        <f t="shared" si="49"/>
        <v>0.46041666666666592</v>
      </c>
      <c r="L82" s="26">
        <f t="shared" si="49"/>
        <v>0.48055555555555474</v>
      </c>
      <c r="M82" s="26">
        <f>M81+"0:02"</f>
        <v>0.51736111111111116</v>
      </c>
      <c r="N82" s="26">
        <f>N81+"0:02"</f>
        <v>0.51736111111111016</v>
      </c>
      <c r="O82" s="26">
        <f>O78+"0:02"</f>
        <v>0.53541666666666565</v>
      </c>
      <c r="P82" s="26">
        <f>P78+"0:02"</f>
        <v>0.56805555555555443</v>
      </c>
      <c r="Q82" s="26">
        <v>0.6006944444444432</v>
      </c>
      <c r="R82" s="26">
        <v>0.62569444444444433</v>
      </c>
      <c r="S82" s="26">
        <v>0.65902777777777632</v>
      </c>
      <c r="T82" s="26">
        <v>0.67916666666666636</v>
      </c>
      <c r="U82" s="26">
        <f>U81+"0:02"</f>
        <v>0.70486111111111105</v>
      </c>
      <c r="V82" s="26">
        <v>0.71180555555555547</v>
      </c>
      <c r="W82" s="26">
        <v>0.74930555555555511</v>
      </c>
      <c r="X82" s="26">
        <v>0.77361111111110925</v>
      </c>
      <c r="Y82" s="27">
        <v>0.80624999999999936</v>
      </c>
      <c r="AA82" s="6"/>
      <c r="AB82" s="6"/>
      <c r="XFA82" s="145">
        <v>2099</v>
      </c>
    </row>
    <row r="83" spans="1:50 16381:16381" x14ac:dyDescent="0.2">
      <c r="A83" s="19"/>
      <c r="B83" s="20" t="s">
        <v>4</v>
      </c>
      <c r="C83" s="21">
        <f>C82+"0:02"</f>
        <v>0.26874999999999993</v>
      </c>
      <c r="D83" s="22">
        <f t="shared" ref="D83:L83" si="50">D82+"0:02"</f>
        <v>0.29999999999999982</v>
      </c>
      <c r="E83" s="22">
        <f t="shared" si="50"/>
        <v>0.32083333333333308</v>
      </c>
      <c r="F83" s="22">
        <f>F82+"0:02"</f>
        <v>0.32291666666666657</v>
      </c>
      <c r="G83" s="22">
        <f t="shared" si="50"/>
        <v>0.35694444444444406</v>
      </c>
      <c r="H83" s="22">
        <f t="shared" si="50"/>
        <v>0.37499999999999956</v>
      </c>
      <c r="I83" s="22">
        <f t="shared" si="50"/>
        <v>0.40833333333333277</v>
      </c>
      <c r="J83" s="22">
        <f t="shared" si="50"/>
        <v>0.42916666666666603</v>
      </c>
      <c r="K83" s="22">
        <f t="shared" si="50"/>
        <v>0.4618055555555548</v>
      </c>
      <c r="L83" s="22">
        <f t="shared" si="50"/>
        <v>0.48194444444444362</v>
      </c>
      <c r="M83" s="22">
        <f>M82+"0:01"</f>
        <v>0.5180555555555556</v>
      </c>
      <c r="N83" s="22">
        <f>N82+"0:01"</f>
        <v>0.5180555555555546</v>
      </c>
      <c r="O83" s="22">
        <f>O82+"0:02"</f>
        <v>0.53680555555555454</v>
      </c>
      <c r="P83" s="22">
        <f>P82+"0:02"</f>
        <v>0.56944444444444331</v>
      </c>
      <c r="Q83" s="22">
        <f t="shared" ref="Q83:Y84" si="51">Q82+"0:02"</f>
        <v>0.60208333333333208</v>
      </c>
      <c r="R83" s="22">
        <f t="shared" si="51"/>
        <v>0.62708333333333321</v>
      </c>
      <c r="S83" s="22">
        <f t="shared" si="51"/>
        <v>0.66041666666666521</v>
      </c>
      <c r="T83" s="22">
        <f t="shared" si="51"/>
        <v>0.68055555555555525</v>
      </c>
      <c r="U83" s="22">
        <f>U82+"0:01"</f>
        <v>0.70555555555555549</v>
      </c>
      <c r="V83" s="22">
        <f t="shared" si="51"/>
        <v>0.71319444444444435</v>
      </c>
      <c r="W83" s="22">
        <f t="shared" si="51"/>
        <v>0.750694444444444</v>
      </c>
      <c r="X83" s="22">
        <f t="shared" si="51"/>
        <v>0.77499999999999813</v>
      </c>
      <c r="Y83" s="23">
        <f t="shared" si="51"/>
        <v>0.80763888888888824</v>
      </c>
      <c r="AA83" s="6"/>
      <c r="AB83" s="6"/>
      <c r="XFA83" s="146">
        <v>2100</v>
      </c>
    </row>
    <row r="84" spans="1:50 16381:16381" x14ac:dyDescent="0.2">
      <c r="A84" s="1" t="s">
        <v>24</v>
      </c>
      <c r="B84" s="58" t="s">
        <v>25</v>
      </c>
      <c r="C84" s="59">
        <f>C83+"0:03"</f>
        <v>0.27083333333333326</v>
      </c>
      <c r="D84" s="44">
        <f t="shared" ref="D84:L84" si="52">D83+"0:03"</f>
        <v>0.30208333333333315</v>
      </c>
      <c r="E84" s="44">
        <f t="shared" si="52"/>
        <v>0.32291666666666641</v>
      </c>
      <c r="F84" s="44" t="s">
        <v>0</v>
      </c>
      <c r="G84" s="44">
        <f t="shared" si="52"/>
        <v>0.35902777777777739</v>
      </c>
      <c r="H84" s="44">
        <f t="shared" si="52"/>
        <v>0.37708333333333288</v>
      </c>
      <c r="I84" s="44">
        <f t="shared" si="52"/>
        <v>0.4104166666666661</v>
      </c>
      <c r="J84" s="44">
        <f t="shared" si="52"/>
        <v>0.43124999999999936</v>
      </c>
      <c r="K84" s="44">
        <f t="shared" si="52"/>
        <v>0.46388888888888813</v>
      </c>
      <c r="L84" s="44">
        <f t="shared" si="52"/>
        <v>0.48402777777777695</v>
      </c>
      <c r="M84" s="44">
        <f>M83+"0:02"</f>
        <v>0.51944444444444449</v>
      </c>
      <c r="N84" s="44">
        <f>N83+"0:02"</f>
        <v>0.51944444444444349</v>
      </c>
      <c r="O84" s="44">
        <f>O83+"0:03"</f>
        <v>0.53888888888888786</v>
      </c>
      <c r="P84" s="44">
        <f>P83+"0:03"</f>
        <v>0.57152777777777664</v>
      </c>
      <c r="Q84" s="44">
        <f>Q83+"0:02"</f>
        <v>0.60347222222222097</v>
      </c>
      <c r="R84" s="44">
        <f t="shared" si="51"/>
        <v>0.6284722222222221</v>
      </c>
      <c r="S84" s="44">
        <f t="shared" si="51"/>
        <v>0.66180555555555409</v>
      </c>
      <c r="T84" s="44">
        <f t="shared" si="51"/>
        <v>0.68194444444444413</v>
      </c>
      <c r="U84" s="44">
        <f t="shared" si="51"/>
        <v>0.70694444444444438</v>
      </c>
      <c r="V84" s="44">
        <f>V83+"0:03"</f>
        <v>0.71527777777777768</v>
      </c>
      <c r="W84" s="44">
        <f t="shared" si="51"/>
        <v>0.75208333333333288</v>
      </c>
      <c r="X84" s="44">
        <f t="shared" si="51"/>
        <v>0.77638888888888702</v>
      </c>
      <c r="Y84" s="60">
        <f t="shared" si="51"/>
        <v>0.80902777777777712</v>
      </c>
      <c r="AA84" s="6"/>
      <c r="AB84" s="6"/>
      <c r="XFA84" s="145">
        <v>2101</v>
      </c>
    </row>
    <row r="85" spans="1:50 16381:16381" x14ac:dyDescent="0.2">
      <c r="B85" s="61" t="s">
        <v>31</v>
      </c>
      <c r="C85" s="62" t="s">
        <v>0</v>
      </c>
      <c r="D85" s="63" t="s">
        <v>0</v>
      </c>
      <c r="E85" s="63" t="s">
        <v>0</v>
      </c>
      <c r="F85" s="63">
        <f>F83+"0:02"</f>
        <v>0.32430555555555546</v>
      </c>
      <c r="G85" s="63" t="s">
        <v>0</v>
      </c>
      <c r="H85" s="63" t="s">
        <v>0</v>
      </c>
      <c r="I85" s="63" t="s">
        <v>0</v>
      </c>
      <c r="J85" s="63" t="s">
        <v>0</v>
      </c>
      <c r="K85" s="63" t="s">
        <v>0</v>
      </c>
      <c r="L85" s="63" t="s">
        <v>0</v>
      </c>
      <c r="M85" s="63" t="s">
        <v>0</v>
      </c>
      <c r="N85" s="63" t="s">
        <v>0</v>
      </c>
      <c r="O85" s="63" t="s">
        <v>0</v>
      </c>
      <c r="P85" s="63" t="s">
        <v>0</v>
      </c>
      <c r="Q85" s="63" t="s">
        <v>0</v>
      </c>
      <c r="R85" s="63" t="s">
        <v>0</v>
      </c>
      <c r="S85" s="63" t="s">
        <v>0</v>
      </c>
      <c r="T85" s="63" t="s">
        <v>0</v>
      </c>
      <c r="U85" s="63" t="s">
        <v>0</v>
      </c>
      <c r="V85" s="63" t="s">
        <v>0</v>
      </c>
      <c r="W85" s="63" t="s">
        <v>0</v>
      </c>
      <c r="X85" s="63" t="s">
        <v>0</v>
      </c>
      <c r="Y85" s="64" t="s">
        <v>0</v>
      </c>
      <c r="AA85" s="6"/>
      <c r="AB85" s="6"/>
      <c r="XFA85" s="146">
        <v>2102</v>
      </c>
    </row>
    <row r="86" spans="1:50 16381:16381" x14ac:dyDescent="0.2">
      <c r="B86" s="42">
        <v>1</v>
      </c>
      <c r="C86" s="65" t="s">
        <v>48</v>
      </c>
      <c r="XFA86" s="145">
        <v>2103</v>
      </c>
    </row>
    <row r="87" spans="1:50 16381:16381" x14ac:dyDescent="0.2">
      <c r="B87" s="42">
        <v>2</v>
      </c>
      <c r="C87" s="65" t="s">
        <v>49</v>
      </c>
      <c r="XFA87" s="146">
        <v>2104</v>
      </c>
    </row>
    <row r="88" spans="1:50 16381:16381" x14ac:dyDescent="0.2">
      <c r="XFA88" s="145">
        <v>2105</v>
      </c>
    </row>
    <row r="89" spans="1:50 16381:16381" x14ac:dyDescent="0.2">
      <c r="XFA89" s="146">
        <v>2106</v>
      </c>
    </row>
    <row r="90" spans="1:50 16381:16381" s="18" customFormat="1" x14ac:dyDescent="0.2">
      <c r="A90" s="1"/>
      <c r="B90" s="106" t="s">
        <v>54</v>
      </c>
      <c r="C90" s="107">
        <v>7</v>
      </c>
      <c r="D90" s="107">
        <v>9</v>
      </c>
      <c r="E90" s="107">
        <v>7</v>
      </c>
      <c r="F90" s="107">
        <v>7</v>
      </c>
      <c r="G90" s="107">
        <v>7</v>
      </c>
      <c r="H90" s="107">
        <v>9</v>
      </c>
      <c r="I90" s="107">
        <v>9</v>
      </c>
      <c r="J90" s="107">
        <v>7</v>
      </c>
      <c r="K90" s="107">
        <v>9</v>
      </c>
      <c r="L90" s="107">
        <v>7</v>
      </c>
      <c r="M90" s="107">
        <v>9</v>
      </c>
      <c r="N90" s="107">
        <v>7</v>
      </c>
      <c r="O90" s="107">
        <v>7</v>
      </c>
      <c r="P90" s="107">
        <v>9</v>
      </c>
      <c r="Q90" s="107"/>
      <c r="R90" s="104" t="s">
        <v>179</v>
      </c>
      <c r="S90" s="107"/>
      <c r="T90" s="107"/>
      <c r="U90" s="107"/>
      <c r="V90" s="107"/>
      <c r="W90" s="107"/>
      <c r="X90" s="107"/>
      <c r="Y90" s="107"/>
      <c r="Z90" s="107"/>
      <c r="AA90" s="107"/>
      <c r="AB90" s="107"/>
      <c r="AC90" s="104"/>
      <c r="AH90" s="164"/>
      <c r="AP90" s="145"/>
      <c r="AQ90" s="145"/>
      <c r="AR90" s="145"/>
      <c r="AS90" s="145"/>
      <c r="AT90" s="145"/>
      <c r="AU90" s="145"/>
      <c r="AV90" s="145"/>
      <c r="AW90" s="145"/>
      <c r="AX90" s="145"/>
      <c r="XFA90" s="145">
        <v>2107</v>
      </c>
    </row>
    <row r="91" spans="1:50 16381:16381" s="94" customFormat="1" x14ac:dyDescent="0.2">
      <c r="A91" s="95"/>
      <c r="B91" s="105" t="s">
        <v>178</v>
      </c>
      <c r="C91" s="99">
        <f t="shared" ref="C91:P91" si="53">IFERROR(VLOOKUP(C90,Kms_Ligne1,3,0)/1000,"")</f>
        <v>16.108000000000001</v>
      </c>
      <c r="D91" s="99">
        <f t="shared" si="53"/>
        <v>16.327000000000002</v>
      </c>
      <c r="E91" s="99">
        <f t="shared" si="53"/>
        <v>16.108000000000001</v>
      </c>
      <c r="F91" s="99">
        <f t="shared" si="53"/>
        <v>16.108000000000001</v>
      </c>
      <c r="G91" s="99">
        <f t="shared" si="53"/>
        <v>16.108000000000001</v>
      </c>
      <c r="H91" s="99">
        <f t="shared" si="53"/>
        <v>16.327000000000002</v>
      </c>
      <c r="I91" s="99">
        <f t="shared" si="53"/>
        <v>16.327000000000002</v>
      </c>
      <c r="J91" s="99">
        <f t="shared" si="53"/>
        <v>16.108000000000001</v>
      </c>
      <c r="K91" s="99">
        <f t="shared" si="53"/>
        <v>16.327000000000002</v>
      </c>
      <c r="L91" s="99">
        <f t="shared" si="53"/>
        <v>16.108000000000001</v>
      </c>
      <c r="M91" s="99">
        <f t="shared" si="53"/>
        <v>16.327000000000002</v>
      </c>
      <c r="N91" s="99">
        <f t="shared" si="53"/>
        <v>16.108000000000001</v>
      </c>
      <c r="O91" s="99">
        <f t="shared" si="53"/>
        <v>16.108000000000001</v>
      </c>
      <c r="P91" s="99">
        <f t="shared" si="53"/>
        <v>16.327000000000002</v>
      </c>
      <c r="Q91" s="97"/>
      <c r="R91" s="100">
        <f>SUM(C91:P91)</f>
        <v>226.82600000000002</v>
      </c>
      <c r="S91" s="97"/>
      <c r="T91" s="97"/>
      <c r="U91" s="97"/>
      <c r="V91" s="97"/>
      <c r="W91" s="97"/>
      <c r="X91" s="97"/>
      <c r="Y91" s="97"/>
      <c r="Z91" s="97"/>
      <c r="AA91" s="97"/>
      <c r="AB91" s="97"/>
      <c r="AC91" s="100"/>
      <c r="AH91" s="165"/>
      <c r="AP91" s="146"/>
      <c r="AQ91" s="146"/>
      <c r="AR91" s="146"/>
      <c r="AS91" s="146"/>
      <c r="AT91" s="146"/>
      <c r="AU91" s="146"/>
      <c r="AV91" s="146"/>
      <c r="AW91" s="146"/>
      <c r="AX91" s="146"/>
      <c r="XFA91" s="146">
        <v>2108</v>
      </c>
    </row>
    <row r="92" spans="1:50 16381:16381" ht="15" customHeight="1" x14ac:dyDescent="0.2">
      <c r="B92" s="67" t="s">
        <v>53</v>
      </c>
      <c r="C92" s="67"/>
      <c r="D92" s="67"/>
      <c r="E92" s="67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87"/>
      <c r="R92" s="87"/>
      <c r="S92" s="87"/>
      <c r="T92" s="87"/>
      <c r="U92" s="87"/>
      <c r="V92" s="87"/>
      <c r="W92" s="87"/>
      <c r="X92" s="87"/>
      <c r="Y92" s="87"/>
      <c r="Z92" s="87"/>
      <c r="AA92" s="87"/>
      <c r="XFA92" s="145">
        <v>2109</v>
      </c>
    </row>
    <row r="93" spans="1:50 16381:16381" s="13" customFormat="1" x14ac:dyDescent="0.2">
      <c r="A93" s="7"/>
      <c r="B93" s="11" t="s">
        <v>19</v>
      </c>
      <c r="C93" s="12">
        <v>1601</v>
      </c>
      <c r="D93" s="12">
        <v>1603</v>
      </c>
      <c r="E93" s="12">
        <v>1605</v>
      </c>
      <c r="F93" s="12">
        <v>1607</v>
      </c>
      <c r="G93" s="12">
        <v>1609</v>
      </c>
      <c r="H93" s="12">
        <v>1611</v>
      </c>
      <c r="I93" s="12">
        <v>1613</v>
      </c>
      <c r="J93" s="12">
        <v>1615</v>
      </c>
      <c r="K93" s="12">
        <v>1617</v>
      </c>
      <c r="L93" s="12">
        <v>1619</v>
      </c>
      <c r="M93" s="12">
        <v>1621</v>
      </c>
      <c r="N93" s="12">
        <v>1623</v>
      </c>
      <c r="O93" s="12">
        <v>1625</v>
      </c>
      <c r="P93" s="12">
        <v>1627</v>
      </c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03"/>
      <c r="AH93" s="163"/>
      <c r="XFA93" s="146">
        <v>2110</v>
      </c>
    </row>
    <row r="94" spans="1:50 16381:16381" ht="23.4" customHeight="1" x14ac:dyDescent="0.2">
      <c r="B94" s="68" t="s">
        <v>23</v>
      </c>
      <c r="C94" s="69"/>
      <c r="D94" s="70"/>
      <c r="E94" s="70"/>
      <c r="F94" s="70"/>
      <c r="G94" s="70"/>
      <c r="H94" s="70"/>
      <c r="I94" s="70"/>
      <c r="J94" s="71"/>
      <c r="K94" s="71"/>
      <c r="L94" s="70"/>
      <c r="M94" s="70"/>
      <c r="N94" s="72"/>
      <c r="O94" s="70"/>
      <c r="P94" s="73"/>
      <c r="Q94" s="4"/>
      <c r="R94" s="4"/>
      <c r="S94" s="4"/>
      <c r="T94" s="4"/>
      <c r="U94" s="4"/>
      <c r="V94" s="4"/>
      <c r="W94" s="4"/>
      <c r="X94" s="4"/>
      <c r="Y94" s="5"/>
      <c r="Z94" s="4"/>
      <c r="XFA94" s="145">
        <v>2111</v>
      </c>
    </row>
    <row r="95" spans="1:50 16381:16381" x14ac:dyDescent="0.2">
      <c r="A95" s="1" t="s">
        <v>24</v>
      </c>
      <c r="B95" s="14" t="s">
        <v>25</v>
      </c>
      <c r="C95" s="15">
        <v>0.27083333333333331</v>
      </c>
      <c r="D95" s="16">
        <v>0.30208333333333326</v>
      </c>
      <c r="E95" s="16">
        <v>0.328472222222222</v>
      </c>
      <c r="F95" s="16">
        <v>0.36111111111111083</v>
      </c>
      <c r="G95" s="16">
        <v>0.38888888888888845</v>
      </c>
      <c r="H95" s="16">
        <v>0.42361111111111061</v>
      </c>
      <c r="I95" s="16">
        <v>0.45138888888888828</v>
      </c>
      <c r="J95" s="16">
        <v>0.48749999999999932</v>
      </c>
      <c r="K95" s="16">
        <v>0.51180555555555485</v>
      </c>
      <c r="L95" s="16">
        <v>0.54166666666666585</v>
      </c>
      <c r="M95" s="16">
        <v>0.60069444444444342</v>
      </c>
      <c r="N95" s="16">
        <v>0.66666666666666541</v>
      </c>
      <c r="O95" s="16">
        <v>0.72916666666666519</v>
      </c>
      <c r="P95" s="17">
        <v>0.78472222222222054</v>
      </c>
      <c r="Q95" s="4"/>
      <c r="R95" s="4"/>
      <c r="S95" s="4"/>
      <c r="T95" s="4"/>
      <c r="U95" s="4"/>
      <c r="V95" s="4"/>
      <c r="W95" s="4"/>
      <c r="X95" s="4"/>
      <c r="Y95" s="5"/>
      <c r="Z95" s="4"/>
      <c r="XFA95" s="146">
        <v>2112</v>
      </c>
    </row>
    <row r="96" spans="1:50 16381:16381" x14ac:dyDescent="0.2">
      <c r="A96" s="19"/>
      <c r="B96" s="20" t="s">
        <v>26</v>
      </c>
      <c r="C96" s="21">
        <f t="shared" ref="C96:L96" si="54">C95+"0:01"</f>
        <v>0.27152777777777776</v>
      </c>
      <c r="D96" s="22">
        <f t="shared" si="54"/>
        <v>0.3027777777777777</v>
      </c>
      <c r="E96" s="22">
        <f t="shared" si="54"/>
        <v>0.32916666666666644</v>
      </c>
      <c r="F96" s="22">
        <f t="shared" si="54"/>
        <v>0.36180555555555527</v>
      </c>
      <c r="G96" s="22">
        <f t="shared" si="54"/>
        <v>0.38958333333333289</v>
      </c>
      <c r="H96" s="22">
        <f t="shared" si="54"/>
        <v>0.42430555555555505</v>
      </c>
      <c r="I96" s="22">
        <f t="shared" si="54"/>
        <v>0.45208333333333273</v>
      </c>
      <c r="J96" s="22">
        <f t="shared" si="54"/>
        <v>0.48819444444444376</v>
      </c>
      <c r="K96" s="22">
        <f t="shared" si="54"/>
        <v>0.51249999999999929</v>
      </c>
      <c r="L96" s="22">
        <f t="shared" si="54"/>
        <v>0.54236111111111029</v>
      </c>
      <c r="M96" s="22">
        <f>M95+"0:02"</f>
        <v>0.6020833333333323</v>
      </c>
      <c r="N96" s="22">
        <f>N95+"0:01"</f>
        <v>0.66736111111110985</v>
      </c>
      <c r="O96" s="22">
        <f>O95+"0:01"</f>
        <v>0.72986111111110963</v>
      </c>
      <c r="P96" s="23">
        <f>P95+"0:01"</f>
        <v>0.78541666666666499</v>
      </c>
      <c r="Q96" s="4"/>
      <c r="R96" s="4"/>
      <c r="S96" s="4"/>
      <c r="T96" s="4"/>
      <c r="U96" s="4"/>
      <c r="V96" s="4"/>
      <c r="W96" s="4"/>
      <c r="X96" s="4"/>
      <c r="Y96" s="5"/>
      <c r="Z96" s="4"/>
      <c r="XFA96" s="145">
        <v>2113</v>
      </c>
    </row>
    <row r="97" spans="1:26 16381:16381" x14ac:dyDescent="0.2">
      <c r="A97" s="19"/>
      <c r="B97" s="20" t="s">
        <v>27</v>
      </c>
      <c r="C97" s="21">
        <f>C96+"0:02"</f>
        <v>0.27291666666666664</v>
      </c>
      <c r="D97" s="22">
        <f t="shared" ref="D97:O97" si="55">D96+"0:02"</f>
        <v>0.30416666666666659</v>
      </c>
      <c r="E97" s="22">
        <f t="shared" si="55"/>
        <v>0.33055555555555532</v>
      </c>
      <c r="F97" s="22">
        <f t="shared" si="55"/>
        <v>0.36319444444444415</v>
      </c>
      <c r="G97" s="22">
        <f t="shared" si="55"/>
        <v>0.39097222222222178</v>
      </c>
      <c r="H97" s="22">
        <f t="shared" si="55"/>
        <v>0.42569444444444393</v>
      </c>
      <c r="I97" s="22">
        <f t="shared" si="55"/>
        <v>0.45347222222222161</v>
      </c>
      <c r="J97" s="22">
        <f t="shared" si="55"/>
        <v>0.48958333333333265</v>
      </c>
      <c r="K97" s="22">
        <f t="shared" si="55"/>
        <v>0.51388888888888817</v>
      </c>
      <c r="L97" s="22">
        <f t="shared" si="55"/>
        <v>0.54374999999999918</v>
      </c>
      <c r="M97" s="22">
        <f t="shared" si="55"/>
        <v>0.60347222222222119</v>
      </c>
      <c r="N97" s="22">
        <f t="shared" si="55"/>
        <v>0.66874999999999873</v>
      </c>
      <c r="O97" s="22">
        <f t="shared" si="55"/>
        <v>0.73124999999999851</v>
      </c>
      <c r="P97" s="23">
        <f>P96+"0:02"</f>
        <v>0.78680555555555387</v>
      </c>
      <c r="Q97" s="4"/>
      <c r="R97" s="4"/>
      <c r="S97" s="4"/>
      <c r="T97" s="4"/>
      <c r="U97" s="4"/>
      <c r="V97" s="4"/>
      <c r="W97" s="4"/>
      <c r="X97" s="4"/>
      <c r="Y97" s="5"/>
      <c r="Z97" s="4"/>
      <c r="XFA97" s="146">
        <v>2114</v>
      </c>
    </row>
    <row r="98" spans="1:26 16381:16381" x14ac:dyDescent="0.2">
      <c r="A98" s="19"/>
      <c r="B98" s="24" t="s">
        <v>1</v>
      </c>
      <c r="C98" s="25">
        <f>C97+"0:01"</f>
        <v>0.27361111111111108</v>
      </c>
      <c r="D98" s="26">
        <f t="shared" ref="D98:N99" si="56">D97+"0:01"</f>
        <v>0.30486111111111103</v>
      </c>
      <c r="E98" s="26">
        <f t="shared" si="56"/>
        <v>0.33124999999999977</v>
      </c>
      <c r="F98" s="26">
        <f t="shared" si="56"/>
        <v>0.3638888888888886</v>
      </c>
      <c r="G98" s="26">
        <f t="shared" si="56"/>
        <v>0.39166666666666622</v>
      </c>
      <c r="H98" s="26">
        <f t="shared" si="56"/>
        <v>0.42638888888888837</v>
      </c>
      <c r="I98" s="26">
        <f t="shared" si="56"/>
        <v>0.45416666666666605</v>
      </c>
      <c r="J98" s="26">
        <f t="shared" si="56"/>
        <v>0.49027777777777709</v>
      </c>
      <c r="K98" s="26">
        <f t="shared" si="56"/>
        <v>0.51458333333333262</v>
      </c>
      <c r="L98" s="26">
        <f t="shared" si="56"/>
        <v>0.54444444444444362</v>
      </c>
      <c r="M98" s="26">
        <f>M97+"0:02"</f>
        <v>0.60486111111111007</v>
      </c>
      <c r="N98" s="26">
        <f t="shared" si="56"/>
        <v>0.66944444444444318</v>
      </c>
      <c r="O98" s="26">
        <v>0.73194444444444295</v>
      </c>
      <c r="P98" s="27">
        <f>P97+"0:00"</f>
        <v>0.78680555555555387</v>
      </c>
      <c r="Q98" s="4"/>
      <c r="R98" s="4"/>
      <c r="S98" s="4"/>
      <c r="T98" s="4"/>
      <c r="U98" s="4"/>
      <c r="V98" s="4"/>
      <c r="W98" s="4"/>
      <c r="X98" s="4"/>
      <c r="Y98" s="5"/>
      <c r="Z98" s="4"/>
      <c r="XFA98" s="145">
        <v>2115</v>
      </c>
    </row>
    <row r="99" spans="1:26 16381:16381" x14ac:dyDescent="0.2">
      <c r="A99" s="19"/>
      <c r="B99" s="20" t="s">
        <v>2</v>
      </c>
      <c r="C99" s="21">
        <f>C98+"0:01"</f>
        <v>0.27430555555555552</v>
      </c>
      <c r="D99" s="22">
        <f t="shared" si="56"/>
        <v>0.30555555555555547</v>
      </c>
      <c r="E99" s="22">
        <f t="shared" si="56"/>
        <v>0.33194444444444421</v>
      </c>
      <c r="F99" s="22">
        <f t="shared" si="56"/>
        <v>0.36458333333333304</v>
      </c>
      <c r="G99" s="22">
        <f>G98+"0:02"</f>
        <v>0.3930555555555551</v>
      </c>
      <c r="H99" s="22">
        <f t="shared" si="56"/>
        <v>0.42708333333333282</v>
      </c>
      <c r="I99" s="22">
        <f t="shared" si="56"/>
        <v>0.45486111111111049</v>
      </c>
      <c r="J99" s="22">
        <f>J98+"0:02"</f>
        <v>0.49166666666666597</v>
      </c>
      <c r="K99" s="22">
        <f>K98+"0:01"</f>
        <v>0.51527777777777706</v>
      </c>
      <c r="L99" s="22">
        <f>L98+"0:02"</f>
        <v>0.5458333333333325</v>
      </c>
      <c r="M99" s="22">
        <f>M98+"0:01"</f>
        <v>0.60555555555555451</v>
      </c>
      <c r="N99" s="22">
        <f>N98+"0:02"</f>
        <v>0.67083333333333206</v>
      </c>
      <c r="O99" s="22">
        <f>O98+"0:02"</f>
        <v>0.73333333333333184</v>
      </c>
      <c r="P99" s="23">
        <f>P98+"0:01"</f>
        <v>0.78749999999999831</v>
      </c>
      <c r="Q99" s="4"/>
      <c r="R99" s="4"/>
      <c r="S99" s="4"/>
      <c r="T99" s="4"/>
      <c r="U99" s="4"/>
      <c r="V99" s="4"/>
      <c r="W99" s="4"/>
      <c r="X99" s="4"/>
      <c r="Y99" s="5"/>
      <c r="Z99" s="4"/>
      <c r="XFA99" s="146">
        <v>2116</v>
      </c>
    </row>
    <row r="100" spans="1:26 16381:16381" x14ac:dyDescent="0.2">
      <c r="A100" s="19"/>
      <c r="B100" s="20" t="s">
        <v>28</v>
      </c>
      <c r="C100" s="21">
        <f>C99+"0:02"</f>
        <v>0.27569444444444441</v>
      </c>
      <c r="D100" s="22">
        <f>D99+"0:02"</f>
        <v>0.30694444444444435</v>
      </c>
      <c r="E100" s="22">
        <f>E99+"0:02"</f>
        <v>0.33333333333333309</v>
      </c>
      <c r="F100" s="22">
        <f>F99+"0:02"</f>
        <v>0.36597222222222192</v>
      </c>
      <c r="G100" s="22">
        <f>G99+"0:01"</f>
        <v>0.39374999999999954</v>
      </c>
      <c r="H100" s="22">
        <f>H99+"0:01"</f>
        <v>0.42777777777777726</v>
      </c>
      <c r="I100" s="22">
        <f>I99+"0:01"</f>
        <v>0.45555555555555494</v>
      </c>
      <c r="J100" s="22">
        <f>J99+"0:01"</f>
        <v>0.49236111111111042</v>
      </c>
      <c r="K100" s="22">
        <f>K99+"0:02"</f>
        <v>0.51666666666666594</v>
      </c>
      <c r="L100" s="22">
        <f>L99+"0:01"</f>
        <v>0.54652777777777695</v>
      </c>
      <c r="M100" s="22">
        <f>M99+"0:01"</f>
        <v>0.60624999999999896</v>
      </c>
      <c r="N100" s="22">
        <f>N99+"0:01"</f>
        <v>0.6715277777777765</v>
      </c>
      <c r="O100" s="22">
        <f>O99+"0:01"</f>
        <v>0.73402777777777628</v>
      </c>
      <c r="P100" s="23">
        <f>P99+"0:01"</f>
        <v>0.78819444444444275</v>
      </c>
      <c r="Q100" s="4"/>
      <c r="R100" s="4"/>
      <c r="S100" s="4"/>
      <c r="T100" s="4"/>
      <c r="U100" s="4"/>
      <c r="V100" s="4"/>
      <c r="W100" s="4"/>
      <c r="X100" s="4"/>
      <c r="Y100" s="5"/>
      <c r="Z100" s="4"/>
      <c r="XFA100" s="145">
        <v>2117</v>
      </c>
    </row>
    <row r="101" spans="1:26 16381:16381" x14ac:dyDescent="0.2">
      <c r="B101" s="24" t="s">
        <v>29</v>
      </c>
      <c r="C101" s="25" t="s">
        <v>0</v>
      </c>
      <c r="D101" s="26">
        <f>D100+"0:02"</f>
        <v>0.30833333333333324</v>
      </c>
      <c r="E101" s="26" t="s">
        <v>0</v>
      </c>
      <c r="F101" s="26" t="s">
        <v>0</v>
      </c>
      <c r="G101" s="26" t="s">
        <v>0</v>
      </c>
      <c r="H101" s="26">
        <f>H100+"0:01"</f>
        <v>0.4284722222222217</v>
      </c>
      <c r="I101" s="26">
        <f>I100+"0:01"</f>
        <v>0.45624999999999938</v>
      </c>
      <c r="J101" s="26" t="s">
        <v>0</v>
      </c>
      <c r="K101" s="26">
        <f>K100+"0:02"</f>
        <v>0.51805555555555483</v>
      </c>
      <c r="L101" s="26" t="s">
        <v>0</v>
      </c>
      <c r="M101" s="26">
        <f>M100+"0:02"</f>
        <v>0.60763888888888784</v>
      </c>
      <c r="N101" s="26" t="s">
        <v>0</v>
      </c>
      <c r="O101" s="26" t="s">
        <v>0</v>
      </c>
      <c r="P101" s="27">
        <f>P100+"0:00"</f>
        <v>0.78819444444444275</v>
      </c>
      <c r="Q101" s="4"/>
      <c r="R101" s="4"/>
      <c r="S101" s="4"/>
      <c r="T101" s="4"/>
      <c r="U101" s="4"/>
      <c r="V101" s="4"/>
      <c r="W101" s="4"/>
      <c r="X101" s="4"/>
      <c r="Y101" s="5"/>
      <c r="Z101" s="4"/>
      <c r="XFA101" s="146">
        <v>2118</v>
      </c>
    </row>
    <row r="102" spans="1:26 16381:16381" x14ac:dyDescent="0.2">
      <c r="B102" s="20" t="s">
        <v>30</v>
      </c>
      <c r="C102" s="21" t="s">
        <v>0</v>
      </c>
      <c r="D102" s="22">
        <f>D101+"0:02"</f>
        <v>0.30972222222222212</v>
      </c>
      <c r="E102" s="22" t="s">
        <v>0</v>
      </c>
      <c r="F102" s="22" t="s">
        <v>0</v>
      </c>
      <c r="G102" s="22" t="s">
        <v>0</v>
      </c>
      <c r="H102" s="22">
        <f>H101+"0:04"</f>
        <v>0.43124999999999947</v>
      </c>
      <c r="I102" s="22">
        <f>I101+"0:01"</f>
        <v>0.45694444444444382</v>
      </c>
      <c r="J102" s="22" t="s">
        <v>0</v>
      </c>
      <c r="K102" s="22">
        <f>K101+"0:02"</f>
        <v>0.51944444444444371</v>
      </c>
      <c r="L102" s="22" t="s">
        <v>0</v>
      </c>
      <c r="M102" s="22">
        <f>M101+"0:01"</f>
        <v>0.60833333333333228</v>
      </c>
      <c r="N102" s="22" t="s">
        <v>0</v>
      </c>
      <c r="O102" s="22" t="s">
        <v>0</v>
      </c>
      <c r="P102" s="23">
        <f>P101+"0:01"</f>
        <v>0.7888888888888872</v>
      </c>
      <c r="Q102" s="4"/>
      <c r="R102" s="4"/>
      <c r="S102" s="4"/>
      <c r="T102" s="4"/>
      <c r="U102" s="4"/>
      <c r="V102" s="4"/>
      <c r="W102" s="4"/>
      <c r="X102" s="4"/>
      <c r="Y102" s="5"/>
      <c r="Z102" s="4"/>
      <c r="XFA102" s="145">
        <v>2119</v>
      </c>
    </row>
    <row r="103" spans="1:26 16381:16381" x14ac:dyDescent="0.2">
      <c r="B103" s="20" t="s">
        <v>3</v>
      </c>
      <c r="C103" s="21">
        <f>C100+"0:01"</f>
        <v>0.27638888888888885</v>
      </c>
      <c r="D103" s="22">
        <f>D102+"0:01"</f>
        <v>0.31041666666666656</v>
      </c>
      <c r="E103" s="22">
        <f>E100+"0:01"</f>
        <v>0.33402777777777753</v>
      </c>
      <c r="F103" s="22">
        <f>F100+"0:01"</f>
        <v>0.36666666666666636</v>
      </c>
      <c r="G103" s="22">
        <f>G100+"0:01"</f>
        <v>0.39444444444444399</v>
      </c>
      <c r="H103" s="22">
        <f>H102+"0:02"</f>
        <v>0.43263888888888835</v>
      </c>
      <c r="I103" s="22">
        <f>I102+"0:02"</f>
        <v>0.4583333333333327</v>
      </c>
      <c r="J103" s="22">
        <f>J100+"0:01"</f>
        <v>0.49305555555555486</v>
      </c>
      <c r="K103" s="22">
        <f>K102+"0:01"</f>
        <v>0.52013888888888815</v>
      </c>
      <c r="L103" s="22">
        <f>L100+"0:01"</f>
        <v>0.54722222222222139</v>
      </c>
      <c r="M103" s="22">
        <f>M102+"0:02"</f>
        <v>0.60972222222222117</v>
      </c>
      <c r="N103" s="22">
        <f>N100+"0:01"</f>
        <v>0.67222222222222094</v>
      </c>
      <c r="O103" s="22">
        <f>O100+"0:01"</f>
        <v>0.73472222222222072</v>
      </c>
      <c r="P103" s="23">
        <f>P102+"0:02"</f>
        <v>0.79027777777777608</v>
      </c>
      <c r="Q103" s="4"/>
      <c r="R103" s="4"/>
      <c r="S103" s="4"/>
      <c r="T103" s="4"/>
      <c r="U103" s="4"/>
      <c r="V103" s="4"/>
      <c r="W103" s="4"/>
      <c r="X103" s="4"/>
      <c r="Y103" s="5"/>
      <c r="Z103" s="4"/>
      <c r="XFA103" s="146">
        <v>2120</v>
      </c>
    </row>
    <row r="104" spans="1:26 16381:16381" x14ac:dyDescent="0.2">
      <c r="B104" s="24" t="s">
        <v>31</v>
      </c>
      <c r="C104" s="25">
        <f>C103+"0:02"</f>
        <v>0.27777777777777773</v>
      </c>
      <c r="D104" s="26">
        <f t="shared" ref="D104:P106" si="57">D103+"0:02"</f>
        <v>0.31180555555555545</v>
      </c>
      <c r="E104" s="26">
        <f t="shared" si="57"/>
        <v>0.33541666666666642</v>
      </c>
      <c r="F104" s="26">
        <f t="shared" si="57"/>
        <v>0.36805555555555525</v>
      </c>
      <c r="G104" s="26">
        <f t="shared" si="57"/>
        <v>0.39583333333333287</v>
      </c>
      <c r="H104" s="26">
        <f t="shared" si="57"/>
        <v>0.43402777777777724</v>
      </c>
      <c r="I104" s="26">
        <f t="shared" si="57"/>
        <v>0.45972222222222159</v>
      </c>
      <c r="J104" s="26">
        <f t="shared" si="57"/>
        <v>0.49444444444444374</v>
      </c>
      <c r="K104" s="26">
        <f t="shared" si="57"/>
        <v>0.52152777777777704</v>
      </c>
      <c r="L104" s="26">
        <f t="shared" si="57"/>
        <v>0.54861111111111027</v>
      </c>
      <c r="M104" s="26">
        <f t="shared" si="57"/>
        <v>0.61111111111111005</v>
      </c>
      <c r="N104" s="26">
        <f t="shared" si="57"/>
        <v>0.67361111111110983</v>
      </c>
      <c r="O104" s="26">
        <f t="shared" si="57"/>
        <v>0.73611111111110961</v>
      </c>
      <c r="P104" s="27">
        <f t="shared" si="57"/>
        <v>0.79166666666666496</v>
      </c>
      <c r="Q104" s="4"/>
      <c r="R104" s="4"/>
      <c r="S104" s="4"/>
      <c r="T104" s="4"/>
      <c r="U104" s="4"/>
      <c r="V104" s="4"/>
      <c r="W104" s="4"/>
      <c r="X104" s="4"/>
      <c r="Y104" s="5"/>
      <c r="Z104" s="4"/>
      <c r="XFA104" s="145">
        <v>2121</v>
      </c>
    </row>
    <row r="105" spans="1:26 16381:16381" x14ac:dyDescent="0.2">
      <c r="A105" s="1" t="s">
        <v>32</v>
      </c>
      <c r="B105" s="20" t="s">
        <v>4</v>
      </c>
      <c r="C105" s="21">
        <f>C104+"0:02"</f>
        <v>0.27916666666666662</v>
      </c>
      <c r="D105" s="22">
        <f t="shared" si="57"/>
        <v>0.31319444444444433</v>
      </c>
      <c r="E105" s="22">
        <f t="shared" si="57"/>
        <v>0.3368055555555553</v>
      </c>
      <c r="F105" s="22">
        <f t="shared" si="57"/>
        <v>0.36944444444444413</v>
      </c>
      <c r="G105" s="22">
        <f>G104+"0:03"</f>
        <v>0.3979166666666662</v>
      </c>
      <c r="H105" s="22">
        <f t="shared" si="57"/>
        <v>0.43541666666666612</v>
      </c>
      <c r="I105" s="22">
        <f>I104+"0:03"</f>
        <v>0.46180555555555491</v>
      </c>
      <c r="J105" s="22">
        <f t="shared" si="57"/>
        <v>0.49583333333333263</v>
      </c>
      <c r="K105" s="22">
        <f t="shared" si="57"/>
        <v>0.52291666666666592</v>
      </c>
      <c r="L105" s="22">
        <f t="shared" si="57"/>
        <v>0.54999999999999916</v>
      </c>
      <c r="M105" s="22">
        <f t="shared" si="57"/>
        <v>0.61249999999999893</v>
      </c>
      <c r="N105" s="22">
        <f t="shared" si="57"/>
        <v>0.67499999999999871</v>
      </c>
      <c r="O105" s="22">
        <f t="shared" si="57"/>
        <v>0.73749999999999849</v>
      </c>
      <c r="P105" s="23">
        <f>P104+"0:04"</f>
        <v>0.79444444444444273</v>
      </c>
      <c r="Q105" s="4"/>
      <c r="R105" s="4"/>
      <c r="S105" s="4"/>
      <c r="T105" s="4"/>
      <c r="U105" s="4"/>
      <c r="V105" s="4"/>
      <c r="W105" s="4"/>
      <c r="X105" s="4"/>
      <c r="Y105" s="5"/>
      <c r="Z105" s="4"/>
      <c r="XFA105" s="146">
        <v>2122</v>
      </c>
    </row>
    <row r="106" spans="1:26 16381:16381" x14ac:dyDescent="0.2">
      <c r="A106" s="4"/>
      <c r="B106" s="20" t="s">
        <v>33</v>
      </c>
      <c r="C106" s="21">
        <f>C105+"0:02"</f>
        <v>0.2805555555555555</v>
      </c>
      <c r="D106" s="22">
        <f t="shared" si="57"/>
        <v>0.31458333333333321</v>
      </c>
      <c r="E106" s="22">
        <f t="shared" si="57"/>
        <v>0.33819444444444419</v>
      </c>
      <c r="F106" s="22">
        <f t="shared" si="57"/>
        <v>0.37083333333333302</v>
      </c>
      <c r="G106" s="22">
        <f t="shared" si="57"/>
        <v>0.39930555555555508</v>
      </c>
      <c r="H106" s="22">
        <f t="shared" si="57"/>
        <v>0.436805555555555</v>
      </c>
      <c r="I106" s="22">
        <f>I105+"0:03"</f>
        <v>0.46388888888888824</v>
      </c>
      <c r="J106" s="22">
        <f>J105+"0:01"</f>
        <v>0.49652777777777707</v>
      </c>
      <c r="K106" s="22">
        <f t="shared" si="57"/>
        <v>0.5243055555555548</v>
      </c>
      <c r="L106" s="22">
        <f>L105+"0:01"</f>
        <v>0.5506944444444436</v>
      </c>
      <c r="M106" s="22">
        <f>M105+"0:01"</f>
        <v>0.61319444444444338</v>
      </c>
      <c r="N106" s="22">
        <f>N105+"0:01"</f>
        <v>0.67569444444444315</v>
      </c>
      <c r="O106" s="22">
        <f>O105+"0:01"</f>
        <v>0.73819444444444293</v>
      </c>
      <c r="P106" s="23">
        <f>P105+"0:03"</f>
        <v>0.79652777777777606</v>
      </c>
      <c r="Q106" s="4"/>
      <c r="R106" s="4"/>
      <c r="S106" s="4"/>
      <c r="T106" s="4"/>
      <c r="U106" s="4"/>
      <c r="V106" s="4"/>
      <c r="W106" s="4"/>
      <c r="X106" s="4"/>
      <c r="Y106" s="5"/>
      <c r="Z106" s="4"/>
      <c r="XFA106" s="145">
        <v>2123</v>
      </c>
    </row>
    <row r="107" spans="1:26 16381:16381" x14ac:dyDescent="0.2">
      <c r="B107" s="24" t="s">
        <v>36</v>
      </c>
      <c r="C107" s="25">
        <f>C106+"0:03"</f>
        <v>0.28263888888888883</v>
      </c>
      <c r="D107" s="26">
        <f>D106+"0:03"</f>
        <v>0.31666666666666654</v>
      </c>
      <c r="E107" s="26">
        <f>E106+"0:03"</f>
        <v>0.34027777777777751</v>
      </c>
      <c r="F107" s="26">
        <f>F106+"0:03"</f>
        <v>0.37291666666666634</v>
      </c>
      <c r="G107" s="26">
        <f>G106+"0:02"</f>
        <v>0.40069444444444396</v>
      </c>
      <c r="H107" s="26">
        <f>H106+"0:02"</f>
        <v>0.43819444444444389</v>
      </c>
      <c r="I107" s="26">
        <f>I106+"0:04"</f>
        <v>0.46666666666666601</v>
      </c>
      <c r="J107" s="26">
        <f>J106+"0:02"</f>
        <v>0.49791666666666595</v>
      </c>
      <c r="K107" s="26">
        <f>K106+"0:03"</f>
        <v>0.52638888888888813</v>
      </c>
      <c r="L107" s="26">
        <f>L106+"0:02"</f>
        <v>0.55208333333333248</v>
      </c>
      <c r="M107" s="26">
        <f>M106+"0:02"</f>
        <v>0.61458333333333226</v>
      </c>
      <c r="N107" s="26">
        <f>N106+"0:02"</f>
        <v>0.67708333333333204</v>
      </c>
      <c r="O107" s="26">
        <f>O106+"0:02"</f>
        <v>0.73958333333333182</v>
      </c>
      <c r="P107" s="27">
        <f>P106+"0:03"</f>
        <v>0.79861111111110938</v>
      </c>
      <c r="Q107" s="4"/>
      <c r="R107" s="4"/>
      <c r="S107" s="4"/>
      <c r="T107" s="4"/>
      <c r="U107" s="4"/>
      <c r="V107" s="4"/>
      <c r="W107" s="4"/>
      <c r="X107" s="4"/>
      <c r="Y107" s="5"/>
      <c r="Z107" s="4"/>
      <c r="XFA107" s="146">
        <v>2124</v>
      </c>
    </row>
    <row r="108" spans="1:26 16381:16381" x14ac:dyDescent="0.2">
      <c r="B108" s="20" t="s">
        <v>37</v>
      </c>
      <c r="C108" s="21">
        <f>C107+"0:01"</f>
        <v>0.28333333333333327</v>
      </c>
      <c r="D108" s="22">
        <f t="shared" ref="D108:P110" si="58">D107+"0:01"</f>
        <v>0.31736111111111098</v>
      </c>
      <c r="E108" s="22">
        <f t="shared" si="58"/>
        <v>0.34097222222222195</v>
      </c>
      <c r="F108" s="22">
        <f t="shared" si="58"/>
        <v>0.37361111111111078</v>
      </c>
      <c r="G108" s="22">
        <f t="shared" si="58"/>
        <v>0.40138888888888841</v>
      </c>
      <c r="H108" s="22">
        <f t="shared" si="58"/>
        <v>0.43888888888888833</v>
      </c>
      <c r="I108" s="22">
        <f t="shared" si="58"/>
        <v>0.46736111111111045</v>
      </c>
      <c r="J108" s="22">
        <f t="shared" si="58"/>
        <v>0.49861111111111039</v>
      </c>
      <c r="K108" s="22">
        <f t="shared" si="58"/>
        <v>0.52708333333333257</v>
      </c>
      <c r="L108" s="22">
        <f t="shared" si="58"/>
        <v>0.55277777777777692</v>
      </c>
      <c r="M108" s="22">
        <f t="shared" si="58"/>
        <v>0.6152777777777767</v>
      </c>
      <c r="N108" s="22">
        <f t="shared" si="58"/>
        <v>0.67777777777777648</v>
      </c>
      <c r="O108" s="22">
        <f t="shared" si="58"/>
        <v>0.74027777777777626</v>
      </c>
      <c r="P108" s="23">
        <f t="shared" si="58"/>
        <v>0.79930555555555383</v>
      </c>
      <c r="Q108" s="4"/>
      <c r="R108" s="4"/>
      <c r="S108" s="4"/>
      <c r="T108" s="4"/>
      <c r="U108" s="4"/>
      <c r="V108" s="4"/>
      <c r="W108" s="4"/>
      <c r="X108" s="4"/>
      <c r="Y108" s="5"/>
      <c r="Z108" s="4"/>
      <c r="XFA108" s="145">
        <v>2125</v>
      </c>
    </row>
    <row r="109" spans="1:26 16381:16381" x14ac:dyDescent="0.2">
      <c r="B109" s="20" t="s">
        <v>6</v>
      </c>
      <c r="C109" s="21">
        <f>C108+"0:01"</f>
        <v>0.28402777777777771</v>
      </c>
      <c r="D109" s="22">
        <f t="shared" si="58"/>
        <v>0.31805555555555542</v>
      </c>
      <c r="E109" s="22">
        <f t="shared" si="58"/>
        <v>0.3416666666666664</v>
      </c>
      <c r="F109" s="22">
        <f t="shared" si="58"/>
        <v>0.37430555555555522</v>
      </c>
      <c r="G109" s="22">
        <f t="shared" si="58"/>
        <v>0.40208333333333285</v>
      </c>
      <c r="H109" s="22">
        <f t="shared" si="58"/>
        <v>0.43958333333333277</v>
      </c>
      <c r="I109" s="22">
        <f t="shared" si="58"/>
        <v>0.46805555555555489</v>
      </c>
      <c r="J109" s="22">
        <f t="shared" si="58"/>
        <v>0.49930555555555484</v>
      </c>
      <c r="K109" s="22">
        <f t="shared" si="58"/>
        <v>0.52777777777777701</v>
      </c>
      <c r="L109" s="22">
        <f t="shared" si="58"/>
        <v>0.55347222222222137</v>
      </c>
      <c r="M109" s="22">
        <f t="shared" si="58"/>
        <v>0.61597222222222114</v>
      </c>
      <c r="N109" s="22">
        <f t="shared" si="58"/>
        <v>0.67847222222222092</v>
      </c>
      <c r="O109" s="22">
        <f t="shared" si="58"/>
        <v>0.7409722222222207</v>
      </c>
      <c r="P109" s="23">
        <f t="shared" si="58"/>
        <v>0.79999999999999827</v>
      </c>
      <c r="Q109" s="4"/>
      <c r="R109" s="4"/>
      <c r="S109" s="4"/>
      <c r="T109" s="4"/>
      <c r="U109" s="4"/>
      <c r="V109" s="4"/>
      <c r="W109" s="4"/>
      <c r="X109" s="4"/>
      <c r="Y109" s="5"/>
      <c r="Z109" s="4"/>
      <c r="XFA109" s="146">
        <v>2126</v>
      </c>
    </row>
    <row r="110" spans="1:26 16381:16381" x14ac:dyDescent="0.2">
      <c r="B110" s="24" t="s">
        <v>7</v>
      </c>
      <c r="C110" s="25">
        <f>C109+"0:01"</f>
        <v>0.28472222222222215</v>
      </c>
      <c r="D110" s="26">
        <f t="shared" si="58"/>
        <v>0.31874999999999987</v>
      </c>
      <c r="E110" s="26">
        <f t="shared" si="58"/>
        <v>0.34236111111111084</v>
      </c>
      <c r="F110" s="26">
        <f t="shared" si="58"/>
        <v>0.37499999999999967</v>
      </c>
      <c r="G110" s="26">
        <f t="shared" si="58"/>
        <v>0.40277777777777729</v>
      </c>
      <c r="H110" s="26">
        <f t="shared" si="58"/>
        <v>0.44027777777777721</v>
      </c>
      <c r="I110" s="26">
        <f t="shared" si="58"/>
        <v>0.46874999999999933</v>
      </c>
      <c r="J110" s="26">
        <f t="shared" si="58"/>
        <v>0.49999999999999928</v>
      </c>
      <c r="K110" s="26">
        <f t="shared" si="58"/>
        <v>0.52847222222222145</v>
      </c>
      <c r="L110" s="26">
        <f t="shared" si="58"/>
        <v>0.55416666666666581</v>
      </c>
      <c r="M110" s="26">
        <f t="shared" si="58"/>
        <v>0.61666666666666559</v>
      </c>
      <c r="N110" s="26">
        <f t="shared" si="58"/>
        <v>0.67916666666666536</v>
      </c>
      <c r="O110" s="26">
        <f t="shared" si="58"/>
        <v>0.74166666666666514</v>
      </c>
      <c r="P110" s="27">
        <f t="shared" si="58"/>
        <v>0.80069444444444271</v>
      </c>
      <c r="Q110" s="4"/>
      <c r="R110" s="4"/>
      <c r="S110" s="4"/>
      <c r="T110" s="4"/>
      <c r="U110" s="4"/>
      <c r="V110" s="4"/>
      <c r="W110" s="4"/>
      <c r="X110" s="4"/>
      <c r="Y110" s="5"/>
      <c r="Z110" s="4"/>
      <c r="XFA110" s="145">
        <v>2127</v>
      </c>
    </row>
    <row r="111" spans="1:26 16381:16381" x14ac:dyDescent="0.2">
      <c r="B111" s="20" t="s">
        <v>18</v>
      </c>
      <c r="C111" s="21">
        <f>C110+"0:00"</f>
        <v>0.28472222222222215</v>
      </c>
      <c r="D111" s="22">
        <f t="shared" ref="D111:P111" si="59">D110+"0:00"</f>
        <v>0.31874999999999987</v>
      </c>
      <c r="E111" s="22">
        <f t="shared" si="59"/>
        <v>0.34236111111111084</v>
      </c>
      <c r="F111" s="22">
        <f t="shared" si="59"/>
        <v>0.37499999999999967</v>
      </c>
      <c r="G111" s="22">
        <f t="shared" si="59"/>
        <v>0.40277777777777729</v>
      </c>
      <c r="H111" s="22">
        <f t="shared" si="59"/>
        <v>0.44027777777777721</v>
      </c>
      <c r="I111" s="22">
        <f t="shared" si="59"/>
        <v>0.46874999999999933</v>
      </c>
      <c r="J111" s="22">
        <f t="shared" si="59"/>
        <v>0.49999999999999928</v>
      </c>
      <c r="K111" s="22">
        <f t="shared" si="59"/>
        <v>0.52847222222222145</v>
      </c>
      <c r="L111" s="22">
        <f t="shared" si="59"/>
        <v>0.55416666666666581</v>
      </c>
      <c r="M111" s="22">
        <f t="shared" si="59"/>
        <v>0.61666666666666559</v>
      </c>
      <c r="N111" s="22">
        <f t="shared" si="59"/>
        <v>0.67916666666666536</v>
      </c>
      <c r="O111" s="22">
        <f t="shared" si="59"/>
        <v>0.74166666666666514</v>
      </c>
      <c r="P111" s="23">
        <f t="shared" si="59"/>
        <v>0.80069444444444271</v>
      </c>
      <c r="Q111" s="4"/>
      <c r="R111" s="4"/>
      <c r="S111" s="4"/>
      <c r="T111" s="4"/>
      <c r="U111" s="4"/>
      <c r="V111" s="4"/>
      <c r="W111" s="4"/>
      <c r="X111" s="4"/>
      <c r="Y111" s="5"/>
      <c r="Z111" s="4"/>
      <c r="XFA111" s="146">
        <v>2128</v>
      </c>
    </row>
    <row r="112" spans="1:26 16381:16381" x14ac:dyDescent="0.2">
      <c r="A112" s="1" t="s">
        <v>38</v>
      </c>
      <c r="B112" s="20" t="s">
        <v>39</v>
      </c>
      <c r="C112" s="21">
        <f>C111+"0:01"</f>
        <v>0.2854166666666666</v>
      </c>
      <c r="D112" s="22">
        <f t="shared" ref="D112:P113" si="60">D111+"0:01"</f>
        <v>0.31944444444444431</v>
      </c>
      <c r="E112" s="22">
        <f t="shared" si="60"/>
        <v>0.34305555555555528</v>
      </c>
      <c r="F112" s="22">
        <f t="shared" si="60"/>
        <v>0.37569444444444411</v>
      </c>
      <c r="G112" s="22">
        <f t="shared" si="60"/>
        <v>0.40347222222222173</v>
      </c>
      <c r="H112" s="22">
        <f t="shared" si="60"/>
        <v>0.44097222222222165</v>
      </c>
      <c r="I112" s="22">
        <f t="shared" si="60"/>
        <v>0.46944444444444378</v>
      </c>
      <c r="J112" s="22">
        <f t="shared" si="60"/>
        <v>0.50069444444444378</v>
      </c>
      <c r="K112" s="22">
        <f t="shared" si="60"/>
        <v>0.5291666666666659</v>
      </c>
      <c r="L112" s="22">
        <f t="shared" si="60"/>
        <v>0.55486111111111025</v>
      </c>
      <c r="M112" s="22">
        <f t="shared" si="60"/>
        <v>0.61736111111111003</v>
      </c>
      <c r="N112" s="22">
        <f t="shared" si="60"/>
        <v>0.67986111111110981</v>
      </c>
      <c r="O112" s="22">
        <f t="shared" si="60"/>
        <v>0.74236111111110958</v>
      </c>
      <c r="P112" s="23">
        <f t="shared" si="60"/>
        <v>0.80138888888888715</v>
      </c>
      <c r="Q112" s="4"/>
      <c r="R112" s="4"/>
      <c r="S112" s="4"/>
      <c r="T112" s="4"/>
      <c r="U112" s="4"/>
      <c r="V112" s="4"/>
      <c r="W112" s="4"/>
      <c r="X112" s="4"/>
      <c r="Y112" s="5"/>
      <c r="Z112" s="4"/>
      <c r="XFA112" s="145">
        <v>2129</v>
      </c>
    </row>
    <row r="113" spans="1:50 16381:16381" x14ac:dyDescent="0.2">
      <c r="B113" s="24" t="s">
        <v>8</v>
      </c>
      <c r="C113" s="25">
        <f>C112+"0:01"</f>
        <v>0.28611111111111104</v>
      </c>
      <c r="D113" s="26">
        <f t="shared" si="60"/>
        <v>0.32013888888888875</v>
      </c>
      <c r="E113" s="26">
        <f t="shared" si="60"/>
        <v>0.34374999999999972</v>
      </c>
      <c r="F113" s="26">
        <f t="shared" si="60"/>
        <v>0.37638888888888855</v>
      </c>
      <c r="G113" s="26">
        <f t="shared" si="60"/>
        <v>0.40416666666666617</v>
      </c>
      <c r="H113" s="26">
        <f t="shared" si="60"/>
        <v>0.4416666666666661</v>
      </c>
      <c r="I113" s="26">
        <f t="shared" si="60"/>
        <v>0.47013888888888822</v>
      </c>
      <c r="J113" s="26">
        <f t="shared" si="60"/>
        <v>0.50138888888888822</v>
      </c>
      <c r="K113" s="26">
        <f t="shared" si="60"/>
        <v>0.52986111111111034</v>
      </c>
      <c r="L113" s="26">
        <f t="shared" si="60"/>
        <v>0.55555555555555469</v>
      </c>
      <c r="M113" s="26">
        <f t="shared" si="60"/>
        <v>0.61805555555555447</v>
      </c>
      <c r="N113" s="26">
        <f t="shared" si="60"/>
        <v>0.68055555555555425</v>
      </c>
      <c r="O113" s="26">
        <f t="shared" si="60"/>
        <v>0.74305555555555403</v>
      </c>
      <c r="P113" s="27">
        <f t="shared" si="60"/>
        <v>0.80208333333333159</v>
      </c>
      <c r="Q113" s="4"/>
      <c r="R113" s="4"/>
      <c r="S113" s="4"/>
      <c r="T113" s="4"/>
      <c r="U113" s="4"/>
      <c r="V113" s="4"/>
      <c r="W113" s="4"/>
      <c r="X113" s="4"/>
      <c r="Y113" s="5"/>
      <c r="Z113" s="4"/>
      <c r="XFA113" s="146">
        <v>2130</v>
      </c>
    </row>
    <row r="114" spans="1:50 16381:16381" x14ac:dyDescent="0.2">
      <c r="A114" s="4"/>
      <c r="B114" s="20" t="s">
        <v>40</v>
      </c>
      <c r="C114" s="21">
        <f>C113+"0:02"</f>
        <v>0.28749999999999992</v>
      </c>
      <c r="D114" s="22">
        <v>0.32152777777777763</v>
      </c>
      <c r="E114" s="22">
        <v>0.34513888888888888</v>
      </c>
      <c r="F114" s="22">
        <v>0.37777777777777743</v>
      </c>
      <c r="G114" s="22">
        <v>0.40694444444444394</v>
      </c>
      <c r="H114" s="22">
        <v>0.44305555555555498</v>
      </c>
      <c r="I114" s="22">
        <v>0.4715277777777771</v>
      </c>
      <c r="J114" s="22">
        <v>0.50208333333333266</v>
      </c>
      <c r="K114" s="22">
        <v>0.53124999999999922</v>
      </c>
      <c r="L114" s="22">
        <v>0.55624999999999913</v>
      </c>
      <c r="M114" s="22">
        <v>0.61874999999999891</v>
      </c>
      <c r="N114" s="22">
        <v>0.68124999999999869</v>
      </c>
      <c r="O114" s="22">
        <v>0.74374999999999847</v>
      </c>
      <c r="P114" s="23">
        <v>0.80347222222222048</v>
      </c>
      <c r="Q114" s="4"/>
      <c r="R114" s="4"/>
      <c r="S114" s="4"/>
      <c r="T114" s="4"/>
      <c r="U114" s="4"/>
      <c r="V114" s="4"/>
      <c r="W114" s="4"/>
      <c r="X114" s="4"/>
      <c r="Y114" s="5"/>
      <c r="Z114" s="4"/>
      <c r="XFA114" s="145">
        <v>2131</v>
      </c>
    </row>
    <row r="115" spans="1:50 16381:16381" x14ac:dyDescent="0.2">
      <c r="B115" s="20" t="s">
        <v>41</v>
      </c>
      <c r="C115" s="21">
        <f>C114+"0:02"</f>
        <v>0.28888888888888881</v>
      </c>
      <c r="D115" s="22">
        <f t="shared" ref="D115:P115" si="61">D114+"0:02"</f>
        <v>0.32291666666666652</v>
      </c>
      <c r="E115" s="22">
        <f t="shared" si="61"/>
        <v>0.34652777777777777</v>
      </c>
      <c r="F115" s="22">
        <f t="shared" si="61"/>
        <v>0.37916666666666632</v>
      </c>
      <c r="G115" s="22">
        <f t="shared" si="61"/>
        <v>0.40833333333333283</v>
      </c>
      <c r="H115" s="22">
        <f t="shared" si="61"/>
        <v>0.44444444444444386</v>
      </c>
      <c r="I115" s="22">
        <f t="shared" si="61"/>
        <v>0.47291666666666599</v>
      </c>
      <c r="J115" s="22">
        <f t="shared" si="61"/>
        <v>0.50347222222222154</v>
      </c>
      <c r="K115" s="22">
        <f t="shared" si="61"/>
        <v>0.53263888888888811</v>
      </c>
      <c r="L115" s="22">
        <f t="shared" si="61"/>
        <v>0.55763888888888802</v>
      </c>
      <c r="M115" s="22">
        <f t="shared" si="61"/>
        <v>0.6201388888888878</v>
      </c>
      <c r="N115" s="22">
        <f t="shared" si="61"/>
        <v>0.68263888888888757</v>
      </c>
      <c r="O115" s="22">
        <f t="shared" si="61"/>
        <v>0.74513888888888735</v>
      </c>
      <c r="P115" s="23">
        <f t="shared" si="61"/>
        <v>0.80486111111110936</v>
      </c>
      <c r="Q115" s="4"/>
      <c r="R115" s="4"/>
      <c r="S115" s="4"/>
      <c r="T115" s="4"/>
      <c r="U115" s="4"/>
      <c r="V115" s="4"/>
      <c r="W115" s="4"/>
      <c r="X115" s="4"/>
      <c r="Y115" s="5"/>
      <c r="Z115" s="4"/>
      <c r="XFA115" s="146">
        <v>2132</v>
      </c>
    </row>
    <row r="116" spans="1:50 16381:16381" x14ac:dyDescent="0.2">
      <c r="B116" s="24" t="s">
        <v>9</v>
      </c>
      <c r="C116" s="25">
        <f>C115+"0:01"</f>
        <v>0.28958333333333325</v>
      </c>
      <c r="D116" s="26">
        <f t="shared" ref="D116:P117" si="62">D115+"0:01"</f>
        <v>0.32361111111111096</v>
      </c>
      <c r="E116" s="26">
        <f t="shared" si="62"/>
        <v>0.34722222222222221</v>
      </c>
      <c r="F116" s="26">
        <f t="shared" si="62"/>
        <v>0.37986111111111076</v>
      </c>
      <c r="G116" s="26">
        <f t="shared" si="62"/>
        <v>0.40902777777777727</v>
      </c>
      <c r="H116" s="26">
        <f t="shared" si="62"/>
        <v>0.44513888888888831</v>
      </c>
      <c r="I116" s="26">
        <f t="shared" si="62"/>
        <v>0.47361111111111043</v>
      </c>
      <c r="J116" s="26">
        <f t="shared" si="62"/>
        <v>0.50416666666666599</v>
      </c>
      <c r="K116" s="26">
        <f t="shared" si="62"/>
        <v>0.53333333333333255</v>
      </c>
      <c r="L116" s="26">
        <f t="shared" si="62"/>
        <v>0.55833333333333246</v>
      </c>
      <c r="M116" s="26">
        <f t="shared" si="62"/>
        <v>0.62083333333333224</v>
      </c>
      <c r="N116" s="26">
        <f t="shared" si="62"/>
        <v>0.68333333333333202</v>
      </c>
      <c r="O116" s="26">
        <f t="shared" si="62"/>
        <v>0.74583333333333179</v>
      </c>
      <c r="P116" s="27">
        <f t="shared" si="62"/>
        <v>0.8055555555555538</v>
      </c>
      <c r="Q116" s="4"/>
      <c r="R116" s="4"/>
      <c r="S116" s="4"/>
      <c r="T116" s="4"/>
      <c r="U116" s="4"/>
      <c r="V116" s="4"/>
      <c r="W116" s="4"/>
      <c r="X116" s="4"/>
      <c r="Y116" s="5"/>
      <c r="Z116" s="4"/>
      <c r="XFA116" s="145">
        <v>2133</v>
      </c>
    </row>
    <row r="117" spans="1:50 16381:16381" x14ac:dyDescent="0.2">
      <c r="B117" s="20" t="s">
        <v>10</v>
      </c>
      <c r="C117" s="21">
        <f>C116+"0:01"</f>
        <v>0.29027777777777769</v>
      </c>
      <c r="D117" s="22">
        <f t="shared" si="62"/>
        <v>0.3243055555555554</v>
      </c>
      <c r="E117" s="22">
        <f t="shared" si="62"/>
        <v>0.34791666666666665</v>
      </c>
      <c r="F117" s="22">
        <f t="shared" si="62"/>
        <v>0.3805555555555552</v>
      </c>
      <c r="G117" s="22">
        <f t="shared" si="62"/>
        <v>0.40972222222222171</v>
      </c>
      <c r="H117" s="22">
        <f t="shared" si="62"/>
        <v>0.44583333333333275</v>
      </c>
      <c r="I117" s="22">
        <f t="shared" si="62"/>
        <v>0.47430555555555487</v>
      </c>
      <c r="J117" s="22">
        <f t="shared" si="62"/>
        <v>0.50486111111111043</v>
      </c>
      <c r="K117" s="22">
        <f t="shared" si="62"/>
        <v>0.53402777777777699</v>
      </c>
      <c r="L117" s="22">
        <f t="shared" si="62"/>
        <v>0.5590277777777769</v>
      </c>
      <c r="M117" s="22">
        <f t="shared" si="62"/>
        <v>0.62152777777777668</v>
      </c>
      <c r="N117" s="22">
        <f t="shared" si="62"/>
        <v>0.68402777777777646</v>
      </c>
      <c r="O117" s="22">
        <f t="shared" si="62"/>
        <v>0.74652777777777624</v>
      </c>
      <c r="P117" s="23">
        <f t="shared" si="62"/>
        <v>0.80624999999999825</v>
      </c>
      <c r="Q117" s="4"/>
      <c r="R117" s="4"/>
      <c r="S117" s="4"/>
      <c r="T117" s="4"/>
      <c r="U117" s="4"/>
      <c r="V117" s="4"/>
      <c r="W117" s="4"/>
      <c r="X117" s="4"/>
      <c r="Y117" s="5"/>
      <c r="Z117" s="4"/>
      <c r="XFA117" s="146">
        <v>2134</v>
      </c>
    </row>
    <row r="118" spans="1:50 16381:16381" x14ac:dyDescent="0.2">
      <c r="B118" s="20" t="s">
        <v>11</v>
      </c>
      <c r="C118" s="21">
        <f>C117+"0:02"</f>
        <v>0.29166666666666657</v>
      </c>
      <c r="D118" s="22">
        <f t="shared" ref="D118:P118" si="63">D117+"0:02"</f>
        <v>0.32569444444444429</v>
      </c>
      <c r="E118" s="22">
        <f t="shared" si="63"/>
        <v>0.34930555555555554</v>
      </c>
      <c r="F118" s="22">
        <f t="shared" si="63"/>
        <v>0.38194444444444409</v>
      </c>
      <c r="G118" s="22">
        <f t="shared" si="63"/>
        <v>0.41111111111111059</v>
      </c>
      <c r="H118" s="22">
        <f t="shared" si="63"/>
        <v>0.44722222222222163</v>
      </c>
      <c r="I118" s="22">
        <f t="shared" si="63"/>
        <v>0.47569444444444375</v>
      </c>
      <c r="J118" s="22">
        <f t="shared" si="63"/>
        <v>0.50624999999999931</v>
      </c>
      <c r="K118" s="22">
        <f t="shared" si="63"/>
        <v>0.53541666666666587</v>
      </c>
      <c r="L118" s="22">
        <f t="shared" si="63"/>
        <v>0.56041666666666579</v>
      </c>
      <c r="M118" s="22">
        <f t="shared" si="63"/>
        <v>0.62291666666666556</v>
      </c>
      <c r="N118" s="22">
        <f t="shared" si="63"/>
        <v>0.68541666666666534</v>
      </c>
      <c r="O118" s="22">
        <f t="shared" si="63"/>
        <v>0.74791666666666512</v>
      </c>
      <c r="P118" s="23">
        <f t="shared" si="63"/>
        <v>0.80763888888888713</v>
      </c>
      <c r="Q118" s="4"/>
      <c r="R118" s="4"/>
      <c r="S118" s="4"/>
      <c r="T118" s="4"/>
      <c r="U118" s="4"/>
      <c r="V118" s="4"/>
      <c r="W118" s="4"/>
      <c r="X118" s="4"/>
      <c r="Y118" s="5"/>
      <c r="Z118" s="4"/>
      <c r="XFA118" s="145">
        <v>2135</v>
      </c>
    </row>
    <row r="119" spans="1:50 16381:16381" x14ac:dyDescent="0.2">
      <c r="B119" s="24" t="s">
        <v>12</v>
      </c>
      <c r="C119" s="25">
        <f>C118+"0:01"</f>
        <v>0.29236111111111102</v>
      </c>
      <c r="D119" s="26">
        <f t="shared" ref="D119:O120" si="64">D118+"0:01"</f>
        <v>0.32638888888888873</v>
      </c>
      <c r="E119" s="26">
        <f t="shared" si="64"/>
        <v>0.35</v>
      </c>
      <c r="F119" s="26">
        <f t="shared" si="64"/>
        <v>0.38263888888888853</v>
      </c>
      <c r="G119" s="26">
        <f>G118+"0:02"</f>
        <v>0.41249999999999948</v>
      </c>
      <c r="H119" s="26">
        <f t="shared" si="64"/>
        <v>0.44791666666666607</v>
      </c>
      <c r="I119" s="26">
        <f t="shared" si="64"/>
        <v>0.4763888888888882</v>
      </c>
      <c r="J119" s="26">
        <f>J118+"0:02"</f>
        <v>0.5076388888888882</v>
      </c>
      <c r="K119" s="26">
        <f t="shared" si="64"/>
        <v>0.53611111111111032</v>
      </c>
      <c r="L119" s="26">
        <f>L118+"0:02"</f>
        <v>0.56180555555555467</v>
      </c>
      <c r="M119" s="26">
        <f t="shared" si="64"/>
        <v>0.62361111111111001</v>
      </c>
      <c r="N119" s="26">
        <f>N118+"0:02"</f>
        <v>0.68680555555555423</v>
      </c>
      <c r="O119" s="26">
        <f>O118+"0:02"</f>
        <v>0.749305555555554</v>
      </c>
      <c r="P119" s="27">
        <f>P118+"0:01"</f>
        <v>0.80833333333333157</v>
      </c>
      <c r="Q119" s="4"/>
      <c r="R119" s="4"/>
      <c r="S119" s="4"/>
      <c r="T119" s="4"/>
      <c r="U119" s="4"/>
      <c r="V119" s="4"/>
      <c r="W119" s="4"/>
      <c r="X119" s="4"/>
      <c r="Y119" s="5"/>
      <c r="Z119" s="4"/>
      <c r="XFA119" s="146">
        <v>2136</v>
      </c>
    </row>
    <row r="120" spans="1:50 16381:16381" x14ac:dyDescent="0.2">
      <c r="B120" s="20" t="s">
        <v>13</v>
      </c>
      <c r="C120" s="21">
        <f>C119+"0:01"</f>
        <v>0.29305555555555546</v>
      </c>
      <c r="D120" s="22">
        <f t="shared" si="64"/>
        <v>0.32708333333333317</v>
      </c>
      <c r="E120" s="22">
        <f t="shared" si="64"/>
        <v>0.35069444444444442</v>
      </c>
      <c r="F120" s="22">
        <f t="shared" si="64"/>
        <v>0.38333333333333297</v>
      </c>
      <c r="G120" s="22">
        <f t="shared" si="64"/>
        <v>0.41319444444444392</v>
      </c>
      <c r="H120" s="22">
        <f t="shared" si="64"/>
        <v>0.44861111111111052</v>
      </c>
      <c r="I120" s="22">
        <f t="shared" si="64"/>
        <v>0.47708333333333264</v>
      </c>
      <c r="J120" s="22">
        <f t="shared" si="64"/>
        <v>0.50833333333333264</v>
      </c>
      <c r="K120" s="22">
        <f t="shared" si="64"/>
        <v>0.53680555555555476</v>
      </c>
      <c r="L120" s="22">
        <f t="shared" si="64"/>
        <v>0.56249999999999911</v>
      </c>
      <c r="M120" s="22">
        <f t="shared" si="64"/>
        <v>0.62430555555555445</v>
      </c>
      <c r="N120" s="22">
        <f t="shared" si="64"/>
        <v>0.68749999999999867</v>
      </c>
      <c r="O120" s="22">
        <f t="shared" si="64"/>
        <v>0.74999999999999845</v>
      </c>
      <c r="P120" s="23">
        <f>P119+"0:01"</f>
        <v>0.80902777777777601</v>
      </c>
      <c r="Q120" s="4"/>
      <c r="R120" s="4"/>
      <c r="S120" s="4"/>
      <c r="T120" s="4"/>
      <c r="U120" s="4"/>
      <c r="V120" s="4"/>
      <c r="W120" s="4"/>
      <c r="X120" s="4"/>
      <c r="Y120" s="5"/>
      <c r="Z120" s="4"/>
      <c r="XFA120" s="145">
        <v>2137</v>
      </c>
    </row>
    <row r="121" spans="1:50 16381:16381" x14ac:dyDescent="0.2">
      <c r="A121" s="1" t="s">
        <v>42</v>
      </c>
      <c r="B121" s="20" t="s">
        <v>14</v>
      </c>
      <c r="C121" s="21">
        <f>C120+"0:02"</f>
        <v>0.29444444444444434</v>
      </c>
      <c r="D121" s="22">
        <f t="shared" ref="D121:P123" si="65">D120+"0:02"</f>
        <v>0.32847222222222205</v>
      </c>
      <c r="E121" s="22">
        <f t="shared" si="65"/>
        <v>0.3520833333333333</v>
      </c>
      <c r="F121" s="22">
        <f t="shared" si="65"/>
        <v>0.38472222222222185</v>
      </c>
      <c r="G121" s="22">
        <f>G120+"0:01"</f>
        <v>0.41388888888888836</v>
      </c>
      <c r="H121" s="22">
        <f t="shared" si="65"/>
        <v>0.4499999999999994</v>
      </c>
      <c r="I121" s="22">
        <f t="shared" si="65"/>
        <v>0.47847222222222152</v>
      </c>
      <c r="J121" s="22">
        <f>J120+"0:01"</f>
        <v>0.50902777777777708</v>
      </c>
      <c r="K121" s="22">
        <f t="shared" si="65"/>
        <v>0.53819444444444364</v>
      </c>
      <c r="L121" s="22">
        <f>L120+"0:01"</f>
        <v>0.56319444444444355</v>
      </c>
      <c r="M121" s="22">
        <f t="shared" si="65"/>
        <v>0.62569444444444333</v>
      </c>
      <c r="N121" s="22">
        <f>N120+"0:01"</f>
        <v>0.68819444444444311</v>
      </c>
      <c r="O121" s="22">
        <f>O120+"0:01"</f>
        <v>0.75069444444444289</v>
      </c>
      <c r="P121" s="23">
        <f>P120+"0:02"</f>
        <v>0.8104166666666649</v>
      </c>
      <c r="Q121" s="4"/>
      <c r="R121" s="4"/>
      <c r="S121" s="4"/>
      <c r="T121" s="4"/>
      <c r="U121" s="4"/>
      <c r="V121" s="4"/>
      <c r="W121" s="4"/>
      <c r="X121" s="4"/>
      <c r="Y121" s="5"/>
      <c r="Z121" s="4"/>
      <c r="XFA121" s="146">
        <v>2138</v>
      </c>
    </row>
    <row r="122" spans="1:50 16381:16381" x14ac:dyDescent="0.2">
      <c r="B122" s="24" t="s">
        <v>15</v>
      </c>
      <c r="C122" s="25">
        <f>C121+"0:02"</f>
        <v>0.29583333333333323</v>
      </c>
      <c r="D122" s="26">
        <f t="shared" si="65"/>
        <v>0.32986111111111094</v>
      </c>
      <c r="E122" s="26">
        <f t="shared" si="65"/>
        <v>0.35347222222222219</v>
      </c>
      <c r="F122" s="26">
        <f t="shared" si="65"/>
        <v>0.38611111111111074</v>
      </c>
      <c r="G122" s="26">
        <f t="shared" si="65"/>
        <v>0.41527777777777725</v>
      </c>
      <c r="H122" s="26">
        <f t="shared" si="65"/>
        <v>0.45138888888888828</v>
      </c>
      <c r="I122" s="26">
        <f t="shared" si="65"/>
        <v>0.47986111111111041</v>
      </c>
      <c r="J122" s="26">
        <f t="shared" si="65"/>
        <v>0.51041666666666596</v>
      </c>
      <c r="K122" s="26">
        <f t="shared" si="65"/>
        <v>0.53958333333333253</v>
      </c>
      <c r="L122" s="26">
        <f t="shared" si="65"/>
        <v>0.56458333333333244</v>
      </c>
      <c r="M122" s="26">
        <f t="shared" si="65"/>
        <v>0.62708333333333222</v>
      </c>
      <c r="N122" s="26">
        <f t="shared" si="65"/>
        <v>0.68958333333333199</v>
      </c>
      <c r="O122" s="26">
        <f t="shared" si="65"/>
        <v>0.75208333333333177</v>
      </c>
      <c r="P122" s="27">
        <f>P121+"0:02"</f>
        <v>0.81180555555555378</v>
      </c>
      <c r="Q122" s="4"/>
      <c r="R122" s="4"/>
      <c r="S122" s="4"/>
      <c r="T122" s="4"/>
      <c r="U122" s="4"/>
      <c r="V122" s="4"/>
      <c r="W122" s="4"/>
      <c r="X122" s="4"/>
      <c r="Y122" s="5"/>
      <c r="Z122" s="4"/>
      <c r="XFA122" s="145">
        <v>2139</v>
      </c>
    </row>
    <row r="123" spans="1:50 16381:16381" ht="15" customHeight="1" x14ac:dyDescent="0.2">
      <c r="A123" s="4"/>
      <c r="B123" s="20" t="s">
        <v>17</v>
      </c>
      <c r="C123" s="21">
        <f>C122+"0:02"</f>
        <v>0.29722222222222211</v>
      </c>
      <c r="D123" s="22">
        <f t="shared" si="65"/>
        <v>0.33124999999999982</v>
      </c>
      <c r="E123" s="22">
        <f t="shared" si="65"/>
        <v>0.35486111111111107</v>
      </c>
      <c r="F123" s="22">
        <f t="shared" si="65"/>
        <v>0.38749999999999962</v>
      </c>
      <c r="G123" s="22">
        <f>G122+"0:01"</f>
        <v>0.41597222222222169</v>
      </c>
      <c r="H123" s="22">
        <f t="shared" si="65"/>
        <v>0.45277777777777717</v>
      </c>
      <c r="I123" s="22">
        <f t="shared" si="65"/>
        <v>0.48124999999999929</v>
      </c>
      <c r="J123" s="22">
        <f t="shared" si="65"/>
        <v>0.51180555555555485</v>
      </c>
      <c r="K123" s="22">
        <f t="shared" si="65"/>
        <v>0.54097222222222141</v>
      </c>
      <c r="L123" s="22">
        <f t="shared" si="65"/>
        <v>0.56597222222222132</v>
      </c>
      <c r="M123" s="22">
        <f t="shared" si="65"/>
        <v>0.6284722222222211</v>
      </c>
      <c r="N123" s="22">
        <f t="shared" si="65"/>
        <v>0.69097222222222088</v>
      </c>
      <c r="O123" s="22">
        <f t="shared" si="65"/>
        <v>0.75347222222222066</v>
      </c>
      <c r="P123" s="23">
        <f t="shared" si="65"/>
        <v>0.81319444444444267</v>
      </c>
      <c r="Q123" s="4"/>
      <c r="R123" s="4"/>
      <c r="S123" s="4"/>
      <c r="T123" s="4"/>
      <c r="U123" s="4"/>
      <c r="V123" s="4"/>
      <c r="W123" s="4"/>
      <c r="X123" s="4"/>
      <c r="Y123" s="5"/>
      <c r="Z123" s="4"/>
      <c r="XFA123" s="146">
        <v>2140</v>
      </c>
    </row>
    <row r="124" spans="1:50 16381:16381" ht="15" customHeight="1" x14ac:dyDescent="0.2">
      <c r="B124" s="20" t="s">
        <v>16</v>
      </c>
      <c r="C124" s="21">
        <f>C123+"0:01"</f>
        <v>0.29791666666666655</v>
      </c>
      <c r="D124" s="22">
        <f t="shared" ref="D124:P124" si="66">D123+"0:01"</f>
        <v>0.33194444444444426</v>
      </c>
      <c r="E124" s="22">
        <f t="shared" si="66"/>
        <v>0.35555555555555551</v>
      </c>
      <c r="F124" s="22">
        <f t="shared" si="66"/>
        <v>0.38819444444444406</v>
      </c>
      <c r="G124" s="22">
        <f t="shared" si="66"/>
        <v>0.41666666666666613</v>
      </c>
      <c r="H124" s="22">
        <f t="shared" si="66"/>
        <v>0.45347222222222161</v>
      </c>
      <c r="I124" s="22">
        <f t="shared" si="66"/>
        <v>0.48194444444444373</v>
      </c>
      <c r="J124" s="22">
        <f t="shared" si="66"/>
        <v>0.51249999999999929</v>
      </c>
      <c r="K124" s="22">
        <f t="shared" si="66"/>
        <v>0.54166666666666585</v>
      </c>
      <c r="L124" s="22">
        <f t="shared" si="66"/>
        <v>0.56666666666666576</v>
      </c>
      <c r="M124" s="22">
        <f t="shared" si="66"/>
        <v>0.62916666666666554</v>
      </c>
      <c r="N124" s="22">
        <f t="shared" si="66"/>
        <v>0.69166666666666532</v>
      </c>
      <c r="O124" s="22">
        <f t="shared" si="66"/>
        <v>0.7541666666666651</v>
      </c>
      <c r="P124" s="23">
        <f t="shared" si="66"/>
        <v>0.81388888888888711</v>
      </c>
      <c r="Q124" s="4"/>
      <c r="R124" s="4"/>
      <c r="S124" s="4"/>
      <c r="T124" s="4"/>
      <c r="U124" s="4"/>
      <c r="V124" s="4"/>
      <c r="W124" s="4"/>
      <c r="X124" s="4"/>
      <c r="Y124" s="5"/>
      <c r="Z124" s="4"/>
      <c r="XFA124" s="145">
        <v>2141</v>
      </c>
    </row>
    <row r="125" spans="1:50 16381:16381" ht="15" customHeight="1" x14ac:dyDescent="0.2">
      <c r="B125" s="24" t="s">
        <v>43</v>
      </c>
      <c r="C125" s="25" t="s">
        <v>0</v>
      </c>
      <c r="D125" s="26">
        <f>D124+"0:02"</f>
        <v>0.33333333333333315</v>
      </c>
      <c r="E125" s="26" t="s">
        <v>0</v>
      </c>
      <c r="F125" s="26" t="s">
        <v>0</v>
      </c>
      <c r="G125" s="26" t="s">
        <v>0</v>
      </c>
      <c r="H125" s="26" t="s">
        <v>0</v>
      </c>
      <c r="I125" s="26" t="s">
        <v>0</v>
      </c>
      <c r="J125" s="26" t="s">
        <v>0</v>
      </c>
      <c r="K125" s="26" t="s">
        <v>0</v>
      </c>
      <c r="L125" s="26" t="s">
        <v>0</v>
      </c>
      <c r="M125" s="26" t="s">
        <v>0</v>
      </c>
      <c r="N125" s="26" t="s">
        <v>0</v>
      </c>
      <c r="O125" s="26" t="s">
        <v>0</v>
      </c>
      <c r="P125" s="27" t="s">
        <v>0</v>
      </c>
      <c r="Q125" s="4"/>
      <c r="R125" s="4"/>
      <c r="S125" s="4"/>
      <c r="T125" s="4"/>
      <c r="U125" s="4"/>
      <c r="V125" s="4"/>
      <c r="W125" s="4"/>
      <c r="X125" s="4"/>
      <c r="Y125" s="5"/>
      <c r="Z125" s="4"/>
      <c r="XFA125" s="146">
        <v>2142</v>
      </c>
    </row>
    <row r="126" spans="1:50 16381:16381" x14ac:dyDescent="0.2">
      <c r="B126" s="28" t="s">
        <v>23</v>
      </c>
      <c r="C126" s="29">
        <f>C124+"0:01"</f>
        <v>0.29861111111111099</v>
      </c>
      <c r="D126" s="30">
        <f>D125+"0:02"</f>
        <v>0.33472222222222203</v>
      </c>
      <c r="E126" s="30">
        <f t="shared" ref="E126:P126" si="67">E124+"0:02"</f>
        <v>0.3569444444444444</v>
      </c>
      <c r="F126" s="30">
        <f t="shared" si="67"/>
        <v>0.38958333333333295</v>
      </c>
      <c r="G126" s="30">
        <f t="shared" si="67"/>
        <v>0.41805555555555501</v>
      </c>
      <c r="H126" s="30">
        <f t="shared" si="67"/>
        <v>0.45486111111111049</v>
      </c>
      <c r="I126" s="30">
        <f t="shared" si="67"/>
        <v>0.48333333333333262</v>
      </c>
      <c r="J126" s="30">
        <f t="shared" si="67"/>
        <v>0.51388888888888817</v>
      </c>
      <c r="K126" s="30">
        <f t="shared" si="67"/>
        <v>0.54305555555555474</v>
      </c>
      <c r="L126" s="30">
        <f t="shared" si="67"/>
        <v>0.56805555555555465</v>
      </c>
      <c r="M126" s="30">
        <f t="shared" si="67"/>
        <v>0.63055555555555443</v>
      </c>
      <c r="N126" s="30">
        <f t="shared" si="67"/>
        <v>0.6930555555555542</v>
      </c>
      <c r="O126" s="30">
        <f t="shared" si="67"/>
        <v>0.75555555555555398</v>
      </c>
      <c r="P126" s="31">
        <f t="shared" si="67"/>
        <v>0.81527777777777599</v>
      </c>
      <c r="Q126" s="4"/>
      <c r="R126" s="4"/>
      <c r="S126" s="4"/>
      <c r="T126" s="4"/>
      <c r="U126" s="4"/>
      <c r="V126" s="4"/>
      <c r="W126" s="4"/>
      <c r="X126" s="4"/>
      <c r="Y126" s="5"/>
      <c r="Z126" s="4"/>
      <c r="XFA126" s="145">
        <v>2143</v>
      </c>
    </row>
    <row r="127" spans="1:50 16381:16381" x14ac:dyDescent="0.2">
      <c r="B127" s="49"/>
      <c r="C127" s="44"/>
      <c r="D127" s="44"/>
      <c r="E127" s="44"/>
      <c r="F127" s="44"/>
      <c r="G127" s="44"/>
      <c r="H127" s="44"/>
      <c r="I127" s="44"/>
      <c r="J127" s="44"/>
      <c r="K127" s="44"/>
      <c r="L127" s="44"/>
      <c r="M127" s="44"/>
      <c r="N127" s="44"/>
      <c r="O127" s="44"/>
      <c r="P127" s="44"/>
      <c r="Q127" s="44"/>
      <c r="R127" s="44"/>
      <c r="S127" s="44"/>
      <c r="T127" s="44"/>
      <c r="U127" s="44"/>
      <c r="V127" s="18"/>
      <c r="W127" s="18"/>
      <c r="X127" s="18"/>
      <c r="Y127" s="45"/>
      <c r="Z127" s="4"/>
      <c r="XFA127" s="146">
        <v>2144</v>
      </c>
    </row>
    <row r="128" spans="1:50 16381:16381" s="18" customFormat="1" x14ac:dyDescent="0.2">
      <c r="A128" s="1"/>
      <c r="B128" s="106" t="s">
        <v>54</v>
      </c>
      <c r="C128" s="107">
        <v>7</v>
      </c>
      <c r="D128" s="107">
        <v>1</v>
      </c>
      <c r="E128" s="107">
        <v>1</v>
      </c>
      <c r="F128" s="107">
        <v>1</v>
      </c>
      <c r="G128" s="107">
        <v>1</v>
      </c>
      <c r="H128" s="107">
        <v>1</v>
      </c>
      <c r="I128" s="107">
        <v>1</v>
      </c>
      <c r="J128" s="107">
        <v>1</v>
      </c>
      <c r="K128" s="107">
        <v>1</v>
      </c>
      <c r="L128" s="107">
        <v>1</v>
      </c>
      <c r="M128" s="107">
        <v>1</v>
      </c>
      <c r="N128" s="107">
        <v>1</v>
      </c>
      <c r="O128" s="107">
        <v>1</v>
      </c>
      <c r="P128" s="107"/>
      <c r="Q128" s="107"/>
      <c r="R128" s="104" t="s">
        <v>180</v>
      </c>
      <c r="S128" s="107"/>
      <c r="T128" s="107"/>
      <c r="U128" s="107"/>
      <c r="V128" s="107"/>
      <c r="W128" s="107"/>
      <c r="X128" s="107"/>
      <c r="Y128" s="107"/>
      <c r="Z128" s="107"/>
      <c r="AA128" s="107"/>
      <c r="AB128" s="107"/>
      <c r="AC128" s="104"/>
      <c r="AH128" s="164"/>
      <c r="AP128" s="145"/>
      <c r="AQ128" s="145"/>
      <c r="AR128" s="145"/>
      <c r="AS128" s="145"/>
      <c r="AT128" s="145"/>
      <c r="AU128" s="145"/>
      <c r="AV128" s="145"/>
      <c r="AW128" s="145"/>
      <c r="AX128" s="145"/>
      <c r="XFA128" s="145">
        <v>2145</v>
      </c>
    </row>
    <row r="129" spans="1:34 16381:16381" s="13" customFormat="1" x14ac:dyDescent="0.2">
      <c r="A129" s="95"/>
      <c r="B129" s="105" t="s">
        <v>178</v>
      </c>
      <c r="C129" s="99">
        <f t="shared" ref="C129:O129" si="68">IFERROR(VLOOKUP(C128,Kms_Ligne1,3,0)/1000,"")</f>
        <v>16.108000000000001</v>
      </c>
      <c r="D129" s="99">
        <f t="shared" si="68"/>
        <v>10.802</v>
      </c>
      <c r="E129" s="99">
        <f t="shared" si="68"/>
        <v>10.802</v>
      </c>
      <c r="F129" s="99">
        <f t="shared" si="68"/>
        <v>10.802</v>
      </c>
      <c r="G129" s="99">
        <f t="shared" si="68"/>
        <v>10.802</v>
      </c>
      <c r="H129" s="99">
        <f t="shared" si="68"/>
        <v>10.802</v>
      </c>
      <c r="I129" s="99">
        <f t="shared" si="68"/>
        <v>10.802</v>
      </c>
      <c r="J129" s="99">
        <f t="shared" si="68"/>
        <v>10.802</v>
      </c>
      <c r="K129" s="99">
        <f t="shared" si="68"/>
        <v>10.802</v>
      </c>
      <c r="L129" s="99">
        <f t="shared" si="68"/>
        <v>10.802</v>
      </c>
      <c r="M129" s="99">
        <f t="shared" si="68"/>
        <v>10.802</v>
      </c>
      <c r="N129" s="99">
        <f t="shared" si="68"/>
        <v>10.802</v>
      </c>
      <c r="O129" s="99">
        <f t="shared" si="68"/>
        <v>10.802</v>
      </c>
      <c r="P129" s="12"/>
      <c r="Q129" s="12"/>
      <c r="R129" s="100">
        <f>SUM(C129:O129)</f>
        <v>145.73199999999994</v>
      </c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03"/>
      <c r="AH129" s="163"/>
      <c r="XFA129" s="146">
        <v>2146</v>
      </c>
    </row>
    <row r="130" spans="1:34 16381:16381" x14ac:dyDescent="0.2">
      <c r="B130" s="68" t="s">
        <v>3</v>
      </c>
      <c r="C130" s="74"/>
      <c r="D130" s="75"/>
      <c r="E130" s="75"/>
      <c r="F130" s="75"/>
      <c r="G130" s="75"/>
      <c r="H130" s="75"/>
      <c r="I130" s="75"/>
      <c r="J130" s="76"/>
      <c r="K130" s="76"/>
      <c r="L130" s="75"/>
      <c r="M130" s="75"/>
      <c r="N130" s="77"/>
      <c r="O130" s="78"/>
      <c r="Q130" s="4"/>
      <c r="R130" s="4"/>
      <c r="S130" s="4"/>
      <c r="T130" s="4"/>
      <c r="U130" s="4"/>
      <c r="V130" s="4"/>
      <c r="W130" s="4"/>
      <c r="X130" s="4"/>
      <c r="Y130" s="5"/>
      <c r="Z130" s="4"/>
      <c r="XFA130" s="145">
        <v>2147</v>
      </c>
    </row>
    <row r="131" spans="1:34 16381:16381" x14ac:dyDescent="0.2">
      <c r="A131" s="1" t="s">
        <v>42</v>
      </c>
      <c r="B131" s="79" t="s">
        <v>23</v>
      </c>
      <c r="C131" s="15">
        <v>0.28125</v>
      </c>
      <c r="D131" s="16">
        <v>0.30555555555555541</v>
      </c>
      <c r="E131" s="16">
        <v>0.33680555555555536</v>
      </c>
      <c r="F131" s="16">
        <v>0.36111111111111077</v>
      </c>
      <c r="G131" s="16">
        <v>0.3937499999999996</v>
      </c>
      <c r="H131" s="16">
        <v>0.42708333333333282</v>
      </c>
      <c r="I131" s="16">
        <v>0.4583333333333327</v>
      </c>
      <c r="J131" s="16">
        <v>0.49305555555555486</v>
      </c>
      <c r="K131" s="16">
        <v>0.51388888888888817</v>
      </c>
      <c r="L131" s="16">
        <v>0.5722222222222213</v>
      </c>
      <c r="M131" s="16">
        <v>0.63541666666666552</v>
      </c>
      <c r="N131" s="16">
        <v>0.69999999999999862</v>
      </c>
      <c r="O131" s="17">
        <v>0.75694444444444287</v>
      </c>
      <c r="Q131" s="4"/>
      <c r="R131" s="4"/>
      <c r="S131" s="4"/>
      <c r="T131" s="4"/>
      <c r="U131" s="4"/>
      <c r="V131" s="4"/>
      <c r="W131" s="4"/>
      <c r="X131" s="4"/>
      <c r="Y131" s="5"/>
      <c r="Z131" s="4"/>
      <c r="XFA131" s="146">
        <v>2148</v>
      </c>
    </row>
    <row r="132" spans="1:34 16381:16381" x14ac:dyDescent="0.2">
      <c r="A132" s="19"/>
      <c r="B132" s="80" t="s">
        <v>16</v>
      </c>
      <c r="C132" s="21">
        <f>C131+"0:01"</f>
        <v>0.28194444444444444</v>
      </c>
      <c r="D132" s="22">
        <f>D131+"0:01"</f>
        <v>0.30624999999999986</v>
      </c>
      <c r="E132" s="22">
        <f>E131+"0:02"</f>
        <v>0.33819444444444424</v>
      </c>
      <c r="F132" s="22">
        <f t="shared" ref="F132:O132" si="69">F131+"0:01"</f>
        <v>0.36180555555555521</v>
      </c>
      <c r="G132" s="22">
        <f t="shared" si="69"/>
        <v>0.39444444444444404</v>
      </c>
      <c r="H132" s="22">
        <f t="shared" si="69"/>
        <v>0.42777777777777726</v>
      </c>
      <c r="I132" s="22">
        <f t="shared" si="69"/>
        <v>0.45902777777777715</v>
      </c>
      <c r="J132" s="22">
        <f t="shared" si="69"/>
        <v>0.4937499999999993</v>
      </c>
      <c r="K132" s="22">
        <f t="shared" si="69"/>
        <v>0.51458333333333262</v>
      </c>
      <c r="L132" s="22">
        <f t="shared" si="69"/>
        <v>0.57291666666666574</v>
      </c>
      <c r="M132" s="22">
        <f t="shared" si="69"/>
        <v>0.63611111111110996</v>
      </c>
      <c r="N132" s="22">
        <f t="shared" si="69"/>
        <v>0.70069444444444307</v>
      </c>
      <c r="O132" s="23">
        <f t="shared" si="69"/>
        <v>0.75763888888888731</v>
      </c>
      <c r="Q132" s="4"/>
      <c r="R132" s="4"/>
      <c r="S132" s="4"/>
      <c r="T132" s="4"/>
      <c r="U132" s="4"/>
      <c r="V132" s="4"/>
      <c r="W132" s="4"/>
      <c r="X132" s="4"/>
      <c r="Y132" s="5"/>
      <c r="Z132" s="4"/>
      <c r="XFA132" s="145">
        <v>2149</v>
      </c>
    </row>
    <row r="133" spans="1:34 16381:16381" x14ac:dyDescent="0.2">
      <c r="B133" s="80" t="s">
        <v>17</v>
      </c>
      <c r="C133" s="21">
        <f>C132+"0:01"</f>
        <v>0.28263888888888888</v>
      </c>
      <c r="D133" s="22">
        <f>D132+"0:01"</f>
        <v>0.3069444444444443</v>
      </c>
      <c r="E133" s="22">
        <f>E132+"0:02"</f>
        <v>0.33958333333333313</v>
      </c>
      <c r="F133" s="22">
        <f>F132+"0:01"</f>
        <v>0.36249999999999966</v>
      </c>
      <c r="G133" s="22">
        <f>G132+"0:01"</f>
        <v>0.39513888888888848</v>
      </c>
      <c r="H133" s="22">
        <f>H132+"0:01"</f>
        <v>0.4284722222222217</v>
      </c>
      <c r="I133" s="22">
        <f>I132+"0:01"</f>
        <v>0.45972222222222159</v>
      </c>
      <c r="J133" s="22">
        <f>J132+"0:03"</f>
        <v>0.49583333333333263</v>
      </c>
      <c r="K133" s="22">
        <f>K132+"0:03"</f>
        <v>0.51666666666666594</v>
      </c>
      <c r="L133" s="22">
        <f>L132+"0:01"</f>
        <v>0.57361111111111018</v>
      </c>
      <c r="M133" s="22">
        <f>M132+"0:01"</f>
        <v>0.6368055555555544</v>
      </c>
      <c r="N133" s="22">
        <f>N132+"0:01"</f>
        <v>0.70138888888888751</v>
      </c>
      <c r="O133" s="23">
        <f>O132+"0:01"</f>
        <v>0.75833333333333175</v>
      </c>
      <c r="Q133" s="4"/>
      <c r="R133" s="4"/>
      <c r="S133" s="4"/>
      <c r="T133" s="4"/>
      <c r="U133" s="4"/>
      <c r="V133" s="4"/>
      <c r="W133" s="4"/>
      <c r="X133" s="4"/>
      <c r="Y133" s="5"/>
      <c r="Z133" s="4"/>
      <c r="XFA133" s="146">
        <v>2150</v>
      </c>
    </row>
    <row r="134" spans="1:34 16381:16381" x14ac:dyDescent="0.2">
      <c r="B134" s="81" t="s">
        <v>15</v>
      </c>
      <c r="C134" s="25">
        <f>C133+"0:02"</f>
        <v>0.28402777777777777</v>
      </c>
      <c r="D134" s="26">
        <f>D133+"0:02"</f>
        <v>0.30833333333333318</v>
      </c>
      <c r="E134" s="26">
        <f>E133+"0:02"</f>
        <v>0.34097222222222201</v>
      </c>
      <c r="F134" s="26">
        <f>F133+"0:02"</f>
        <v>0.36388888888888854</v>
      </c>
      <c r="G134" s="26">
        <f>G133+"0:02"</f>
        <v>0.39652777777777737</v>
      </c>
      <c r="H134" s="26">
        <f>H133+"0:02"</f>
        <v>0.42986111111111058</v>
      </c>
      <c r="I134" s="26">
        <f>I133+"0:02"</f>
        <v>0.46111111111111047</v>
      </c>
      <c r="J134" s="26">
        <f>J133+"0:01"</f>
        <v>0.49652777777777707</v>
      </c>
      <c r="K134" s="26">
        <f>K133+"0:01"</f>
        <v>0.51736111111111038</v>
      </c>
      <c r="L134" s="26">
        <f>L133+"0:02"</f>
        <v>0.57499999999999907</v>
      </c>
      <c r="M134" s="26">
        <f>M133+"0:02"</f>
        <v>0.63819444444444329</v>
      </c>
      <c r="N134" s="26">
        <f>N133+"0:02"</f>
        <v>0.70277777777777639</v>
      </c>
      <c r="O134" s="27">
        <f>O133+"0:02"</f>
        <v>0.75972222222222063</v>
      </c>
      <c r="Q134" s="4"/>
      <c r="R134" s="4"/>
      <c r="S134" s="4"/>
      <c r="T134" s="4"/>
      <c r="U134" s="4"/>
      <c r="V134" s="4"/>
      <c r="W134" s="4"/>
      <c r="X134" s="4"/>
      <c r="Y134" s="5"/>
      <c r="Z134" s="4"/>
      <c r="XFA134" s="145">
        <v>2151</v>
      </c>
    </row>
    <row r="135" spans="1:34 16381:16381" x14ac:dyDescent="0.2">
      <c r="B135" s="80" t="s">
        <v>14</v>
      </c>
      <c r="C135" s="21">
        <f t="shared" ref="C135:O139" si="70">C134+"0:01"</f>
        <v>0.28472222222222221</v>
      </c>
      <c r="D135" s="22">
        <f t="shared" si="70"/>
        <v>0.30902777777777762</v>
      </c>
      <c r="E135" s="22">
        <f>E134+"0:02"</f>
        <v>0.34236111111111089</v>
      </c>
      <c r="F135" s="22">
        <f>F134+"0:02"</f>
        <v>0.36527777777777742</v>
      </c>
      <c r="G135" s="22">
        <f>G134+"0:01"</f>
        <v>0.39722222222222181</v>
      </c>
      <c r="H135" s="22">
        <f>H134+"0:02"</f>
        <v>0.43124999999999947</v>
      </c>
      <c r="I135" s="22">
        <f>I134+"0:02"</f>
        <v>0.46249999999999936</v>
      </c>
      <c r="J135" s="22">
        <f>J134+"0:01"</f>
        <v>0.49722222222222151</v>
      </c>
      <c r="K135" s="22">
        <f>K134+"0:01"</f>
        <v>0.51805555555555483</v>
      </c>
      <c r="L135" s="22">
        <f>L134+"0:01"</f>
        <v>0.57569444444444351</v>
      </c>
      <c r="M135" s="22">
        <f>M134+"0:01"</f>
        <v>0.63888888888888773</v>
      </c>
      <c r="N135" s="22">
        <f>N134+"0:01"</f>
        <v>0.70347222222222083</v>
      </c>
      <c r="O135" s="23">
        <f>O134+"0:01"</f>
        <v>0.76041666666666508</v>
      </c>
      <c r="Q135" s="4"/>
      <c r="R135" s="4"/>
      <c r="S135" s="4"/>
      <c r="T135" s="4"/>
      <c r="U135" s="4"/>
      <c r="V135" s="4"/>
      <c r="W135" s="4"/>
      <c r="X135" s="4"/>
      <c r="Y135" s="5"/>
      <c r="Z135" s="4"/>
      <c r="XFA135" s="146">
        <v>2152</v>
      </c>
    </row>
    <row r="136" spans="1:34 16381:16381" x14ac:dyDescent="0.2">
      <c r="B136" s="80" t="s">
        <v>13</v>
      </c>
      <c r="C136" s="21">
        <f t="shared" si="70"/>
        <v>0.28541666666666665</v>
      </c>
      <c r="D136" s="22">
        <f t="shared" si="70"/>
        <v>0.30972222222222207</v>
      </c>
      <c r="E136" s="22">
        <f t="shared" si="70"/>
        <v>0.34305555555555534</v>
      </c>
      <c r="F136" s="22">
        <f t="shared" si="70"/>
        <v>0.36597222222222187</v>
      </c>
      <c r="G136" s="22">
        <f t="shared" si="70"/>
        <v>0.39791666666666625</v>
      </c>
      <c r="H136" s="22">
        <f t="shared" si="70"/>
        <v>0.43194444444444391</v>
      </c>
      <c r="I136" s="22">
        <f t="shared" si="70"/>
        <v>0.4631944444444438</v>
      </c>
      <c r="J136" s="22">
        <f t="shared" si="70"/>
        <v>0.49791666666666595</v>
      </c>
      <c r="K136" s="22">
        <f t="shared" si="70"/>
        <v>0.51874999999999927</v>
      </c>
      <c r="L136" s="22">
        <f t="shared" si="70"/>
        <v>0.57638888888888795</v>
      </c>
      <c r="M136" s="22">
        <f t="shared" si="70"/>
        <v>0.63958333333333217</v>
      </c>
      <c r="N136" s="22">
        <f t="shared" si="70"/>
        <v>0.70416666666666528</v>
      </c>
      <c r="O136" s="23">
        <f t="shared" si="70"/>
        <v>0.76111111111110952</v>
      </c>
      <c r="Q136" s="4"/>
      <c r="R136" s="4"/>
      <c r="S136" s="4"/>
      <c r="T136" s="4"/>
      <c r="U136" s="4"/>
      <c r="V136" s="4"/>
      <c r="W136" s="4"/>
      <c r="X136" s="4"/>
      <c r="Y136" s="5"/>
      <c r="Z136" s="4"/>
      <c r="XFA136" s="145">
        <v>2153</v>
      </c>
    </row>
    <row r="137" spans="1:34 16381:16381" x14ac:dyDescent="0.2">
      <c r="A137" s="1" t="s">
        <v>38</v>
      </c>
      <c r="B137" s="81" t="s">
        <v>12</v>
      </c>
      <c r="C137" s="25">
        <f t="shared" si="70"/>
        <v>0.28611111111111109</v>
      </c>
      <c r="D137" s="26">
        <f t="shared" si="70"/>
        <v>0.31041666666666651</v>
      </c>
      <c r="E137" s="26">
        <f t="shared" si="70"/>
        <v>0.34374999999999978</v>
      </c>
      <c r="F137" s="26">
        <f t="shared" si="70"/>
        <v>0.36666666666666631</v>
      </c>
      <c r="G137" s="26">
        <f t="shared" si="70"/>
        <v>0.39861111111111069</v>
      </c>
      <c r="H137" s="26">
        <f t="shared" si="70"/>
        <v>0.43263888888888835</v>
      </c>
      <c r="I137" s="26">
        <f t="shared" si="70"/>
        <v>0.46388888888888824</v>
      </c>
      <c r="J137" s="26">
        <f t="shared" si="70"/>
        <v>0.49861111111111039</v>
      </c>
      <c r="K137" s="26">
        <f t="shared" si="70"/>
        <v>0.51944444444444371</v>
      </c>
      <c r="L137" s="26">
        <f t="shared" si="70"/>
        <v>0.57708333333333239</v>
      </c>
      <c r="M137" s="26">
        <f t="shared" si="70"/>
        <v>0.64027777777777661</v>
      </c>
      <c r="N137" s="26">
        <f t="shared" si="70"/>
        <v>0.70486111111110972</v>
      </c>
      <c r="O137" s="27">
        <f t="shared" si="70"/>
        <v>0.76180555555555396</v>
      </c>
      <c r="Q137" s="4"/>
      <c r="R137" s="4"/>
      <c r="S137" s="4"/>
      <c r="T137" s="4"/>
      <c r="U137" s="4"/>
      <c r="V137" s="4"/>
      <c r="W137" s="4"/>
      <c r="X137" s="4"/>
      <c r="Y137" s="5"/>
      <c r="Z137" s="4"/>
      <c r="XFA137" s="146">
        <v>2154</v>
      </c>
    </row>
    <row r="138" spans="1:34 16381:16381" x14ac:dyDescent="0.2">
      <c r="B138" s="80" t="s">
        <v>52</v>
      </c>
      <c r="C138" s="21">
        <f t="shared" si="70"/>
        <v>0.28680555555555554</v>
      </c>
      <c r="D138" s="22">
        <f t="shared" si="70"/>
        <v>0.31111111111111095</v>
      </c>
      <c r="E138" s="22">
        <f t="shared" si="70"/>
        <v>0.34444444444444422</v>
      </c>
      <c r="F138" s="22">
        <f t="shared" si="70"/>
        <v>0.36736111111111075</v>
      </c>
      <c r="G138" s="22">
        <f>G137+"0:02"</f>
        <v>0.39999999999999958</v>
      </c>
      <c r="H138" s="22">
        <f t="shared" si="70"/>
        <v>0.43333333333333279</v>
      </c>
      <c r="I138" s="22">
        <f t="shared" si="70"/>
        <v>0.46458333333333268</v>
      </c>
      <c r="J138" s="22">
        <f t="shared" si="70"/>
        <v>0.49930555555555484</v>
      </c>
      <c r="K138" s="22">
        <f t="shared" si="70"/>
        <v>0.52013888888888815</v>
      </c>
      <c r="L138" s="22">
        <f>L137+"0:02"</f>
        <v>0.57847222222222128</v>
      </c>
      <c r="M138" s="22">
        <f>M137+"0:02"</f>
        <v>0.6416666666666655</v>
      </c>
      <c r="N138" s="22">
        <f>N137+"0:02"</f>
        <v>0.7062499999999986</v>
      </c>
      <c r="O138" s="23">
        <f>O137+"0:02"</f>
        <v>0.76319444444444284</v>
      </c>
      <c r="Q138" s="4"/>
      <c r="R138" s="4"/>
      <c r="S138" s="4"/>
      <c r="T138" s="4"/>
      <c r="U138" s="4"/>
      <c r="V138" s="4"/>
      <c r="W138" s="4"/>
      <c r="X138" s="4"/>
      <c r="Y138" s="5"/>
      <c r="Z138" s="4"/>
      <c r="XFA138" s="145">
        <v>2155</v>
      </c>
    </row>
    <row r="139" spans="1:34 16381:16381" x14ac:dyDescent="0.2">
      <c r="A139" s="4"/>
      <c r="B139" s="80" t="s">
        <v>11</v>
      </c>
      <c r="C139" s="21">
        <f t="shared" si="70"/>
        <v>0.28749999999999998</v>
      </c>
      <c r="D139" s="22">
        <f t="shared" si="70"/>
        <v>0.31180555555555539</v>
      </c>
      <c r="E139" s="22">
        <f t="shared" si="70"/>
        <v>0.34513888888888866</v>
      </c>
      <c r="F139" s="22">
        <f t="shared" si="70"/>
        <v>0.36805555555555519</v>
      </c>
      <c r="G139" s="22">
        <f t="shared" si="70"/>
        <v>0.40069444444444402</v>
      </c>
      <c r="H139" s="22">
        <f t="shared" si="70"/>
        <v>0.43402777777777724</v>
      </c>
      <c r="I139" s="22">
        <f t="shared" si="70"/>
        <v>0.46527777777777712</v>
      </c>
      <c r="J139" s="22">
        <f t="shared" si="70"/>
        <v>0.49999999999999928</v>
      </c>
      <c r="K139" s="22">
        <f t="shared" si="70"/>
        <v>0.52083333333333259</v>
      </c>
      <c r="L139" s="22">
        <f t="shared" si="70"/>
        <v>0.57916666666666572</v>
      </c>
      <c r="M139" s="22">
        <f t="shared" si="70"/>
        <v>0.64236111111110994</v>
      </c>
      <c r="N139" s="22">
        <f t="shared" si="70"/>
        <v>0.70694444444444304</v>
      </c>
      <c r="O139" s="23">
        <f t="shared" si="70"/>
        <v>0.76388888888888729</v>
      </c>
      <c r="Q139" s="4"/>
      <c r="R139" s="4"/>
      <c r="S139" s="4"/>
      <c r="T139" s="4"/>
      <c r="U139" s="4"/>
      <c r="V139" s="4"/>
      <c r="W139" s="4"/>
      <c r="X139" s="4"/>
      <c r="Y139" s="5"/>
      <c r="Z139" s="4"/>
      <c r="XFA139" s="146">
        <v>2156</v>
      </c>
    </row>
    <row r="140" spans="1:34 16381:16381" x14ac:dyDescent="0.2">
      <c r="B140" s="81" t="s">
        <v>9</v>
      </c>
      <c r="C140" s="25">
        <f t="shared" ref="C140:E141" si="71">C139+"0:02"</f>
        <v>0.28888888888888886</v>
      </c>
      <c r="D140" s="26">
        <f t="shared" si="71"/>
        <v>0.31319444444444428</v>
      </c>
      <c r="E140" s="26">
        <f t="shared" si="71"/>
        <v>0.34652777777777755</v>
      </c>
      <c r="F140" s="26">
        <f>F139+"0:03"</f>
        <v>0.37013888888888852</v>
      </c>
      <c r="G140" s="26">
        <f>G139+"0:03"</f>
        <v>0.40277777777777735</v>
      </c>
      <c r="H140" s="26">
        <f>H139+"0:03"</f>
        <v>0.43611111111111056</v>
      </c>
      <c r="I140" s="26">
        <f>I139+"0:03"</f>
        <v>0.46736111111111045</v>
      </c>
      <c r="J140" s="26">
        <f>J139+"0:02"</f>
        <v>0.50138888888888822</v>
      </c>
      <c r="K140" s="26">
        <f>K139+"0:01"</f>
        <v>0.52152777777777704</v>
      </c>
      <c r="L140" s="26">
        <f>L139+"0:03"</f>
        <v>0.58124999999999905</v>
      </c>
      <c r="M140" s="26">
        <f>M139+"0:03"</f>
        <v>0.64444444444444327</v>
      </c>
      <c r="N140" s="26">
        <f>N139+"0:03"</f>
        <v>0.70902777777777637</v>
      </c>
      <c r="O140" s="27">
        <f>O139+"0:03"</f>
        <v>0.76597222222222061</v>
      </c>
      <c r="Q140" s="4"/>
      <c r="R140" s="4"/>
      <c r="S140" s="4"/>
      <c r="T140" s="4"/>
      <c r="U140" s="4"/>
      <c r="V140" s="4"/>
      <c r="W140" s="4"/>
      <c r="X140" s="4"/>
      <c r="Y140" s="5"/>
      <c r="Z140" s="4"/>
      <c r="XFA140" s="145">
        <v>2157</v>
      </c>
    </row>
    <row r="141" spans="1:34 16381:16381" x14ac:dyDescent="0.2">
      <c r="B141" s="80" t="s">
        <v>41</v>
      </c>
      <c r="C141" s="21">
        <f t="shared" si="71"/>
        <v>0.29027777777777775</v>
      </c>
      <c r="D141" s="22">
        <f t="shared" si="71"/>
        <v>0.31458333333333316</v>
      </c>
      <c r="E141" s="22">
        <f t="shared" si="71"/>
        <v>0.34791666666666643</v>
      </c>
      <c r="F141" s="22">
        <f>F140+"0:02"</f>
        <v>0.3715277777777774</v>
      </c>
      <c r="G141" s="22">
        <f>G140+"0:02"</f>
        <v>0.40416666666666623</v>
      </c>
      <c r="H141" s="22">
        <f>H140+"0:02"</f>
        <v>0.43749999999999944</v>
      </c>
      <c r="I141" s="22">
        <f>I140+"0:02"</f>
        <v>0.46874999999999933</v>
      </c>
      <c r="J141" s="22">
        <f>J140+"0:02"</f>
        <v>0.5027777777777771</v>
      </c>
      <c r="K141" s="22">
        <f>K140+"0:01"</f>
        <v>0.52222222222222148</v>
      </c>
      <c r="L141" s="22">
        <f>L140+"0:02"</f>
        <v>0.58263888888888793</v>
      </c>
      <c r="M141" s="22">
        <f>M140+"0:02"</f>
        <v>0.64583333333333215</v>
      </c>
      <c r="N141" s="22">
        <f>N140+"0:02"</f>
        <v>0.71041666666666525</v>
      </c>
      <c r="O141" s="23">
        <f>O140+"0:02"</f>
        <v>0.7673611111111095</v>
      </c>
      <c r="Q141" s="4"/>
      <c r="R141" s="4"/>
      <c r="S141" s="4"/>
      <c r="T141" s="4"/>
      <c r="U141" s="4"/>
      <c r="V141" s="4"/>
      <c r="W141" s="4"/>
      <c r="X141" s="4"/>
      <c r="Y141" s="5"/>
      <c r="Z141" s="4"/>
      <c r="XFA141" s="146">
        <v>2158</v>
      </c>
    </row>
    <row r="142" spans="1:34 16381:16381" x14ac:dyDescent="0.2">
      <c r="B142" s="80" t="s">
        <v>40</v>
      </c>
      <c r="C142" s="21">
        <f t="shared" ref="C142:J142" si="72">C141+"0:01"</f>
        <v>0.29097222222222219</v>
      </c>
      <c r="D142" s="22">
        <f t="shared" si="72"/>
        <v>0.3152777777777776</v>
      </c>
      <c r="E142" s="22">
        <f t="shared" si="72"/>
        <v>0.34861111111111087</v>
      </c>
      <c r="F142" s="22">
        <f t="shared" si="72"/>
        <v>0.37222222222222184</v>
      </c>
      <c r="G142" s="22">
        <f t="shared" si="72"/>
        <v>0.40486111111111067</v>
      </c>
      <c r="H142" s="22">
        <f t="shared" si="72"/>
        <v>0.43819444444444389</v>
      </c>
      <c r="I142" s="22">
        <f t="shared" si="72"/>
        <v>0.46944444444444378</v>
      </c>
      <c r="J142" s="22">
        <f t="shared" si="72"/>
        <v>0.50347222222222154</v>
      </c>
      <c r="K142" s="22">
        <f>K141+"0:01"</f>
        <v>0.52291666666666592</v>
      </c>
      <c r="L142" s="22">
        <f>L141+"0:01"</f>
        <v>0.58333333333333237</v>
      </c>
      <c r="M142" s="22">
        <f>M141+"0:01"</f>
        <v>0.64652777777777659</v>
      </c>
      <c r="N142" s="22">
        <f>N141+"0:01"</f>
        <v>0.71111111111110969</v>
      </c>
      <c r="O142" s="23">
        <f>O141+"0:01"</f>
        <v>0.76805555555555394</v>
      </c>
      <c r="Q142" s="4"/>
      <c r="R142" s="4"/>
      <c r="S142" s="4"/>
      <c r="T142" s="4"/>
      <c r="U142" s="4"/>
      <c r="V142" s="4"/>
      <c r="W142" s="4"/>
      <c r="X142" s="4"/>
      <c r="Y142" s="5"/>
      <c r="Z142" s="4"/>
      <c r="XFA142" s="145">
        <v>2159</v>
      </c>
    </row>
    <row r="143" spans="1:34 16381:16381" x14ac:dyDescent="0.2">
      <c r="B143" s="81" t="s">
        <v>8</v>
      </c>
      <c r="C143" s="25">
        <f>C142+"0:02"</f>
        <v>0.29236111111111107</v>
      </c>
      <c r="D143" s="26">
        <f>D142+"0:02"</f>
        <v>0.31666666666666649</v>
      </c>
      <c r="E143" s="26">
        <f>E142+"0:03"</f>
        <v>0.3506944444444442</v>
      </c>
      <c r="F143" s="26">
        <f>F142+"0:02"</f>
        <v>0.37361111111111073</v>
      </c>
      <c r="G143" s="26">
        <f>G142+"0:02"</f>
        <v>0.40624999999999956</v>
      </c>
      <c r="H143" s="26">
        <f>H142+"0:02"</f>
        <v>0.43958333333333277</v>
      </c>
      <c r="I143" s="26">
        <f>I142+"0:02"</f>
        <v>0.47083333333333266</v>
      </c>
      <c r="J143" s="26">
        <f>J142+"0:02"</f>
        <v>0.50486111111111043</v>
      </c>
      <c r="K143" s="26">
        <f>K142+"0:01"</f>
        <v>0.52361111111111036</v>
      </c>
      <c r="L143" s="26">
        <f>L142+"0:02"</f>
        <v>0.58472222222222126</v>
      </c>
      <c r="M143" s="26">
        <f>M142+"0:02"</f>
        <v>0.64791666666666548</v>
      </c>
      <c r="N143" s="26">
        <f>N142+"0:02"</f>
        <v>0.71249999999999858</v>
      </c>
      <c r="O143" s="27">
        <f>O142+"0:02"</f>
        <v>0.76944444444444282</v>
      </c>
      <c r="Q143" s="4"/>
      <c r="R143" s="4"/>
      <c r="S143" s="4"/>
      <c r="T143" s="4"/>
      <c r="U143" s="4"/>
      <c r="V143" s="4"/>
      <c r="W143" s="4"/>
      <c r="X143" s="4"/>
      <c r="Y143" s="5"/>
      <c r="Z143" s="4"/>
      <c r="XFA143" s="146">
        <v>2160</v>
      </c>
    </row>
    <row r="144" spans="1:34 16381:16381" x14ac:dyDescent="0.2">
      <c r="B144" s="80" t="s">
        <v>39</v>
      </c>
      <c r="C144" s="21">
        <f>C143+"0:02"</f>
        <v>0.29374999999999996</v>
      </c>
      <c r="D144" s="22">
        <f>D143+"0:02"</f>
        <v>0.31805555555555537</v>
      </c>
      <c r="E144" s="22">
        <f>E143+"0:01"</f>
        <v>0.35138888888888864</v>
      </c>
      <c r="F144" s="22">
        <f>F143+"0:02"</f>
        <v>0.37499999999999961</v>
      </c>
      <c r="G144" s="22">
        <f>G143+"0:01"</f>
        <v>0.406944444444444</v>
      </c>
      <c r="H144" s="22">
        <f>H143+"0:02"</f>
        <v>0.44097222222222165</v>
      </c>
      <c r="I144" s="22">
        <f>I143+"0:02"</f>
        <v>0.47222222222222154</v>
      </c>
      <c r="J144" s="22">
        <f>J143+"0:01"</f>
        <v>0.50555555555555487</v>
      </c>
      <c r="K144" s="22">
        <f>K143+"0:01"</f>
        <v>0.5243055555555548</v>
      </c>
      <c r="L144" s="22">
        <f>L143+"0:01"</f>
        <v>0.5854166666666657</v>
      </c>
      <c r="M144" s="22">
        <f>M143+"0:01"</f>
        <v>0.64861111111110992</v>
      </c>
      <c r="N144" s="22">
        <f>N143+"0:01"</f>
        <v>0.71319444444444302</v>
      </c>
      <c r="O144" s="23">
        <f>O143+"0:01"</f>
        <v>0.77013888888888726</v>
      </c>
      <c r="Q144" s="4"/>
      <c r="R144" s="4"/>
      <c r="S144" s="4"/>
      <c r="T144" s="4"/>
      <c r="U144" s="4"/>
      <c r="V144" s="4"/>
      <c r="W144" s="4"/>
      <c r="X144" s="4"/>
      <c r="Y144" s="5"/>
      <c r="Z144" s="4"/>
      <c r="XFA144" s="145">
        <v>2161</v>
      </c>
    </row>
    <row r="145" spans="1:50 16381:16381" x14ac:dyDescent="0.2">
      <c r="A145" s="1" t="s">
        <v>32</v>
      </c>
      <c r="B145" s="80" t="s">
        <v>18</v>
      </c>
      <c r="C145" s="21">
        <f>C144+"0:01"</f>
        <v>0.2944444444444444</v>
      </c>
      <c r="D145" s="22">
        <f>D144+"0:01"</f>
        <v>0.31874999999999981</v>
      </c>
      <c r="E145" s="22">
        <f t="shared" ref="E145:O145" si="73">E144+"0:01"</f>
        <v>0.35208333333333308</v>
      </c>
      <c r="F145" s="22">
        <f t="shared" si="73"/>
        <v>0.37569444444444405</v>
      </c>
      <c r="G145" s="22">
        <f t="shared" si="73"/>
        <v>0.40763888888888844</v>
      </c>
      <c r="H145" s="22">
        <f t="shared" si="73"/>
        <v>0.4416666666666661</v>
      </c>
      <c r="I145" s="22">
        <f t="shared" si="73"/>
        <v>0.47291666666666599</v>
      </c>
      <c r="J145" s="22">
        <f t="shared" si="73"/>
        <v>0.50624999999999931</v>
      </c>
      <c r="K145" s="22">
        <f t="shared" si="73"/>
        <v>0.52499999999999925</v>
      </c>
      <c r="L145" s="22">
        <f t="shared" si="73"/>
        <v>0.58611111111111014</v>
      </c>
      <c r="M145" s="22">
        <f t="shared" si="73"/>
        <v>0.64930555555555436</v>
      </c>
      <c r="N145" s="22">
        <f t="shared" si="73"/>
        <v>0.71388888888888746</v>
      </c>
      <c r="O145" s="23">
        <f t="shared" si="73"/>
        <v>0.77083333333333171</v>
      </c>
      <c r="Q145" s="4"/>
      <c r="R145" s="4"/>
      <c r="S145" s="4"/>
      <c r="T145" s="4"/>
      <c r="U145" s="4"/>
      <c r="V145" s="4"/>
      <c r="W145" s="4"/>
      <c r="X145" s="4"/>
      <c r="Y145" s="5"/>
      <c r="Z145" s="4"/>
      <c r="XFA145" s="146">
        <v>2162</v>
      </c>
    </row>
    <row r="146" spans="1:50 16381:16381" x14ac:dyDescent="0.2">
      <c r="B146" s="81" t="s">
        <v>7</v>
      </c>
      <c r="C146" s="25">
        <f>C145+"0:00"</f>
        <v>0.2944444444444444</v>
      </c>
      <c r="D146" s="26">
        <f>D145+"0:00"</f>
        <v>0.31874999999999981</v>
      </c>
      <c r="E146" s="26">
        <f t="shared" ref="E146:O146" si="74">E145+"0:00"</f>
        <v>0.35208333333333308</v>
      </c>
      <c r="F146" s="26">
        <f t="shared" si="74"/>
        <v>0.37569444444444405</v>
      </c>
      <c r="G146" s="26">
        <f t="shared" si="74"/>
        <v>0.40763888888888844</v>
      </c>
      <c r="H146" s="26">
        <f t="shared" si="74"/>
        <v>0.4416666666666661</v>
      </c>
      <c r="I146" s="26">
        <f t="shared" si="74"/>
        <v>0.47291666666666599</v>
      </c>
      <c r="J146" s="26">
        <f t="shared" si="74"/>
        <v>0.50624999999999931</v>
      </c>
      <c r="K146" s="26">
        <f t="shared" si="74"/>
        <v>0.52499999999999925</v>
      </c>
      <c r="L146" s="26">
        <f t="shared" si="74"/>
        <v>0.58611111111111014</v>
      </c>
      <c r="M146" s="26">
        <f t="shared" si="74"/>
        <v>0.64930555555555436</v>
      </c>
      <c r="N146" s="26">
        <f t="shared" si="74"/>
        <v>0.71388888888888746</v>
      </c>
      <c r="O146" s="27">
        <f t="shared" si="74"/>
        <v>0.77083333333333171</v>
      </c>
      <c r="Q146" s="4"/>
      <c r="R146" s="4"/>
      <c r="S146" s="4"/>
      <c r="T146" s="4"/>
      <c r="U146" s="4"/>
      <c r="V146" s="4"/>
      <c r="W146" s="4"/>
      <c r="X146" s="4"/>
      <c r="Y146" s="5"/>
      <c r="Z146" s="4"/>
      <c r="XFA146" s="145">
        <v>2163</v>
      </c>
    </row>
    <row r="147" spans="1:50 16381:16381" x14ac:dyDescent="0.2">
      <c r="B147" s="80" t="s">
        <v>6</v>
      </c>
      <c r="C147" s="21">
        <f t="shared" ref="C147:O149" si="75">C146+"0:01"</f>
        <v>0.29513888888888884</v>
      </c>
      <c r="D147" s="22">
        <f t="shared" si="75"/>
        <v>0.31944444444444425</v>
      </c>
      <c r="E147" s="22">
        <f t="shared" si="75"/>
        <v>0.35277777777777752</v>
      </c>
      <c r="F147" s="22">
        <f t="shared" si="75"/>
        <v>0.3763888888888885</v>
      </c>
      <c r="G147" s="22">
        <f t="shared" si="75"/>
        <v>0.40833333333333288</v>
      </c>
      <c r="H147" s="22">
        <f t="shared" si="75"/>
        <v>0.44236111111111054</v>
      </c>
      <c r="I147" s="22">
        <f t="shared" si="75"/>
        <v>0.47361111111111043</v>
      </c>
      <c r="J147" s="22">
        <f t="shared" si="75"/>
        <v>0.50694444444444375</v>
      </c>
      <c r="K147" s="22">
        <f t="shared" si="75"/>
        <v>0.52569444444444369</v>
      </c>
      <c r="L147" s="22">
        <f t="shared" si="75"/>
        <v>0.58680555555555458</v>
      </c>
      <c r="M147" s="22">
        <f t="shared" si="75"/>
        <v>0.6499999999999988</v>
      </c>
      <c r="N147" s="22">
        <f t="shared" si="75"/>
        <v>0.7145833333333319</v>
      </c>
      <c r="O147" s="23">
        <f t="shared" si="75"/>
        <v>0.77152777777777615</v>
      </c>
      <c r="Q147" s="4"/>
      <c r="R147" s="4"/>
      <c r="S147" s="4"/>
      <c r="T147" s="4"/>
      <c r="U147" s="4"/>
      <c r="V147" s="4"/>
      <c r="W147" s="4"/>
      <c r="X147" s="4"/>
      <c r="Y147" s="5"/>
      <c r="Z147" s="4"/>
      <c r="XFA147" s="146">
        <v>2164</v>
      </c>
    </row>
    <row r="148" spans="1:50 16381:16381" x14ac:dyDescent="0.2">
      <c r="B148" s="80" t="s">
        <v>37</v>
      </c>
      <c r="C148" s="21">
        <f t="shared" si="75"/>
        <v>0.29583333333333328</v>
      </c>
      <c r="D148" s="22">
        <f t="shared" si="75"/>
        <v>0.3201388888888887</v>
      </c>
      <c r="E148" s="22">
        <f t="shared" si="75"/>
        <v>0.35347222222222197</v>
      </c>
      <c r="F148" s="22">
        <f t="shared" si="75"/>
        <v>0.37708333333333294</v>
      </c>
      <c r="G148" s="22">
        <f t="shared" si="75"/>
        <v>0.40902777777777732</v>
      </c>
      <c r="H148" s="22">
        <f t="shared" si="75"/>
        <v>0.44305555555555498</v>
      </c>
      <c r="I148" s="22">
        <f t="shared" si="75"/>
        <v>0.47430555555555487</v>
      </c>
      <c r="J148" s="22">
        <f t="shared" si="75"/>
        <v>0.5076388888888882</v>
      </c>
      <c r="K148" s="22">
        <f t="shared" si="75"/>
        <v>0.52638888888888813</v>
      </c>
      <c r="L148" s="22">
        <f t="shared" si="75"/>
        <v>0.58749999999999902</v>
      </c>
      <c r="M148" s="22">
        <f t="shared" si="75"/>
        <v>0.65069444444444324</v>
      </c>
      <c r="N148" s="22">
        <f t="shared" si="75"/>
        <v>0.71527777777777635</v>
      </c>
      <c r="O148" s="23">
        <f t="shared" si="75"/>
        <v>0.77222222222222059</v>
      </c>
      <c r="Q148" s="4"/>
      <c r="R148" s="4"/>
      <c r="S148" s="4"/>
      <c r="T148" s="4"/>
      <c r="U148" s="4"/>
      <c r="V148" s="4"/>
      <c r="W148" s="4"/>
      <c r="X148" s="4"/>
      <c r="Y148" s="5"/>
      <c r="Z148" s="4"/>
      <c r="XFA148" s="145">
        <v>2165</v>
      </c>
    </row>
    <row r="149" spans="1:50 16381:16381" x14ac:dyDescent="0.2">
      <c r="B149" s="81" t="s">
        <v>36</v>
      </c>
      <c r="C149" s="25">
        <f t="shared" si="75"/>
        <v>0.29652777777777772</v>
      </c>
      <c r="D149" s="26">
        <f t="shared" si="75"/>
        <v>0.32083333333333314</v>
      </c>
      <c r="E149" s="26">
        <f t="shared" si="75"/>
        <v>0.35416666666666641</v>
      </c>
      <c r="F149" s="26">
        <f t="shared" si="75"/>
        <v>0.37777777777777738</v>
      </c>
      <c r="G149" s="26">
        <f t="shared" si="75"/>
        <v>0.40972222222222177</v>
      </c>
      <c r="H149" s="26">
        <f t="shared" si="75"/>
        <v>0.44374999999999942</v>
      </c>
      <c r="I149" s="26">
        <f t="shared" si="75"/>
        <v>0.47499999999999931</v>
      </c>
      <c r="J149" s="26">
        <f t="shared" si="75"/>
        <v>0.50833333333333264</v>
      </c>
      <c r="K149" s="26">
        <f t="shared" si="75"/>
        <v>0.52708333333333257</v>
      </c>
      <c r="L149" s="26">
        <f t="shared" si="75"/>
        <v>0.58819444444444346</v>
      </c>
      <c r="M149" s="26">
        <f t="shared" si="75"/>
        <v>0.65138888888888768</v>
      </c>
      <c r="N149" s="26">
        <f t="shared" si="75"/>
        <v>0.71597222222222079</v>
      </c>
      <c r="O149" s="27">
        <f t="shared" si="75"/>
        <v>0.77291666666666503</v>
      </c>
      <c r="Q149" s="4"/>
      <c r="R149" s="4"/>
      <c r="S149" s="4"/>
      <c r="T149" s="4"/>
      <c r="U149" s="4"/>
      <c r="V149" s="4"/>
      <c r="W149" s="4"/>
      <c r="X149" s="4"/>
      <c r="Y149" s="5"/>
      <c r="Z149" s="4"/>
      <c r="XFA149" s="146">
        <v>2166</v>
      </c>
    </row>
    <row r="150" spans="1:50 16381:16381" x14ac:dyDescent="0.2">
      <c r="A150" s="4"/>
      <c r="B150" s="82" t="s">
        <v>33</v>
      </c>
      <c r="C150" s="21">
        <f t="shared" ref="C150:O152" si="76">C149+"0:02"</f>
        <v>0.29791666666666661</v>
      </c>
      <c r="D150" s="22">
        <f t="shared" si="76"/>
        <v>0.32222222222222202</v>
      </c>
      <c r="E150" s="22">
        <f t="shared" si="76"/>
        <v>0.35555555555555529</v>
      </c>
      <c r="F150" s="22">
        <f t="shared" si="76"/>
        <v>0.37916666666666626</v>
      </c>
      <c r="G150" s="22">
        <f t="shared" si="76"/>
        <v>0.41111111111111065</v>
      </c>
      <c r="H150" s="22">
        <f t="shared" si="76"/>
        <v>0.44513888888888831</v>
      </c>
      <c r="I150" s="22">
        <f t="shared" si="76"/>
        <v>0.4763888888888882</v>
      </c>
      <c r="J150" s="22">
        <f t="shared" si="76"/>
        <v>0.50972222222222152</v>
      </c>
      <c r="K150" s="22">
        <f t="shared" si="76"/>
        <v>0.52847222222222145</v>
      </c>
      <c r="L150" s="22">
        <f t="shared" si="76"/>
        <v>0.58958333333333235</v>
      </c>
      <c r="M150" s="22">
        <f t="shared" si="76"/>
        <v>0.65277777777777657</v>
      </c>
      <c r="N150" s="22">
        <f t="shared" si="76"/>
        <v>0.71736111111110967</v>
      </c>
      <c r="O150" s="23">
        <f t="shared" si="76"/>
        <v>0.77430555555555391</v>
      </c>
      <c r="Q150" s="4"/>
      <c r="R150" s="4"/>
      <c r="S150" s="4"/>
      <c r="T150" s="4"/>
      <c r="U150" s="4"/>
      <c r="V150" s="4"/>
      <c r="W150" s="4"/>
      <c r="X150" s="4"/>
      <c r="Y150" s="5"/>
      <c r="Z150" s="4"/>
      <c r="XFA150" s="145">
        <v>2167</v>
      </c>
    </row>
    <row r="151" spans="1:50 16381:16381" x14ac:dyDescent="0.2">
      <c r="B151" s="82" t="s">
        <v>4</v>
      </c>
      <c r="C151" s="21">
        <f t="shared" si="76"/>
        <v>0.29930555555555549</v>
      </c>
      <c r="D151" s="22">
        <f t="shared" si="76"/>
        <v>0.32361111111111091</v>
      </c>
      <c r="E151" s="22">
        <f t="shared" si="76"/>
        <v>0.35694444444444418</v>
      </c>
      <c r="F151" s="22">
        <f t="shared" si="76"/>
        <v>0.38055555555555515</v>
      </c>
      <c r="G151" s="22">
        <f t="shared" si="76"/>
        <v>0.41249999999999953</v>
      </c>
      <c r="H151" s="22">
        <f t="shared" si="76"/>
        <v>0.44652777777777719</v>
      </c>
      <c r="I151" s="22">
        <f t="shared" si="76"/>
        <v>0.47777777777777708</v>
      </c>
      <c r="J151" s="22">
        <f>J150+"0:01"</f>
        <v>0.51041666666666596</v>
      </c>
      <c r="K151" s="22">
        <f>K150+"0:01"</f>
        <v>0.5291666666666659</v>
      </c>
      <c r="L151" s="22">
        <f t="shared" si="76"/>
        <v>0.59097222222222123</v>
      </c>
      <c r="M151" s="22">
        <f t="shared" si="76"/>
        <v>0.65416666666666545</v>
      </c>
      <c r="N151" s="22">
        <f t="shared" si="76"/>
        <v>0.71874999999999856</v>
      </c>
      <c r="O151" s="23">
        <f t="shared" si="76"/>
        <v>0.7756944444444428</v>
      </c>
      <c r="Q151" s="4"/>
      <c r="R151" s="4"/>
      <c r="S151" s="4"/>
      <c r="T151" s="4"/>
      <c r="U151" s="4"/>
      <c r="V151" s="4"/>
      <c r="W151" s="4"/>
      <c r="X151" s="4"/>
      <c r="Y151" s="5"/>
      <c r="Z151" s="4"/>
      <c r="XFA151" s="146">
        <v>2168</v>
      </c>
    </row>
    <row r="152" spans="1:50 16381:16381" s="94" customFormat="1" x14ac:dyDescent="0.2">
      <c r="A152" s="1" t="s">
        <v>24</v>
      </c>
      <c r="B152" s="83" t="s">
        <v>25</v>
      </c>
      <c r="C152" s="84">
        <f t="shared" si="76"/>
        <v>0.30069444444444438</v>
      </c>
      <c r="D152" s="85">
        <f t="shared" si="76"/>
        <v>0.32499999999999979</v>
      </c>
      <c r="E152" s="85">
        <f>E151+"0:03"</f>
        <v>0.3590277777777775</v>
      </c>
      <c r="F152" s="85">
        <f>F151+"0:02"</f>
        <v>0.38194444444444403</v>
      </c>
      <c r="G152" s="85">
        <f>G151+"0:06"</f>
        <v>0.41666666666666619</v>
      </c>
      <c r="H152" s="85">
        <f>H151+"0:02"</f>
        <v>0.44791666666666607</v>
      </c>
      <c r="I152" s="85">
        <f>I151+"0:02"</f>
        <v>0.47916666666666596</v>
      </c>
      <c r="J152" s="85">
        <f>J151+"0:02"</f>
        <v>0.51180555555555485</v>
      </c>
      <c r="K152" s="85">
        <f>K151+"0:03"</f>
        <v>0.53124999999999922</v>
      </c>
      <c r="L152" s="85">
        <f>L151+"0:04"</f>
        <v>0.593749999999999</v>
      </c>
      <c r="M152" s="85">
        <f>M151+"0:03"</f>
        <v>0.65624999999999878</v>
      </c>
      <c r="N152" s="85">
        <f>N151+"0:03"</f>
        <v>0.72083333333333188</v>
      </c>
      <c r="O152" s="86">
        <f>O151+"0:03"</f>
        <v>0.77777777777777612</v>
      </c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97"/>
      <c r="AA152" s="97"/>
      <c r="AB152" s="97"/>
      <c r="AC152" s="100"/>
      <c r="AH152" s="165"/>
      <c r="AP152" s="146"/>
      <c r="AQ152" s="146"/>
      <c r="AR152" s="146"/>
      <c r="AS152" s="146"/>
      <c r="AT152" s="146"/>
      <c r="AU152" s="146"/>
      <c r="AV152" s="146"/>
      <c r="AW152" s="146"/>
      <c r="AX152" s="146"/>
      <c r="XFA152" s="145">
        <v>2169</v>
      </c>
    </row>
    <row r="153" spans="1:50 16381:16381" x14ac:dyDescent="0.2">
      <c r="B153" s="18"/>
      <c r="C153" s="65"/>
      <c r="Q153" s="4"/>
      <c r="R153" s="4"/>
      <c r="S153" s="4"/>
      <c r="T153" s="4"/>
      <c r="U153" s="4"/>
      <c r="V153" s="4"/>
      <c r="W153" s="4"/>
      <c r="X153" s="4"/>
      <c r="Y153" s="5"/>
      <c r="Z153" s="4"/>
      <c r="XFA153" s="146">
        <v>2170</v>
      </c>
    </row>
    <row r="154" spans="1:50 16381:16381" x14ac:dyDescent="0.2">
      <c r="Q154" s="4"/>
      <c r="R154" s="4"/>
      <c r="S154" s="4"/>
      <c r="T154" s="4"/>
      <c r="U154" s="4"/>
      <c r="V154" s="4"/>
      <c r="W154" s="4"/>
      <c r="X154" s="4"/>
      <c r="Y154" s="5"/>
      <c r="Z154" s="4"/>
      <c r="XFA154" s="145">
        <v>2171</v>
      </c>
    </row>
    <row r="155" spans="1:50 16381:16381" x14ac:dyDescent="0.2">
      <c r="Q155" s="4"/>
      <c r="R155" s="4"/>
      <c r="S155" s="4"/>
      <c r="T155" s="4"/>
      <c r="U155" s="4"/>
      <c r="V155" s="4"/>
      <c r="W155" s="4"/>
      <c r="X155" s="4"/>
      <c r="Y155" s="5"/>
      <c r="Z155" s="4"/>
      <c r="XFA155" s="146">
        <v>2172</v>
      </c>
    </row>
    <row r="156" spans="1:50 16381:16381" x14ac:dyDescent="0.2">
      <c r="Q156" s="4"/>
      <c r="R156" s="4"/>
      <c r="S156" s="4"/>
      <c r="T156" s="4"/>
      <c r="U156" s="4"/>
      <c r="V156" s="4"/>
      <c r="W156" s="4"/>
      <c r="X156" s="4"/>
      <c r="Y156" s="5"/>
      <c r="Z156" s="4"/>
      <c r="XFA156" s="145">
        <v>2173</v>
      </c>
    </row>
    <row r="157" spans="1:50 16381:16381" x14ac:dyDescent="0.2">
      <c r="A157" s="19"/>
      <c r="Q157" s="4"/>
      <c r="R157" s="4"/>
      <c r="S157" s="4"/>
      <c r="T157" s="4"/>
      <c r="U157" s="4"/>
      <c r="V157" s="4"/>
      <c r="W157" s="4"/>
      <c r="X157" s="4"/>
      <c r="Y157" s="5"/>
      <c r="Z157" s="4"/>
      <c r="XFA157" s="146">
        <v>2174</v>
      </c>
    </row>
    <row r="158" spans="1:50 16381:16381" x14ac:dyDescent="0.2">
      <c r="A158" s="19"/>
      <c r="Q158" s="4"/>
      <c r="R158" s="4"/>
      <c r="S158" s="4"/>
      <c r="T158" s="4"/>
      <c r="U158" s="4"/>
      <c r="V158" s="4"/>
      <c r="W158" s="4"/>
      <c r="X158" s="4"/>
      <c r="Y158" s="5"/>
      <c r="Z158" s="4"/>
      <c r="XFA158" s="145">
        <v>2175</v>
      </c>
    </row>
    <row r="159" spans="1:50 16381:16381" x14ac:dyDescent="0.2">
      <c r="Q159" s="4"/>
      <c r="R159" s="4"/>
      <c r="S159" s="4"/>
      <c r="T159" s="4"/>
      <c r="U159" s="4"/>
      <c r="V159" s="4"/>
      <c r="W159" s="4"/>
      <c r="X159" s="4"/>
      <c r="Y159" s="5"/>
      <c r="Z159" s="4"/>
      <c r="XFA159" s="146">
        <v>2176</v>
      </c>
    </row>
    <row r="160" spans="1:50 16381:16381" x14ac:dyDescent="0.2">
      <c r="XFA160" s="145">
        <v>2177</v>
      </c>
    </row>
    <row r="161" spans="16381:16381" x14ac:dyDescent="0.2">
      <c r="XFA161" s="146">
        <v>2178</v>
      </c>
    </row>
    <row r="162" spans="16381:16381" x14ac:dyDescent="0.2">
      <c r="XFA162" s="145">
        <v>2179</v>
      </c>
    </row>
    <row r="163" spans="16381:16381" x14ac:dyDescent="0.2">
      <c r="XFA163" s="146">
        <v>2180</v>
      </c>
    </row>
    <row r="164" spans="16381:16381" x14ac:dyDescent="0.2">
      <c r="XFA164" s="145">
        <v>2181</v>
      </c>
    </row>
    <row r="165" spans="16381:16381" x14ac:dyDescent="0.2">
      <c r="XFA165" s="146">
        <v>2182</v>
      </c>
    </row>
    <row r="166" spans="16381:16381" x14ac:dyDescent="0.2">
      <c r="XFA166" s="145">
        <v>2183</v>
      </c>
    </row>
    <row r="167" spans="16381:16381" x14ac:dyDescent="0.2">
      <c r="XFA167" s="146">
        <v>2184</v>
      </c>
    </row>
    <row r="168" spans="16381:16381" x14ac:dyDescent="0.2">
      <c r="XFA168" s="145">
        <v>2185</v>
      </c>
    </row>
    <row r="169" spans="16381:16381" x14ac:dyDescent="0.2">
      <c r="XFA169" s="146">
        <v>2186</v>
      </c>
    </row>
    <row r="170" spans="16381:16381" x14ac:dyDescent="0.2">
      <c r="XFA170" s="145">
        <v>2187</v>
      </c>
    </row>
    <row r="171" spans="16381:16381" x14ac:dyDescent="0.2">
      <c r="XFA171" s="146">
        <v>2188</v>
      </c>
    </row>
    <row r="172" spans="16381:16381" x14ac:dyDescent="0.2">
      <c r="XFA172" s="145">
        <v>2189</v>
      </c>
    </row>
    <row r="173" spans="16381:16381" x14ac:dyDescent="0.2">
      <c r="XFA173" s="146">
        <v>2190</v>
      </c>
    </row>
    <row r="174" spans="16381:16381" x14ac:dyDescent="0.2">
      <c r="XFA174" s="145">
        <v>2191</v>
      </c>
    </row>
    <row r="175" spans="16381:16381" x14ac:dyDescent="0.2">
      <c r="XFA175" s="146">
        <v>2192</v>
      </c>
    </row>
    <row r="176" spans="16381:16381" x14ac:dyDescent="0.2">
      <c r="XFA176" s="145">
        <v>2193</v>
      </c>
    </row>
    <row r="177" spans="16381:16381" x14ac:dyDescent="0.2">
      <c r="XFA177" s="146">
        <v>2194</v>
      </c>
    </row>
    <row r="178" spans="16381:16381" x14ac:dyDescent="0.2">
      <c r="XFA178" s="145">
        <v>2195</v>
      </c>
    </row>
    <row r="179" spans="16381:16381" x14ac:dyDescent="0.2">
      <c r="XFA179" s="146">
        <v>2196</v>
      </c>
    </row>
    <row r="180" spans="16381:16381" x14ac:dyDescent="0.2">
      <c r="XFA180" s="145">
        <v>2197</v>
      </c>
    </row>
    <row r="181" spans="16381:16381" x14ac:dyDescent="0.2">
      <c r="XFA181" s="146">
        <v>2198</v>
      </c>
    </row>
    <row r="182" spans="16381:16381" x14ac:dyDescent="0.2">
      <c r="XFA182" s="145">
        <v>2199</v>
      </c>
    </row>
    <row r="183" spans="16381:16381" x14ac:dyDescent="0.2">
      <c r="XFA183" s="146">
        <v>2200</v>
      </c>
    </row>
    <row r="184" spans="16381:16381" x14ac:dyDescent="0.2">
      <c r="XFA184" s="145"/>
    </row>
  </sheetData>
  <sheetProtection selectLockedCells="1"/>
  <mergeCells count="5">
    <mergeCell ref="AM6:AN6"/>
    <mergeCell ref="C1:D2"/>
    <mergeCell ref="E1:R1"/>
    <mergeCell ref="E2:R2"/>
    <mergeCell ref="C4:AB4"/>
  </mergeCells>
  <phoneticPr fontId="45" type="noConversion"/>
  <conditionalFormatting sqref="AC56">
    <cfRule type="expression" dxfId="35" priority="16">
      <formula>AC$8&lt;&gt;""</formula>
    </cfRule>
  </conditionalFormatting>
  <conditionalFormatting sqref="B91">
    <cfRule type="expression" dxfId="34" priority="15">
      <formula>B$8&lt;&gt;""</formula>
    </cfRule>
  </conditionalFormatting>
  <conditionalFormatting sqref="R91">
    <cfRule type="expression" dxfId="33" priority="10">
      <formula>R$8&lt;&gt;""</formula>
    </cfRule>
  </conditionalFormatting>
  <conditionalFormatting sqref="A129">
    <cfRule type="expression" dxfId="32" priority="30">
      <formula>A$129&lt;&gt;""</formula>
    </cfRule>
  </conditionalFormatting>
  <conditionalFormatting sqref="C91:P91">
    <cfRule type="expression" dxfId="31" priority="13">
      <formula>C$56&lt;&gt;""</formula>
    </cfRule>
  </conditionalFormatting>
  <conditionalFormatting sqref="B129">
    <cfRule type="expression" dxfId="30" priority="12">
      <formula>B$8&lt;&gt;""</formula>
    </cfRule>
  </conditionalFormatting>
  <conditionalFormatting sqref="C129:O129">
    <cfRule type="expression" dxfId="29" priority="11">
      <formula>C$56&lt;&gt;""</formula>
    </cfRule>
  </conditionalFormatting>
  <conditionalFormatting sqref="R129">
    <cfRule type="expression" dxfId="28" priority="9">
      <formula>R$8&lt;&gt;""</formula>
    </cfRule>
  </conditionalFormatting>
  <dataValidations count="1">
    <dataValidation type="list" allowBlank="1" showInputMessage="1" showErrorMessage="1" sqref="AM4" xr:uid="{E9953DD1-681A-40EA-B7B1-20C75719CAA6}">
      <formula1>Annees</formula1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r:id="rId1"/>
  <ignoredErrors>
    <ignoredError sqref="C130:O152 C14:AB17 C127:AB127 C92:P92 AB92 C86:AB89 F85 Z85:AB85 C57:AB84 D18:AB19 C20:AB54 C94:AB126 P130:AB153 C153:O153" 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F7934-523D-4DF3-9503-3907CBD1248C}">
  <sheetPr codeName="Feuil1"/>
  <dimension ref="A1:I17"/>
  <sheetViews>
    <sheetView showGridLines="0" zoomScaleNormal="100" workbookViewId="0">
      <pane ySplit="1" topLeftCell="A2" activePane="bottomLeft" state="frozen"/>
      <selection activeCell="D2" sqref="D2:E2"/>
      <selection pane="bottomLeft" activeCell="D2" sqref="D2"/>
    </sheetView>
  </sheetViews>
  <sheetFormatPr baseColWidth="10" defaultRowHeight="12.6" x14ac:dyDescent="0.2"/>
  <cols>
    <col min="1" max="1" width="7.08984375" style="93" customWidth="1"/>
    <col min="2" max="2" width="22.54296875" style="93" bestFit="1" customWidth="1"/>
    <col min="3" max="3" width="14.54296875" style="87" bestFit="1" customWidth="1"/>
    <col min="4" max="4" width="10.90625" style="88" customWidth="1"/>
    <col min="5" max="5" width="17" style="88" bestFit="1" customWidth="1"/>
    <col min="6" max="6" width="7.81640625" style="88" customWidth="1"/>
    <col min="7" max="7" width="21.81640625" style="87" bestFit="1" customWidth="1"/>
    <col min="8" max="8" width="20.54296875" style="87" bestFit="1" customWidth="1"/>
    <col min="9" max="9" width="27.26953125" style="87" bestFit="1" customWidth="1"/>
    <col min="10" max="16384" width="10.90625" style="87"/>
  </cols>
  <sheetData>
    <row r="1" spans="1:9" s="92" customFormat="1" ht="15.6" x14ac:dyDescent="0.2">
      <c r="A1" s="92" t="s">
        <v>177</v>
      </c>
      <c r="B1" s="89" t="s">
        <v>86</v>
      </c>
      <c r="C1" s="89" t="s">
        <v>90</v>
      </c>
      <c r="D1" s="89" t="s">
        <v>175</v>
      </c>
      <c r="E1" s="89" t="s">
        <v>176</v>
      </c>
      <c r="F1" s="89" t="s">
        <v>87</v>
      </c>
      <c r="G1" s="89" t="s">
        <v>88</v>
      </c>
      <c r="H1" s="89" t="s">
        <v>89</v>
      </c>
      <c r="I1" s="89" t="s">
        <v>91</v>
      </c>
    </row>
    <row r="2" spans="1:9" x14ac:dyDescent="0.2">
      <c r="A2" s="93">
        <v>1</v>
      </c>
      <c r="B2" s="93" t="s">
        <v>67</v>
      </c>
      <c r="C2" s="87">
        <v>10802</v>
      </c>
      <c r="D2" s="88">
        <f>COUNTIF(Horaires!$C:$C,$B2)</f>
        <v>31</v>
      </c>
      <c r="E2" s="88">
        <f t="shared" ref="E2:E16" si="0">$C2*$D2</f>
        <v>334862</v>
      </c>
      <c r="F2" s="91" t="s">
        <v>92</v>
      </c>
      <c r="G2" s="87" t="s">
        <v>61</v>
      </c>
      <c r="H2" s="87" t="s">
        <v>59</v>
      </c>
    </row>
    <row r="3" spans="1:9" x14ac:dyDescent="0.2">
      <c r="A3" s="93">
        <v>2</v>
      </c>
      <c r="B3" s="93" t="s">
        <v>60</v>
      </c>
      <c r="C3" s="87">
        <v>12725</v>
      </c>
      <c r="D3" s="88">
        <f>COUNTIF(Horaires!$C:$C,$B3)</f>
        <v>1</v>
      </c>
      <c r="E3" s="88">
        <f t="shared" si="0"/>
        <v>12725</v>
      </c>
      <c r="F3" s="91" t="s">
        <v>92</v>
      </c>
      <c r="G3" s="87" t="s">
        <v>61</v>
      </c>
      <c r="H3" s="87" t="s">
        <v>59</v>
      </c>
      <c r="I3" s="87" t="s">
        <v>62</v>
      </c>
    </row>
    <row r="4" spans="1:9" x14ac:dyDescent="0.2">
      <c r="A4" s="93">
        <v>3</v>
      </c>
      <c r="B4" s="93" t="s">
        <v>63</v>
      </c>
      <c r="C4" s="87">
        <v>15382</v>
      </c>
      <c r="D4" s="88">
        <f>COUNTIF(Horaires!$C:$C,$B4)</f>
        <v>1</v>
      </c>
      <c r="E4" s="88">
        <f t="shared" si="0"/>
        <v>15382</v>
      </c>
      <c r="F4" s="91" t="s">
        <v>92</v>
      </c>
      <c r="G4" s="87" t="s">
        <v>61</v>
      </c>
      <c r="H4" s="87" t="s">
        <v>57</v>
      </c>
      <c r="I4" s="87" t="s">
        <v>64</v>
      </c>
    </row>
    <row r="5" spans="1:9" x14ac:dyDescent="0.2">
      <c r="A5" s="93">
        <v>4</v>
      </c>
      <c r="B5" s="93" t="s">
        <v>65</v>
      </c>
      <c r="C5" s="87">
        <v>11161</v>
      </c>
      <c r="D5" s="88">
        <f>COUNTIF(Horaires!$C:$C,$B5)</f>
        <v>1</v>
      </c>
      <c r="E5" s="88">
        <f t="shared" si="0"/>
        <v>11161</v>
      </c>
      <c r="F5" s="91" t="s">
        <v>92</v>
      </c>
      <c r="G5" s="87" t="s">
        <v>61</v>
      </c>
      <c r="H5" s="87" t="s">
        <v>66</v>
      </c>
    </row>
    <row r="6" spans="1:9" x14ac:dyDescent="0.2">
      <c r="A6" s="93">
        <v>5</v>
      </c>
      <c r="B6" s="93" t="s">
        <v>55</v>
      </c>
      <c r="C6" s="87">
        <v>8320</v>
      </c>
      <c r="D6" s="88">
        <f>COUNTIF(Horaires!$C:$C,$B6)</f>
        <v>1</v>
      </c>
      <c r="E6" s="88">
        <f t="shared" si="0"/>
        <v>8320</v>
      </c>
      <c r="F6" s="91" t="s">
        <v>92</v>
      </c>
      <c r="G6" s="87" t="s">
        <v>56</v>
      </c>
      <c r="H6" s="87" t="s">
        <v>57</v>
      </c>
    </row>
    <row r="7" spans="1:9" x14ac:dyDescent="0.2">
      <c r="A7" s="93">
        <v>6</v>
      </c>
      <c r="B7" s="93" t="s">
        <v>58</v>
      </c>
      <c r="C7" s="87">
        <v>3740</v>
      </c>
      <c r="D7" s="88">
        <f>COUNTIF(Horaires!$C:$C,$B7)</f>
        <v>1</v>
      </c>
      <c r="E7" s="88">
        <f t="shared" si="0"/>
        <v>3740</v>
      </c>
      <c r="F7" s="91" t="s">
        <v>92</v>
      </c>
      <c r="G7" s="87" t="s">
        <v>56</v>
      </c>
      <c r="H7" s="87" t="s">
        <v>59</v>
      </c>
    </row>
    <row r="8" spans="1:9" x14ac:dyDescent="0.2">
      <c r="A8" s="93">
        <v>7</v>
      </c>
      <c r="B8" s="93" t="s">
        <v>71</v>
      </c>
      <c r="C8" s="87">
        <v>16108</v>
      </c>
      <c r="D8" s="88">
        <f>COUNTIF(Horaires!$C:$C,$B8)</f>
        <v>17</v>
      </c>
      <c r="E8" s="88">
        <f t="shared" si="0"/>
        <v>273836</v>
      </c>
      <c r="F8" s="91" t="s">
        <v>93</v>
      </c>
      <c r="G8" s="87" t="s">
        <v>59</v>
      </c>
      <c r="H8" s="87" t="s">
        <v>61</v>
      </c>
    </row>
    <row r="9" spans="1:9" x14ac:dyDescent="0.2">
      <c r="A9" s="93">
        <v>8</v>
      </c>
      <c r="B9" s="93" t="s">
        <v>70</v>
      </c>
      <c r="C9" s="87">
        <v>16557</v>
      </c>
      <c r="D9" s="88">
        <f>COUNTIF(Horaires!$C:$C,$B9)</f>
        <v>1</v>
      </c>
      <c r="E9" s="88">
        <f t="shared" si="0"/>
        <v>16557</v>
      </c>
      <c r="F9" s="91" t="s">
        <v>93</v>
      </c>
      <c r="G9" s="87" t="s">
        <v>59</v>
      </c>
      <c r="H9" s="87" t="s">
        <v>61</v>
      </c>
      <c r="I9" s="87" t="s">
        <v>62</v>
      </c>
    </row>
    <row r="10" spans="1:9" x14ac:dyDescent="0.2">
      <c r="A10" s="93">
        <v>9</v>
      </c>
      <c r="B10" s="93" t="s">
        <v>74</v>
      </c>
      <c r="C10" s="87">
        <v>16327</v>
      </c>
      <c r="D10" s="88">
        <f>COUNTIF(Horaires!$C:$C,$B10)</f>
        <v>13</v>
      </c>
      <c r="E10" s="88">
        <f t="shared" si="0"/>
        <v>212251</v>
      </c>
      <c r="F10" s="91" t="s">
        <v>93</v>
      </c>
      <c r="G10" s="87" t="s">
        <v>59</v>
      </c>
      <c r="H10" s="87" t="s">
        <v>61</v>
      </c>
      <c r="I10" s="87" t="s">
        <v>75</v>
      </c>
    </row>
    <row r="11" spans="1:9" x14ac:dyDescent="0.2">
      <c r="A11" s="93">
        <v>10</v>
      </c>
      <c r="B11" s="93" t="s">
        <v>72</v>
      </c>
      <c r="C11" s="87">
        <v>19747</v>
      </c>
      <c r="D11" s="88">
        <f>COUNTIF(Horaires!$C:$C,$B11)</f>
        <v>1</v>
      </c>
      <c r="E11" s="88">
        <f t="shared" si="0"/>
        <v>19747</v>
      </c>
      <c r="F11" s="91" t="s">
        <v>93</v>
      </c>
      <c r="G11" s="87" t="s">
        <v>59</v>
      </c>
      <c r="H11" s="87" t="s">
        <v>61</v>
      </c>
      <c r="I11" s="87" t="s">
        <v>73</v>
      </c>
    </row>
    <row r="12" spans="1:9" x14ac:dyDescent="0.2">
      <c r="A12" s="93">
        <v>11</v>
      </c>
      <c r="B12" s="93" t="s">
        <v>76</v>
      </c>
      <c r="C12" s="87">
        <v>17825</v>
      </c>
      <c r="D12" s="88">
        <f>COUNTIF(Horaires!$C:$C,$B12)</f>
        <v>1</v>
      </c>
      <c r="E12" s="88">
        <f t="shared" si="0"/>
        <v>17825</v>
      </c>
      <c r="F12" s="91" t="s">
        <v>93</v>
      </c>
      <c r="G12" s="87" t="s">
        <v>59</v>
      </c>
      <c r="H12" s="87" t="s">
        <v>61</v>
      </c>
      <c r="I12" s="87" t="s">
        <v>77</v>
      </c>
    </row>
    <row r="13" spans="1:9" x14ac:dyDescent="0.2">
      <c r="A13" s="93">
        <v>12</v>
      </c>
      <c r="B13" s="93" t="s">
        <v>78</v>
      </c>
      <c r="C13" s="87">
        <v>17825</v>
      </c>
      <c r="D13" s="88">
        <f>COUNTIF(Horaires!$C:$C,$B13)</f>
        <v>2</v>
      </c>
      <c r="E13" s="88">
        <f t="shared" si="0"/>
        <v>35650</v>
      </c>
      <c r="F13" s="91" t="s">
        <v>93</v>
      </c>
      <c r="G13" s="87" t="s">
        <v>59</v>
      </c>
      <c r="H13" s="87" t="s">
        <v>61</v>
      </c>
      <c r="I13" s="87" t="s">
        <v>79</v>
      </c>
    </row>
    <row r="14" spans="1:9" x14ac:dyDescent="0.2">
      <c r="A14" s="93">
        <v>13</v>
      </c>
      <c r="B14" s="93" t="s">
        <v>84</v>
      </c>
      <c r="C14" s="87">
        <v>8096</v>
      </c>
      <c r="D14" s="88">
        <f>COUNTIF(Horaires!$C:$C,$B14)</f>
        <v>1</v>
      </c>
      <c r="E14" s="88">
        <f t="shared" si="0"/>
        <v>8096</v>
      </c>
      <c r="F14" s="91" t="s">
        <v>93</v>
      </c>
      <c r="G14" s="87" t="s">
        <v>81</v>
      </c>
      <c r="H14" s="87" t="s">
        <v>82</v>
      </c>
      <c r="I14" s="87" t="s">
        <v>85</v>
      </c>
    </row>
    <row r="15" spans="1:9" x14ac:dyDescent="0.2">
      <c r="A15" s="93">
        <v>14</v>
      </c>
      <c r="B15" s="93" t="s">
        <v>80</v>
      </c>
      <c r="C15" s="87">
        <v>10018</v>
      </c>
      <c r="D15" s="88">
        <f>COUNTIF(Horaires!$C:$C,$B15)</f>
        <v>1</v>
      </c>
      <c r="E15" s="88">
        <f t="shared" si="0"/>
        <v>10018</v>
      </c>
      <c r="F15" s="91" t="s">
        <v>93</v>
      </c>
      <c r="G15" s="87" t="s">
        <v>81</v>
      </c>
      <c r="H15" s="87" t="s">
        <v>82</v>
      </c>
      <c r="I15" s="87" t="s">
        <v>83</v>
      </c>
    </row>
    <row r="16" spans="1:9" x14ac:dyDescent="0.2">
      <c r="A16" s="93">
        <v>15</v>
      </c>
      <c r="B16" s="93" t="s">
        <v>68</v>
      </c>
      <c r="C16" s="87">
        <v>11185</v>
      </c>
      <c r="D16" s="88">
        <f>COUNTIF(Horaires!$C:$C,$B16)</f>
        <v>1</v>
      </c>
      <c r="E16" s="88">
        <f t="shared" si="0"/>
        <v>11185</v>
      </c>
      <c r="F16" s="91" t="s">
        <v>93</v>
      </c>
      <c r="G16" s="87" t="s">
        <v>66</v>
      </c>
      <c r="H16" s="87" t="s">
        <v>69</v>
      </c>
    </row>
    <row r="17" spans="5:5" x14ac:dyDescent="0.2">
      <c r="E17" s="88">
        <f>SUM(E2:E16)</f>
        <v>991355</v>
      </c>
    </row>
  </sheetData>
  <autoFilter ref="A1:I17" xr:uid="{A4E6625B-A333-4B08-9D91-27E5319AEC09}">
    <sortState xmlns:xlrd2="http://schemas.microsoft.com/office/spreadsheetml/2017/richdata2" ref="A2:I17">
      <sortCondition ref="A1:A17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F83EA-F4F1-4DB5-AD0F-C5FA8DCB049F}">
  <sheetPr codeName="Feuil2"/>
  <dimension ref="B2:J76"/>
  <sheetViews>
    <sheetView showGridLines="0" workbookViewId="0">
      <pane ySplit="2" topLeftCell="A41" activePane="bottomLeft" state="frozen"/>
      <selection activeCell="D2" sqref="D2:E2"/>
      <selection pane="bottomLeft" activeCell="J53" sqref="J53"/>
    </sheetView>
  </sheetViews>
  <sheetFormatPr baseColWidth="10" defaultRowHeight="12.6" x14ac:dyDescent="0.2"/>
  <cols>
    <col min="1" max="1" width="2.81640625" customWidth="1"/>
    <col min="2" max="2" width="11.08984375" bestFit="1" customWidth="1"/>
    <col min="3" max="3" width="22.54296875" bestFit="1" customWidth="1"/>
    <col min="4" max="4" width="11.54296875" bestFit="1" customWidth="1"/>
    <col min="5" max="5" width="10.453125" bestFit="1" customWidth="1"/>
    <col min="6" max="6" width="8.26953125" bestFit="1" customWidth="1"/>
  </cols>
  <sheetData>
    <row r="2" spans="2:6" ht="15.6" x14ac:dyDescent="0.2">
      <c r="B2" s="89" t="s">
        <v>86</v>
      </c>
      <c r="C2" s="89" t="s">
        <v>54</v>
      </c>
      <c r="D2" s="89" t="s">
        <v>94</v>
      </c>
      <c r="E2" s="89" t="s">
        <v>95</v>
      </c>
      <c r="F2" s="89" t="s">
        <v>96</v>
      </c>
    </row>
    <row r="3" spans="2:6" x14ac:dyDescent="0.2">
      <c r="B3" s="87" t="s">
        <v>97</v>
      </c>
      <c r="C3" s="87" t="s">
        <v>78</v>
      </c>
      <c r="D3" s="87" t="s">
        <v>98</v>
      </c>
      <c r="E3" s="90">
        <v>0.25</v>
      </c>
      <c r="F3" s="90">
        <v>0.27986111111111112</v>
      </c>
    </row>
    <row r="4" spans="2:6" x14ac:dyDescent="0.2">
      <c r="B4" s="87" t="s">
        <v>99</v>
      </c>
      <c r="C4" s="87" t="s">
        <v>67</v>
      </c>
      <c r="D4" s="87" t="s">
        <v>98</v>
      </c>
      <c r="E4" s="90">
        <v>0.28125</v>
      </c>
      <c r="F4" s="90">
        <v>0.30208333333333331</v>
      </c>
    </row>
    <row r="5" spans="2:6" x14ac:dyDescent="0.2">
      <c r="B5" s="87" t="s">
        <v>100</v>
      </c>
      <c r="C5" s="87" t="s">
        <v>78</v>
      </c>
      <c r="D5" s="87" t="s">
        <v>98</v>
      </c>
      <c r="E5" s="90">
        <v>0.30208333333333331</v>
      </c>
      <c r="F5" s="90">
        <v>0.3354166666666667</v>
      </c>
    </row>
    <row r="6" spans="2:6" x14ac:dyDescent="0.2">
      <c r="B6" s="87" t="s">
        <v>101</v>
      </c>
      <c r="C6" s="87" t="s">
        <v>67</v>
      </c>
      <c r="D6" s="87" t="s">
        <v>98</v>
      </c>
      <c r="E6" s="90">
        <v>0.33819444444444446</v>
      </c>
      <c r="F6" s="90">
        <v>0.35902777777777778</v>
      </c>
    </row>
    <row r="7" spans="2:6" x14ac:dyDescent="0.2">
      <c r="B7" s="87" t="s">
        <v>102</v>
      </c>
      <c r="C7" s="87" t="s">
        <v>71</v>
      </c>
      <c r="D7" s="87" t="s">
        <v>98</v>
      </c>
      <c r="E7" s="90">
        <v>0.35972222222222222</v>
      </c>
      <c r="F7" s="90">
        <v>0.38750000000000001</v>
      </c>
    </row>
    <row r="8" spans="2:6" x14ac:dyDescent="0.2">
      <c r="B8" s="87" t="s">
        <v>103</v>
      </c>
      <c r="C8" s="87" t="s">
        <v>67</v>
      </c>
      <c r="D8" s="87" t="s">
        <v>98</v>
      </c>
      <c r="E8" s="90">
        <v>0.38958333333333334</v>
      </c>
      <c r="F8" s="90">
        <v>0.41041666666666665</v>
      </c>
    </row>
    <row r="9" spans="2:6" x14ac:dyDescent="0.2">
      <c r="B9" s="87" t="s">
        <v>104</v>
      </c>
      <c r="C9" s="87" t="s">
        <v>74</v>
      </c>
      <c r="D9" s="87" t="s">
        <v>98</v>
      </c>
      <c r="E9" s="90">
        <v>0.41180555555555554</v>
      </c>
      <c r="F9" s="90">
        <v>0.44166666666666665</v>
      </c>
    </row>
    <row r="10" spans="2:6" x14ac:dyDescent="0.2">
      <c r="B10" s="87" t="s">
        <v>105</v>
      </c>
      <c r="C10" s="87" t="s">
        <v>67</v>
      </c>
      <c r="D10" s="87" t="s">
        <v>98</v>
      </c>
      <c r="E10" s="90">
        <v>0.44305555555555554</v>
      </c>
      <c r="F10" s="90">
        <v>0.46388888888888885</v>
      </c>
    </row>
    <row r="11" spans="2:6" x14ac:dyDescent="0.2">
      <c r="B11" s="87" t="s">
        <v>106</v>
      </c>
      <c r="C11" s="87" t="s">
        <v>71</v>
      </c>
      <c r="D11" s="87" t="s">
        <v>98</v>
      </c>
      <c r="E11" s="90">
        <v>0.46875</v>
      </c>
      <c r="F11" s="90">
        <v>0.49652777777777773</v>
      </c>
    </row>
    <row r="12" spans="2:6" x14ac:dyDescent="0.2">
      <c r="B12" s="87" t="s">
        <v>107</v>
      </c>
      <c r="C12" s="87" t="s">
        <v>60</v>
      </c>
      <c r="D12" s="87" t="s">
        <v>98</v>
      </c>
      <c r="E12" s="90">
        <v>0.49652777777777773</v>
      </c>
      <c r="F12" s="90">
        <v>0.51944444444444449</v>
      </c>
    </row>
    <row r="13" spans="2:6" x14ac:dyDescent="0.2">
      <c r="B13" s="87" t="s">
        <v>108</v>
      </c>
      <c r="C13" s="87" t="s">
        <v>74</v>
      </c>
      <c r="D13" s="87" t="s">
        <v>98</v>
      </c>
      <c r="E13" s="90">
        <v>0.51944444444444449</v>
      </c>
      <c r="F13" s="90">
        <v>0.54999999999999993</v>
      </c>
    </row>
    <row r="14" spans="2:6" x14ac:dyDescent="0.2">
      <c r="B14" s="87" t="s">
        <v>109</v>
      </c>
      <c r="C14" s="87" t="s">
        <v>71</v>
      </c>
      <c r="D14" s="87" t="s">
        <v>110</v>
      </c>
      <c r="E14" s="90">
        <v>0.27083333333333331</v>
      </c>
      <c r="F14" s="90">
        <v>0.29930555555555555</v>
      </c>
    </row>
    <row r="15" spans="2:6" x14ac:dyDescent="0.2">
      <c r="B15" s="87" t="s">
        <v>111</v>
      </c>
      <c r="C15" s="87" t="s">
        <v>67</v>
      </c>
      <c r="D15" s="87" t="s">
        <v>110</v>
      </c>
      <c r="E15" s="90">
        <v>0.30555555555555552</v>
      </c>
      <c r="F15" s="90">
        <v>0.32500000000000001</v>
      </c>
    </row>
    <row r="16" spans="2:6" x14ac:dyDescent="0.2">
      <c r="B16" s="87" t="s">
        <v>112</v>
      </c>
      <c r="C16" s="87" t="s">
        <v>71</v>
      </c>
      <c r="D16" s="87" t="s">
        <v>110</v>
      </c>
      <c r="E16" s="90">
        <v>0.32847222222222222</v>
      </c>
      <c r="F16" s="90">
        <v>0.35694444444444445</v>
      </c>
    </row>
    <row r="17" spans="2:6" x14ac:dyDescent="0.2">
      <c r="B17" s="87" t="s">
        <v>113</v>
      </c>
      <c r="C17" s="87" t="s">
        <v>67</v>
      </c>
      <c r="D17" s="87" t="s">
        <v>110</v>
      </c>
      <c r="E17" s="90">
        <v>0.3611111111111111</v>
      </c>
      <c r="F17" s="90">
        <v>0.38194444444444442</v>
      </c>
    </row>
    <row r="18" spans="2:6" x14ac:dyDescent="0.2">
      <c r="B18" s="87" t="s">
        <v>114</v>
      </c>
      <c r="C18" s="87" t="s">
        <v>71</v>
      </c>
      <c r="D18" s="87" t="s">
        <v>110</v>
      </c>
      <c r="E18" s="90">
        <v>0.3888888888888889</v>
      </c>
      <c r="F18" s="90">
        <v>0.41805555555555557</v>
      </c>
    </row>
    <row r="19" spans="2:6" x14ac:dyDescent="0.2">
      <c r="B19" s="87" t="s">
        <v>115</v>
      </c>
      <c r="C19" s="87" t="s">
        <v>67</v>
      </c>
      <c r="D19" s="87" t="s">
        <v>110</v>
      </c>
      <c r="E19" s="90">
        <v>0.42708333333333331</v>
      </c>
      <c r="F19" s="90">
        <v>0.44791666666666669</v>
      </c>
    </row>
    <row r="20" spans="2:6" x14ac:dyDescent="0.2">
      <c r="B20" s="87" t="s">
        <v>116</v>
      </c>
      <c r="C20" s="87" t="s">
        <v>74</v>
      </c>
      <c r="D20" s="87" t="s">
        <v>110</v>
      </c>
      <c r="E20" s="90">
        <v>0.4513888888888889</v>
      </c>
      <c r="F20" s="90">
        <v>0.48333333333333334</v>
      </c>
    </row>
    <row r="21" spans="2:6" x14ac:dyDescent="0.2">
      <c r="B21" s="87" t="s">
        <v>117</v>
      </c>
      <c r="C21" s="87" t="s">
        <v>67</v>
      </c>
      <c r="D21" s="87" t="s">
        <v>110</v>
      </c>
      <c r="E21" s="90">
        <v>0.49305555555555558</v>
      </c>
      <c r="F21" s="90">
        <v>0.51180555555555551</v>
      </c>
    </row>
    <row r="22" spans="2:6" x14ac:dyDescent="0.2">
      <c r="B22" s="87" t="s">
        <v>118</v>
      </c>
      <c r="C22" s="87" t="s">
        <v>74</v>
      </c>
      <c r="D22" s="87" t="s">
        <v>110</v>
      </c>
      <c r="E22" s="90">
        <v>0.51180555555555551</v>
      </c>
      <c r="F22" s="90">
        <v>0.54305555555555551</v>
      </c>
    </row>
    <row r="23" spans="2:6" x14ac:dyDescent="0.2">
      <c r="B23" s="87" t="s">
        <v>119</v>
      </c>
      <c r="C23" s="87" t="s">
        <v>67</v>
      </c>
      <c r="D23" s="87" t="s">
        <v>98</v>
      </c>
      <c r="E23" s="90">
        <v>0.55208333333333337</v>
      </c>
      <c r="F23" s="90">
        <v>0.57152777777777775</v>
      </c>
    </row>
    <row r="24" spans="2:6" x14ac:dyDescent="0.2">
      <c r="B24" s="87" t="s">
        <v>120</v>
      </c>
      <c r="C24" s="87" t="s">
        <v>74</v>
      </c>
      <c r="D24" s="87" t="s">
        <v>98</v>
      </c>
      <c r="E24" s="90">
        <v>0.57638888888888895</v>
      </c>
      <c r="F24" s="90">
        <v>0.60486111111111118</v>
      </c>
    </row>
    <row r="25" spans="2:6" x14ac:dyDescent="0.2">
      <c r="B25" s="87" t="s">
        <v>121</v>
      </c>
      <c r="C25" s="87" t="s">
        <v>67</v>
      </c>
      <c r="D25" s="87" t="s">
        <v>98</v>
      </c>
      <c r="E25" s="90">
        <v>0.60833333333333328</v>
      </c>
      <c r="F25" s="90">
        <v>0.62847222222222221</v>
      </c>
    </row>
    <row r="26" spans="2:6" x14ac:dyDescent="0.2">
      <c r="B26" s="87" t="s">
        <v>122</v>
      </c>
      <c r="C26" s="87" t="s">
        <v>71</v>
      </c>
      <c r="D26" s="87" t="s">
        <v>98</v>
      </c>
      <c r="E26" s="90">
        <v>0.63194444444444442</v>
      </c>
      <c r="F26" s="90">
        <v>0.65972222222222221</v>
      </c>
    </row>
    <row r="27" spans="2:6" x14ac:dyDescent="0.2">
      <c r="B27" s="87" t="s">
        <v>123</v>
      </c>
      <c r="C27" s="87" t="s">
        <v>67</v>
      </c>
      <c r="D27" s="87" t="s">
        <v>98</v>
      </c>
      <c r="E27" s="90">
        <v>0.66249999999999998</v>
      </c>
      <c r="F27" s="90">
        <v>0.68194444444444446</v>
      </c>
    </row>
    <row r="28" spans="2:6" x14ac:dyDescent="0.2">
      <c r="B28" s="87" t="s">
        <v>124</v>
      </c>
      <c r="C28" s="87" t="s">
        <v>71</v>
      </c>
      <c r="D28" s="87" t="s">
        <v>98</v>
      </c>
      <c r="E28" s="90">
        <v>0.68541666666666667</v>
      </c>
      <c r="F28" s="90">
        <v>0.71319444444444446</v>
      </c>
    </row>
    <row r="29" spans="2:6" x14ac:dyDescent="0.2">
      <c r="B29" s="87" t="s">
        <v>125</v>
      </c>
      <c r="C29" s="87" t="s">
        <v>67</v>
      </c>
      <c r="D29" s="87" t="s">
        <v>98</v>
      </c>
      <c r="E29" s="90">
        <v>0.73263888888888884</v>
      </c>
      <c r="F29" s="90">
        <v>0.75208333333333333</v>
      </c>
    </row>
    <row r="30" spans="2:6" x14ac:dyDescent="0.2">
      <c r="B30" s="87" t="s">
        <v>126</v>
      </c>
      <c r="C30" s="87" t="s">
        <v>74</v>
      </c>
      <c r="D30" s="87" t="s">
        <v>98</v>
      </c>
      <c r="E30" s="90">
        <v>0.75208333333333333</v>
      </c>
      <c r="F30" s="90">
        <v>0.78333333333333333</v>
      </c>
    </row>
    <row r="31" spans="2:6" x14ac:dyDescent="0.2">
      <c r="B31" s="87" t="s">
        <v>127</v>
      </c>
      <c r="C31" s="87" t="s">
        <v>63</v>
      </c>
      <c r="D31" s="87" t="s">
        <v>98</v>
      </c>
      <c r="E31" s="90">
        <v>0.7895833333333333</v>
      </c>
      <c r="F31" s="90">
        <v>0.8125</v>
      </c>
    </row>
    <row r="32" spans="2:6" x14ac:dyDescent="0.2">
      <c r="B32" s="87" t="s">
        <v>128</v>
      </c>
      <c r="C32" s="87" t="s">
        <v>67</v>
      </c>
      <c r="D32" s="87" t="s">
        <v>110</v>
      </c>
      <c r="E32" s="90">
        <v>0.57222222222222219</v>
      </c>
      <c r="F32" s="90">
        <v>0.59375</v>
      </c>
    </row>
    <row r="33" spans="2:10" x14ac:dyDescent="0.2">
      <c r="B33" s="87" t="s">
        <v>129</v>
      </c>
      <c r="C33" s="87" t="s">
        <v>74</v>
      </c>
      <c r="D33" s="87" t="s">
        <v>110</v>
      </c>
      <c r="E33" s="90">
        <v>0.60069444444444442</v>
      </c>
      <c r="F33" s="90">
        <v>0.63055555555555554</v>
      </c>
    </row>
    <row r="34" spans="2:10" x14ac:dyDescent="0.2">
      <c r="B34" s="87" t="s">
        <v>130</v>
      </c>
      <c r="C34" s="87" t="s">
        <v>67</v>
      </c>
      <c r="D34" s="87" t="s">
        <v>110</v>
      </c>
      <c r="E34" s="90">
        <v>0.63541666666666663</v>
      </c>
      <c r="F34" s="90">
        <v>0.65625</v>
      </c>
    </row>
    <row r="35" spans="2:10" x14ac:dyDescent="0.2">
      <c r="B35" s="87" t="s">
        <v>131</v>
      </c>
      <c r="C35" s="87" t="s">
        <v>71</v>
      </c>
      <c r="D35" s="87" t="s">
        <v>110</v>
      </c>
      <c r="E35" s="90">
        <v>0.66666666666666663</v>
      </c>
      <c r="F35" s="90">
        <v>0.69305555555555554</v>
      </c>
    </row>
    <row r="36" spans="2:10" x14ac:dyDescent="0.2">
      <c r="B36" s="87" t="s">
        <v>132</v>
      </c>
      <c r="C36" s="87" t="s">
        <v>67</v>
      </c>
      <c r="D36" s="87" t="s">
        <v>110</v>
      </c>
      <c r="E36" s="90">
        <v>0.70000000000000007</v>
      </c>
      <c r="F36" s="90">
        <v>0.72083333333333333</v>
      </c>
    </row>
    <row r="37" spans="2:10" x14ac:dyDescent="0.2">
      <c r="B37" s="87" t="s">
        <v>133</v>
      </c>
      <c r="C37" s="87" t="s">
        <v>71</v>
      </c>
      <c r="D37" s="87" t="s">
        <v>110</v>
      </c>
      <c r="E37" s="90">
        <v>0.72916666666666663</v>
      </c>
      <c r="F37" s="90">
        <v>0.75555555555555554</v>
      </c>
    </row>
    <row r="38" spans="2:10" x14ac:dyDescent="0.2">
      <c r="B38" s="87" t="s">
        <v>134</v>
      </c>
      <c r="C38" s="87" t="s">
        <v>67</v>
      </c>
      <c r="D38" s="87" t="s">
        <v>110</v>
      </c>
      <c r="E38" s="90">
        <v>0.75694444444444453</v>
      </c>
      <c r="F38" s="90">
        <v>0.77777777777777779</v>
      </c>
    </row>
    <row r="39" spans="2:10" x14ac:dyDescent="0.2">
      <c r="B39" s="87" t="s">
        <v>135</v>
      </c>
      <c r="C39" s="87" t="s">
        <v>74</v>
      </c>
      <c r="D39" s="87" t="s">
        <v>110</v>
      </c>
      <c r="E39" s="90">
        <v>0.78472222222222221</v>
      </c>
      <c r="F39" s="90">
        <v>0.81527777777777777</v>
      </c>
    </row>
    <row r="40" spans="2:10" x14ac:dyDescent="0.2">
      <c r="B40" s="87" t="s">
        <v>136</v>
      </c>
      <c r="C40" s="87" t="s">
        <v>67</v>
      </c>
      <c r="D40" s="87" t="s">
        <v>98</v>
      </c>
      <c r="E40" s="90">
        <v>0.25</v>
      </c>
      <c r="F40" s="90">
        <v>0.27083333333333331</v>
      </c>
    </row>
    <row r="41" spans="2:10" x14ac:dyDescent="0.2">
      <c r="B41" s="87" t="s">
        <v>137</v>
      </c>
      <c r="C41" s="87" t="s">
        <v>71</v>
      </c>
      <c r="D41" s="87" t="s">
        <v>98</v>
      </c>
      <c r="E41" s="90">
        <v>0.27083333333333331</v>
      </c>
      <c r="F41" s="90">
        <v>0.29930555555555555</v>
      </c>
    </row>
    <row r="42" spans="2:10" x14ac:dyDescent="0.2">
      <c r="B42" s="87" t="s">
        <v>138</v>
      </c>
      <c r="C42" s="87" t="s">
        <v>67</v>
      </c>
      <c r="D42" s="87" t="s">
        <v>98</v>
      </c>
      <c r="E42" s="90">
        <v>0.30069444444444443</v>
      </c>
      <c r="F42" s="90">
        <v>0.32291666666666669</v>
      </c>
    </row>
    <row r="43" spans="2:10" x14ac:dyDescent="0.2">
      <c r="B43" s="87" t="s">
        <v>139</v>
      </c>
      <c r="C43" s="87" t="s">
        <v>70</v>
      </c>
      <c r="D43" s="87" t="s">
        <v>98</v>
      </c>
      <c r="E43" s="90">
        <v>0.32291666666666669</v>
      </c>
      <c r="F43" s="90">
        <v>0.35625000000000001</v>
      </c>
    </row>
    <row r="44" spans="2:10" x14ac:dyDescent="0.2">
      <c r="B44" s="87" t="s">
        <v>140</v>
      </c>
      <c r="C44" s="87" t="s">
        <v>67</v>
      </c>
      <c r="D44" s="87" t="s">
        <v>98</v>
      </c>
      <c r="E44" s="90">
        <v>0.35625000000000001</v>
      </c>
      <c r="F44" s="90">
        <v>0.37708333333333338</v>
      </c>
    </row>
    <row r="45" spans="2:10" x14ac:dyDescent="0.2">
      <c r="B45" s="87" t="s">
        <v>141</v>
      </c>
      <c r="C45" s="87" t="s">
        <v>71</v>
      </c>
      <c r="D45" s="87" t="s">
        <v>98</v>
      </c>
      <c r="E45" s="90">
        <v>0.38194444444444442</v>
      </c>
      <c r="F45" s="90">
        <v>0.40972222222222227</v>
      </c>
    </row>
    <row r="46" spans="2:10" x14ac:dyDescent="0.2">
      <c r="B46" s="87" t="s">
        <v>142</v>
      </c>
      <c r="C46" s="87" t="s">
        <v>67</v>
      </c>
      <c r="D46" s="87" t="s">
        <v>98</v>
      </c>
      <c r="E46" s="90">
        <v>0.41041666666666665</v>
      </c>
      <c r="F46" s="90">
        <v>0.43124999999999997</v>
      </c>
      <c r="J46" s="87"/>
    </row>
    <row r="47" spans="2:10" x14ac:dyDescent="0.2">
      <c r="B47" s="87" t="s">
        <v>143</v>
      </c>
      <c r="C47" s="87" t="s">
        <v>71</v>
      </c>
      <c r="D47" s="87" t="s">
        <v>98</v>
      </c>
      <c r="E47" s="90">
        <v>0.43541666666666662</v>
      </c>
      <c r="F47" s="90">
        <v>0.46319444444444446</v>
      </c>
      <c r="J47" s="87"/>
    </row>
    <row r="48" spans="2:10" x14ac:dyDescent="0.2">
      <c r="B48" s="87" t="s">
        <v>144</v>
      </c>
      <c r="C48" s="87" t="s">
        <v>67</v>
      </c>
      <c r="D48" s="87" t="s">
        <v>98</v>
      </c>
      <c r="E48" s="90">
        <v>0.46319444444444446</v>
      </c>
      <c r="F48" s="90">
        <v>0.48402777777777778</v>
      </c>
      <c r="J48" s="87"/>
    </row>
    <row r="49" spans="2:10" x14ac:dyDescent="0.2">
      <c r="B49" s="87" t="s">
        <v>145</v>
      </c>
      <c r="C49" s="87" t="s">
        <v>74</v>
      </c>
      <c r="D49" s="87" t="s">
        <v>98</v>
      </c>
      <c r="E49" s="90">
        <v>0.4861111111111111</v>
      </c>
      <c r="F49" s="90">
        <v>0.51666666666666672</v>
      </c>
      <c r="J49" s="87"/>
    </row>
    <row r="50" spans="2:10" x14ac:dyDescent="0.2">
      <c r="B50" s="87" t="s">
        <v>146</v>
      </c>
      <c r="C50" s="87" t="s">
        <v>67</v>
      </c>
      <c r="D50" s="87" t="s">
        <v>98</v>
      </c>
      <c r="E50" s="90">
        <v>0.5180555555555556</v>
      </c>
      <c r="F50" s="90">
        <v>0.53888888888888886</v>
      </c>
    </row>
    <row r="51" spans="2:10" x14ac:dyDescent="0.2">
      <c r="B51" s="87" t="s">
        <v>147</v>
      </c>
      <c r="C51" s="87" t="s">
        <v>67</v>
      </c>
      <c r="D51" s="87" t="s">
        <v>110</v>
      </c>
      <c r="E51" s="90">
        <v>0.28125</v>
      </c>
      <c r="F51" s="90">
        <v>0.30069444444444443</v>
      </c>
    </row>
    <row r="52" spans="2:10" x14ac:dyDescent="0.2">
      <c r="B52" s="87" t="s">
        <v>148</v>
      </c>
      <c r="C52" s="87" t="s">
        <v>76</v>
      </c>
      <c r="D52" s="87" t="s">
        <v>110</v>
      </c>
      <c r="E52" s="90">
        <v>0.30208333333333331</v>
      </c>
      <c r="F52" s="90">
        <v>0.3347222222222222</v>
      </c>
    </row>
    <row r="53" spans="2:10" x14ac:dyDescent="0.2">
      <c r="B53" s="87" t="s">
        <v>149</v>
      </c>
      <c r="C53" s="87" t="s">
        <v>67</v>
      </c>
      <c r="D53" s="87" t="s">
        <v>110</v>
      </c>
      <c r="E53" s="90">
        <v>0.33680555555555558</v>
      </c>
      <c r="F53" s="90">
        <v>0.35902777777777778</v>
      </c>
    </row>
    <row r="54" spans="2:10" x14ac:dyDescent="0.2">
      <c r="B54" s="87" t="s">
        <v>150</v>
      </c>
      <c r="C54" s="87" t="s">
        <v>71</v>
      </c>
      <c r="D54" s="87" t="s">
        <v>110</v>
      </c>
      <c r="E54" s="90">
        <v>0.3611111111111111</v>
      </c>
      <c r="F54" s="90">
        <v>0.38958333333333334</v>
      </c>
    </row>
    <row r="55" spans="2:10" x14ac:dyDescent="0.2">
      <c r="B55" s="87" t="s">
        <v>151</v>
      </c>
      <c r="C55" s="87" t="s">
        <v>67</v>
      </c>
      <c r="D55" s="87" t="s">
        <v>110</v>
      </c>
      <c r="E55" s="90">
        <v>0.39374999999999999</v>
      </c>
      <c r="F55" s="90">
        <v>0.41666666666666669</v>
      </c>
    </row>
    <row r="56" spans="2:10" x14ac:dyDescent="0.2">
      <c r="B56" s="87" t="s">
        <v>152</v>
      </c>
      <c r="C56" s="87" t="s">
        <v>74</v>
      </c>
      <c r="D56" s="87" t="s">
        <v>110</v>
      </c>
      <c r="E56" s="90">
        <v>0.4236111111111111</v>
      </c>
      <c r="F56" s="90">
        <v>0.4548611111111111</v>
      </c>
    </row>
    <row r="57" spans="2:10" x14ac:dyDescent="0.2">
      <c r="B57" s="87" t="s">
        <v>153</v>
      </c>
      <c r="C57" s="87" t="s">
        <v>67</v>
      </c>
      <c r="D57" s="87" t="s">
        <v>110</v>
      </c>
      <c r="E57" s="90">
        <v>0.45833333333333331</v>
      </c>
      <c r="F57" s="90">
        <v>0.47916666666666669</v>
      </c>
    </row>
    <row r="58" spans="2:10" x14ac:dyDescent="0.2">
      <c r="B58" s="87" t="s">
        <v>154</v>
      </c>
      <c r="C58" s="87" t="s">
        <v>71</v>
      </c>
      <c r="D58" s="87" t="s">
        <v>110</v>
      </c>
      <c r="E58" s="90">
        <v>0.48749999999999999</v>
      </c>
      <c r="F58" s="90">
        <v>0.51388888888888895</v>
      </c>
    </row>
    <row r="59" spans="2:10" x14ac:dyDescent="0.2">
      <c r="B59" s="87" t="s">
        <v>155</v>
      </c>
      <c r="C59" s="87" t="s">
        <v>67</v>
      </c>
      <c r="D59" s="87" t="s">
        <v>110</v>
      </c>
      <c r="E59" s="90">
        <v>0.51388888888888895</v>
      </c>
      <c r="F59" s="90">
        <v>0.53125</v>
      </c>
    </row>
    <row r="60" spans="2:10" x14ac:dyDescent="0.2">
      <c r="B60" s="87" t="s">
        <v>156</v>
      </c>
      <c r="C60" s="87" t="s">
        <v>71</v>
      </c>
      <c r="D60" s="87" t="s">
        <v>110</v>
      </c>
      <c r="E60" s="90">
        <v>0.54166666666666663</v>
      </c>
      <c r="F60" s="90">
        <v>0.56805555555555554</v>
      </c>
    </row>
    <row r="61" spans="2:10" x14ac:dyDescent="0.2">
      <c r="B61" s="87" t="s">
        <v>157</v>
      </c>
      <c r="C61" s="87" t="s">
        <v>72</v>
      </c>
      <c r="D61" s="87" t="s">
        <v>98</v>
      </c>
      <c r="E61" s="90">
        <v>0.54027777777777775</v>
      </c>
      <c r="F61" s="90">
        <v>0.57916666666666672</v>
      </c>
    </row>
    <row r="62" spans="2:10" x14ac:dyDescent="0.2">
      <c r="B62" s="87" t="s">
        <v>158</v>
      </c>
      <c r="C62" s="87" t="s">
        <v>67</v>
      </c>
      <c r="D62" s="87" t="s">
        <v>98</v>
      </c>
      <c r="E62" s="90">
        <v>0.58402777777777781</v>
      </c>
      <c r="F62" s="90">
        <v>0.60347222222222219</v>
      </c>
    </row>
    <row r="63" spans="2:10" x14ac:dyDescent="0.2">
      <c r="B63" s="87" t="s">
        <v>159</v>
      </c>
      <c r="C63" s="87" t="s">
        <v>71</v>
      </c>
      <c r="D63" s="87" t="s">
        <v>98</v>
      </c>
      <c r="E63" s="90">
        <v>0.6069444444444444</v>
      </c>
      <c r="F63" s="90">
        <v>0.63472222222222219</v>
      </c>
    </row>
    <row r="64" spans="2:10" x14ac:dyDescent="0.2">
      <c r="B64" s="87" t="s">
        <v>160</v>
      </c>
      <c r="C64" s="87" t="s">
        <v>67</v>
      </c>
      <c r="D64" s="87" t="s">
        <v>98</v>
      </c>
      <c r="E64" s="90">
        <v>0.64236111111111105</v>
      </c>
      <c r="F64" s="90">
        <v>0.66180555555555554</v>
      </c>
    </row>
    <row r="65" spans="2:6" x14ac:dyDescent="0.2">
      <c r="B65" s="87" t="s">
        <v>161</v>
      </c>
      <c r="C65" s="87" t="s">
        <v>74</v>
      </c>
      <c r="D65" s="87" t="s">
        <v>98</v>
      </c>
      <c r="E65" s="90">
        <v>0.66319444444444442</v>
      </c>
      <c r="F65" s="90">
        <v>0.69444444444444453</v>
      </c>
    </row>
    <row r="66" spans="2:6" x14ac:dyDescent="0.2">
      <c r="B66" s="87" t="s">
        <v>162</v>
      </c>
      <c r="C66" s="87" t="s">
        <v>67</v>
      </c>
      <c r="D66" s="87" t="s">
        <v>98</v>
      </c>
      <c r="E66" s="90">
        <v>0.69444444444444453</v>
      </c>
      <c r="F66" s="90">
        <v>0.71527777777777779</v>
      </c>
    </row>
    <row r="67" spans="2:6" x14ac:dyDescent="0.2">
      <c r="B67" s="87" t="s">
        <v>163</v>
      </c>
      <c r="C67" s="87" t="s">
        <v>71</v>
      </c>
      <c r="D67" s="87" t="s">
        <v>98</v>
      </c>
      <c r="E67" s="90">
        <v>0.7270833333333333</v>
      </c>
      <c r="F67" s="90">
        <v>0.75486111111111109</v>
      </c>
    </row>
    <row r="68" spans="2:6" x14ac:dyDescent="0.2">
      <c r="B68" s="87" t="s">
        <v>164</v>
      </c>
      <c r="C68" s="87" t="s">
        <v>67</v>
      </c>
      <c r="D68" s="87" t="s">
        <v>98</v>
      </c>
      <c r="E68" s="90">
        <v>0.75694444444444453</v>
      </c>
      <c r="F68" s="90">
        <v>0.77638888888888891</v>
      </c>
    </row>
    <row r="69" spans="2:6" x14ac:dyDescent="0.2">
      <c r="B69" s="87" t="s">
        <v>165</v>
      </c>
      <c r="C69" s="87" t="s">
        <v>74</v>
      </c>
      <c r="D69" s="87" t="s">
        <v>98</v>
      </c>
      <c r="E69" s="90">
        <v>0.77777777777777779</v>
      </c>
      <c r="F69" s="90">
        <v>0.81041666666666667</v>
      </c>
    </row>
    <row r="70" spans="2:6" x14ac:dyDescent="0.2">
      <c r="B70" s="87" t="s">
        <v>166</v>
      </c>
      <c r="C70" s="87" t="s">
        <v>84</v>
      </c>
      <c r="D70" s="87" t="s">
        <v>167</v>
      </c>
      <c r="E70" s="90">
        <v>0.2986111111111111</v>
      </c>
      <c r="F70" s="90">
        <v>0.31527777777777777</v>
      </c>
    </row>
    <row r="71" spans="2:6" x14ac:dyDescent="0.2">
      <c r="B71" s="87" t="s">
        <v>168</v>
      </c>
      <c r="C71" s="87" t="s">
        <v>65</v>
      </c>
      <c r="D71" s="87" t="s">
        <v>167</v>
      </c>
      <c r="E71" s="90">
        <v>0.30277777777777776</v>
      </c>
      <c r="F71" s="90">
        <v>0.32430555555555557</v>
      </c>
    </row>
    <row r="72" spans="2:6" x14ac:dyDescent="0.2">
      <c r="B72" s="87" t="s">
        <v>169</v>
      </c>
      <c r="C72" s="87" t="s">
        <v>80</v>
      </c>
      <c r="D72" s="87" t="s">
        <v>167</v>
      </c>
      <c r="E72" s="90">
        <v>0.3263888888888889</v>
      </c>
      <c r="F72" s="90">
        <v>0.34652777777777777</v>
      </c>
    </row>
    <row r="73" spans="2:6" x14ac:dyDescent="0.2">
      <c r="B73" s="87" t="s">
        <v>170</v>
      </c>
      <c r="C73" s="87" t="s">
        <v>68</v>
      </c>
      <c r="D73" s="87" t="s">
        <v>171</v>
      </c>
      <c r="E73" s="90">
        <v>0.50347222222222221</v>
      </c>
      <c r="F73" s="90">
        <v>0.52500000000000002</v>
      </c>
    </row>
    <row r="74" spans="2:6" x14ac:dyDescent="0.2">
      <c r="B74" s="87" t="s">
        <v>172</v>
      </c>
      <c r="C74" s="87" t="s">
        <v>55</v>
      </c>
      <c r="D74" s="87" t="s">
        <v>171</v>
      </c>
      <c r="E74" s="90">
        <v>0.51388888888888895</v>
      </c>
      <c r="F74" s="90">
        <v>0.52777777777777779</v>
      </c>
    </row>
    <row r="75" spans="2:6" x14ac:dyDescent="0.2">
      <c r="B75" s="87" t="s">
        <v>173</v>
      </c>
      <c r="C75" s="87" t="s">
        <v>58</v>
      </c>
      <c r="D75" s="87" t="s">
        <v>167</v>
      </c>
      <c r="E75" s="90">
        <v>0.70138888888888884</v>
      </c>
      <c r="F75" s="90">
        <v>0.70694444444444438</v>
      </c>
    </row>
    <row r="76" spans="2:6" x14ac:dyDescent="0.2">
      <c r="B76" s="87" t="s">
        <v>174</v>
      </c>
      <c r="C76" s="87" t="s">
        <v>74</v>
      </c>
      <c r="D76" s="87" t="s">
        <v>167</v>
      </c>
      <c r="E76" s="90">
        <v>0.7104166666666667</v>
      </c>
      <c r="F76" s="90">
        <v>0.74097222222222225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Calendrier</vt:lpstr>
      <vt:lpstr>Jour_feries</vt:lpstr>
      <vt:lpstr>Vacances scolaires</vt:lpstr>
      <vt:lpstr>Matrice Ligne 1</vt:lpstr>
      <vt:lpstr>Parcours</vt:lpstr>
      <vt:lpstr>Horaires</vt:lpstr>
      <vt:lpstr>Calendrier</vt:lpstr>
      <vt:lpstr>Jour_feries</vt:lpstr>
      <vt:lpstr>Jours</vt:lpstr>
      <vt:lpstr>Kms_Ligne1</vt:lpstr>
      <vt:lpstr>Calendrier!Zone_d_impression</vt:lpstr>
    </vt:vector>
  </TitlesOfParts>
  <Company>connex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mlafeuil</dc:creator>
  <cp:lastModifiedBy>Lyesse EL KOUBAA</cp:lastModifiedBy>
  <cp:lastPrinted>2020-10-21T09:11:05Z</cp:lastPrinted>
  <dcterms:created xsi:type="dcterms:W3CDTF">2004-07-28T08:18:26Z</dcterms:created>
  <dcterms:modified xsi:type="dcterms:W3CDTF">2020-12-16T00:07:59Z</dcterms:modified>
  <cp:contentStatus/>
</cp:coreProperties>
</file>