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noelle_gauthier\Desktop\"/>
    </mc:Choice>
  </mc:AlternateContent>
  <bookViews>
    <workbookView xWindow="0" yWindow="0" windowWidth="20490" windowHeight="7020"/>
  </bookViews>
  <sheets>
    <sheet name="Workload ressource" sheetId="1" r:id="rId1"/>
    <sheet name="Datas" sheetId="4" r:id="rId2"/>
  </sheets>
  <definedNames>
    <definedName name="_xlnm._FilterDatabase" localSheetId="0" hidden="1">'Workload ressource'!$B$3:$B$8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5" i="1" l="1"/>
  <c r="C6" i="1"/>
  <c r="C7" i="1"/>
  <c r="B8" i="1" l="1"/>
  <c r="B7" i="1"/>
  <c r="B6" i="1"/>
  <c r="B5" i="1"/>
  <c r="F8" i="1" l="1"/>
  <c r="F7" i="1" l="1"/>
  <c r="F6" i="1"/>
  <c r="F5" i="1"/>
  <c r="F4" i="1"/>
  <c r="H5" i="1" l="1"/>
  <c r="H4" i="1"/>
  <c r="G4" i="1"/>
  <c r="J4" i="1"/>
  <c r="G7" i="1"/>
  <c r="G5" i="1"/>
  <c r="I6" i="1"/>
  <c r="I7" i="1"/>
  <c r="I8" i="1"/>
  <c r="I4" i="1"/>
  <c r="I5" i="1"/>
  <c r="M4" i="1"/>
  <c r="K5" i="1"/>
  <c r="M6" i="1"/>
  <c r="K7" i="1"/>
  <c r="M8" i="1"/>
  <c r="M5" i="1"/>
  <c r="M7" i="1"/>
  <c r="H6" i="1"/>
  <c r="H8" i="1"/>
  <c r="K4" i="1"/>
  <c r="K6" i="1"/>
  <c r="H7" i="1"/>
  <c r="G8" i="1"/>
  <c r="K8" i="1"/>
  <c r="G6" i="1"/>
  <c r="L4" i="1"/>
  <c r="I10" i="1" l="1"/>
  <c r="K10" i="1"/>
  <c r="H10" i="1"/>
  <c r="M10" i="1"/>
  <c r="L8" i="1"/>
  <c r="J8" i="1"/>
  <c r="J7" i="1"/>
  <c r="L7" i="1"/>
  <c r="J5" i="1"/>
  <c r="L5" i="1"/>
  <c r="L6" i="1"/>
  <c r="J6" i="1"/>
  <c r="J10" i="1" l="1"/>
  <c r="L10" i="1"/>
</calcChain>
</file>

<file path=xl/sharedStrings.xml><?xml version="1.0" encoding="utf-8"?>
<sst xmlns="http://schemas.openxmlformats.org/spreadsheetml/2006/main" count="49" uniqueCount="38">
  <si>
    <t>Brand</t>
  </si>
  <si>
    <t>Nominal workload</t>
  </si>
  <si>
    <t>Gates</t>
  </si>
  <si>
    <t>Date début</t>
  </si>
  <si>
    <t>date fin</t>
  </si>
  <si>
    <t>Nb 01</t>
  </si>
  <si>
    <t>Jan 19</t>
  </si>
  <si>
    <t>Nb 02</t>
  </si>
  <si>
    <t>Feb 19</t>
  </si>
  <si>
    <t>Nb 03</t>
  </si>
  <si>
    <t>March 19</t>
  </si>
  <si>
    <t>Nb 04</t>
  </si>
  <si>
    <t>TOTAL</t>
  </si>
  <si>
    <t>Management</t>
  </si>
  <si>
    <t>FrA</t>
  </si>
  <si>
    <t>FrB</t>
  </si>
  <si>
    <t>FrC</t>
  </si>
  <si>
    <t>AncA</t>
  </si>
  <si>
    <t>AncB</t>
  </si>
  <si>
    <t>Training</t>
  </si>
  <si>
    <t>Transversal</t>
  </si>
  <si>
    <t>Type</t>
  </si>
  <si>
    <t>Projects</t>
  </si>
  <si>
    <t>A</t>
  </si>
  <si>
    <t>B</t>
  </si>
  <si>
    <t>C</t>
  </si>
  <si>
    <t>F</t>
  </si>
  <si>
    <t>G</t>
  </si>
  <si>
    <t>ANDRE</t>
  </si>
  <si>
    <t>PAUL</t>
  </si>
  <si>
    <t>ALBERT</t>
  </si>
  <si>
    <t>DEBUT</t>
  </si>
  <si>
    <t>MILIEU 1</t>
  </si>
  <si>
    <t>MILIEU 2</t>
  </si>
  <si>
    <t>MILIEU 3</t>
  </si>
  <si>
    <t>FIN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</si>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</sst>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yy;@"/>
    <numFmt numFmtId="165" formatCode="#,##0.00_ ;\-#,##0.00\ 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FFFF00"/>
      </left>
      <right style="thin">
        <color indexed="64"/>
      </right>
      <top style="thin">
        <color indexed="64"/>
      </top>
      <bottom/>
      <diagonal/>
    </border>
    <border>
      <left style="thin">
        <color rgb="FFFFFF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FFFF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6" xfId="0" applyFill="1" applyBorder="1"/>
    <xf numFmtId="0" fontId="0" fillId="0" borderId="17" xfId="0" applyFill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24" xfId="0" applyBorder="1" applyAlignment="1">
      <alignment horizontal="center"/>
    </xf>
    <xf numFmtId="0" fontId="0" fillId="0" borderId="23" xfId="0" applyBorder="1"/>
    <xf numFmtId="0" fontId="0" fillId="0" borderId="25" xfId="0" applyBorder="1"/>
    <xf numFmtId="0" fontId="0" fillId="0" borderId="26" xfId="0" applyBorder="1" applyAlignment="1">
      <alignment horizontal="center"/>
    </xf>
    <xf numFmtId="0" fontId="5" fillId="0" borderId="0" xfId="0" quotePrefix="1" applyFont="1"/>
    <xf numFmtId="2" fontId="0" fillId="0" borderId="12" xfId="0" applyNumberFormat="1" applyFill="1" applyBorder="1" applyAlignment="1">
      <alignment horizontal="center"/>
    </xf>
    <xf numFmtId="2" fontId="0" fillId="0" borderId="13" xfId="0" applyNumberFormat="1" applyFill="1" applyBorder="1" applyAlignment="1">
      <alignment horizontal="center"/>
    </xf>
    <xf numFmtId="2" fontId="0" fillId="0" borderId="14" xfId="0" applyNumberFormat="1" applyFill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165" fontId="0" fillId="6" borderId="28" xfId="0" applyNumberFormat="1" applyFill="1" applyBorder="1"/>
    <xf numFmtId="165" fontId="0" fillId="6" borderId="29" xfId="0" applyNumberFormat="1" applyFill="1" applyBorder="1"/>
    <xf numFmtId="165" fontId="0" fillId="6" borderId="30" xfId="0" applyNumberFormat="1" applyFill="1" applyBorder="1"/>
    <xf numFmtId="2" fontId="5" fillId="6" borderId="27" xfId="0" applyNumberFormat="1" applyFont="1" applyFill="1" applyBorder="1" applyAlignment="1">
      <alignment horizontal="center"/>
    </xf>
    <xf numFmtId="2" fontId="0" fillId="0" borderId="0" xfId="0" applyNumberFormat="1" applyFill="1"/>
    <xf numFmtId="0" fontId="0" fillId="0" borderId="22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2" fontId="0" fillId="0" borderId="1" xfId="0" quotePrefix="1" applyNumberFormat="1" applyFont="1" applyBorder="1" applyAlignment="1" applyProtection="1">
      <alignment horizontal="center"/>
    </xf>
    <xf numFmtId="1" fontId="0" fillId="0" borderId="1" xfId="0" quotePrefix="1" applyNumberFormat="1" applyFont="1" applyBorder="1" applyAlignment="1" applyProtection="1">
      <alignment horizontal="center"/>
    </xf>
    <xf numFmtId="2" fontId="0" fillId="0" borderId="7" xfId="0" quotePrefix="1" applyNumberFormat="1" applyFont="1" applyBorder="1" applyAlignment="1" applyProtection="1">
      <alignment horizontal="center"/>
    </xf>
    <xf numFmtId="1" fontId="0" fillId="0" borderId="7" xfId="0" quotePrefix="1" applyNumberFormat="1" applyFont="1" applyBorder="1" applyAlignment="1" applyProtection="1">
      <alignment horizontal="center"/>
    </xf>
    <xf numFmtId="14" fontId="0" fillId="4" borderId="2" xfId="0" applyNumberFormat="1" applyFill="1" applyBorder="1" applyAlignment="1" applyProtection="1">
      <alignment horizontal="center" vertical="center"/>
    </xf>
    <xf numFmtId="14" fontId="1" fillId="5" borderId="2" xfId="0" quotePrefix="1" applyNumberFormat="1" applyFont="1" applyFill="1" applyBorder="1" applyAlignment="1" applyProtection="1">
      <alignment horizontal="center" vertical="center"/>
    </xf>
    <xf numFmtId="0" fontId="1" fillId="5" borderId="2" xfId="0" quotePrefix="1" applyFont="1" applyFill="1" applyBorder="1" applyAlignment="1" applyProtection="1">
      <alignment horizontal="center" vertical="center"/>
    </xf>
    <xf numFmtId="0" fontId="0" fillId="0" borderId="32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/>
      <protection locked="0"/>
    </xf>
    <xf numFmtId="14" fontId="0" fillId="0" borderId="1" xfId="0" applyNumberFormat="1" applyBorder="1" applyProtection="1"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2" fontId="0" fillId="3" borderId="0" xfId="0" applyNumberFormat="1" applyFill="1" applyAlignment="1" applyProtection="1">
      <alignment horizontal="center"/>
      <protection locked="0"/>
    </xf>
    <xf numFmtId="2" fontId="0" fillId="0" borderId="0" xfId="0" applyNumberFormat="1" applyProtection="1">
      <protection locked="0"/>
    </xf>
    <xf numFmtId="0" fontId="0" fillId="4" borderId="11" xfId="0" applyFill="1" applyBorder="1" applyAlignment="1" applyProtection="1">
      <alignment horizontal="center"/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2" fontId="0" fillId="0" borderId="1" xfId="0" applyNumberFormat="1" applyBorder="1" applyAlignment="1" applyProtection="1">
      <alignment horizontal="center"/>
      <protection locked="0"/>
    </xf>
    <xf numFmtId="14" fontId="3" fillId="5" borderId="0" xfId="0" applyNumberFormat="1" applyFont="1" applyFill="1" applyBorder="1" applyAlignment="1" applyProtection="1">
      <alignment horizontal="center" vertical="center"/>
      <protection locked="0"/>
    </xf>
    <xf numFmtId="2" fontId="3" fillId="5" borderId="1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protection locked="0"/>
    </xf>
    <xf numFmtId="0" fontId="0" fillId="3" borderId="2" xfId="0" applyFill="1" applyBorder="1" applyAlignment="1" applyProtection="1">
      <alignment horizontal="center" vertical="center" wrapText="1"/>
    </xf>
    <xf numFmtId="0" fontId="0" fillId="4" borderId="2" xfId="0" applyFill="1" applyBorder="1" applyAlignment="1" applyProtection="1">
      <alignment horizontal="center" vertical="center"/>
    </xf>
    <xf numFmtId="14" fontId="0" fillId="2" borderId="2" xfId="0" applyNumberFormat="1" applyFill="1" applyBorder="1" applyAlignment="1" applyProtection="1">
      <alignment horizontal="center" vertical="center"/>
    </xf>
    <xf numFmtId="14" fontId="0" fillId="4" borderId="3" xfId="0" applyNumberFormat="1" applyFill="1" applyBorder="1" applyAlignment="1" applyProtection="1">
      <alignment horizontal="center" vertical="center"/>
    </xf>
    <xf numFmtId="2" fontId="0" fillId="3" borderId="0" xfId="0" applyNumberFormat="1" applyFill="1" applyAlignment="1" applyProtection="1">
      <alignment horizontal="center"/>
    </xf>
    <xf numFmtId="0" fontId="0" fillId="4" borderId="5" xfId="0" applyFill="1" applyBorder="1" applyAlignment="1" applyProtection="1">
      <alignment horizontal="center"/>
    </xf>
    <xf numFmtId="14" fontId="0" fillId="0" borderId="4" xfId="0" applyNumberFormat="1" applyFont="1" applyBorder="1" applyAlignment="1" applyProtection="1">
      <alignment horizontal="center"/>
    </xf>
    <xf numFmtId="14" fontId="0" fillId="0" borderId="0" xfId="0" applyNumberFormat="1" applyFont="1" applyBorder="1" applyAlignment="1" applyProtection="1">
      <alignment horizontal="center"/>
    </xf>
    <xf numFmtId="1" fontId="0" fillId="0" borderId="0" xfId="0" quotePrefix="1" applyNumberFormat="1" applyFont="1" applyBorder="1" applyAlignment="1" applyProtection="1">
      <alignment horizontal="center"/>
    </xf>
    <xf numFmtId="0" fontId="0" fillId="4" borderId="6" xfId="0" applyFill="1" applyBorder="1" applyAlignment="1" applyProtection="1">
      <alignment horizontal="center"/>
    </xf>
    <xf numFmtId="14" fontId="0" fillId="0" borderId="1" xfId="0" applyNumberFormat="1" applyFont="1" applyBorder="1" applyAlignment="1" applyProtection="1">
      <alignment horizontal="center"/>
    </xf>
    <xf numFmtId="2" fontId="0" fillId="3" borderId="8" xfId="0" applyNumberFormat="1" applyFill="1" applyBorder="1" applyAlignment="1" applyProtection="1">
      <alignment horizontal="center"/>
    </xf>
    <xf numFmtId="0" fontId="0" fillId="4" borderId="9" xfId="0" applyFill="1" applyBorder="1" applyAlignment="1" applyProtection="1">
      <alignment horizontal="center"/>
    </xf>
    <xf numFmtId="14" fontId="0" fillId="0" borderId="7" xfId="0" applyNumberFormat="1" applyFont="1" applyBorder="1" applyAlignment="1" applyProtection="1">
      <alignment horizontal="center"/>
    </xf>
    <xf numFmtId="14" fontId="0" fillId="0" borderId="10" xfId="0" applyNumberFormat="1" applyFont="1" applyFill="1" applyBorder="1" applyAlignment="1" applyProtection="1">
      <alignment horizontal="center"/>
    </xf>
    <xf numFmtId="1" fontId="0" fillId="0" borderId="8" xfId="0" quotePrefix="1" applyNumberFormat="1" applyFont="1" applyBorder="1" applyAlignment="1" applyProtection="1">
      <alignment horizontal="center"/>
    </xf>
    <xf numFmtId="0" fontId="2" fillId="5" borderId="0" xfId="0" applyFont="1" applyFill="1" applyBorder="1" applyAlignment="1" applyProtection="1">
      <alignment horizontal="center" vertical="center"/>
      <protection locked="0"/>
    </xf>
    <xf numFmtId="0" fontId="0" fillId="0" borderId="31" xfId="0" applyBorder="1" applyAlignment="1"/>
    <xf numFmtId="0" fontId="0" fillId="0" borderId="22" xfId="0" applyBorder="1" applyAlignment="1"/>
    <xf numFmtId="0" fontId="0" fillId="0" borderId="32" xfId="0" applyBorder="1" applyAlignment="1"/>
    <xf numFmtId="0" fontId="0" fillId="0" borderId="24" xfId="0" applyBorder="1" applyAlignment="1"/>
    <xf numFmtId="0" fontId="0" fillId="0" borderId="33" xfId="0" applyBorder="1" applyAlignment="1"/>
    <xf numFmtId="0" fontId="0" fillId="0" borderId="26" xfId="0" applyBorder="1" applyAlignment="1"/>
    <xf numFmtId="0" fontId="1" fillId="5" borderId="2" xfId="0" applyFont="1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14" fontId="0" fillId="0" borderId="0" xfId="0" applyNumberFormat="1" applyFill="1" applyAlignment="1" applyProtection="1">
      <alignment horizontal="center" vertical="center" wrapText="1"/>
    </xf>
    <xf numFmtId="0" fontId="0" fillId="0" borderId="0" xfId="0" applyProtection="1"/>
    <xf numFmtId="0" fontId="6" fillId="5" borderId="4" xfId="0" applyFont="1" applyFill="1" applyBorder="1" applyAlignment="1" applyProtection="1">
      <alignment horizontal="center" vertical="center" textRotation="90"/>
    </xf>
    <xf numFmtId="0" fontId="0" fillId="0" borderId="1" xfId="0" applyBorder="1" applyProtection="1"/>
    <xf numFmtId="2" fontId="0" fillId="0" borderId="0" xfId="0" applyNumberFormat="1" applyProtection="1"/>
    <xf numFmtId="0" fontId="6" fillId="5" borderId="1" xfId="0" applyFont="1" applyFill="1" applyBorder="1" applyAlignment="1" applyProtection="1">
      <alignment horizontal="center" vertical="center" textRotation="90"/>
    </xf>
    <xf numFmtId="0" fontId="1" fillId="0" borderId="1" xfId="0" applyFont="1" applyBorder="1" applyProtection="1"/>
    <xf numFmtId="0" fontId="6" fillId="5" borderId="7" xfId="0" applyFont="1" applyFill="1" applyBorder="1" applyAlignment="1" applyProtection="1">
      <alignment horizontal="center" vertical="center" textRotation="90"/>
    </xf>
    <xf numFmtId="0" fontId="1" fillId="0" borderId="7" xfId="0" applyFont="1" applyBorder="1" applyProtection="1"/>
    <xf numFmtId="2" fontId="0" fillId="0" borderId="8" xfId="0" applyNumberFormat="1" applyBorder="1" applyProtection="1"/>
    <xf numFmtId="0" fontId="0" fillId="0" borderId="8" xfId="0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228600</xdr:colOff>
      <xdr:row>8</xdr:row>
      <xdr:rowOff>22425</xdr:rowOff>
    </xdr:from>
    <xdr:to>
      <xdr:col>8</xdr:col>
      <xdr:colOff>590550</xdr:colOff>
      <xdr:row>9</xdr:row>
      <xdr:rowOff>28745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1375" y="1575000"/>
          <a:ext cx="361950" cy="2063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showGridLines="0" tabSelected="1" workbookViewId="0">
      <pane xSplit="7" ySplit="8" topLeftCell="H9" activePane="bottomRight" state="frozen"/>
      <selection pane="topRight" activeCell="M1" sqref="M1"/>
      <selection pane="bottomLeft" activeCell="A11" sqref="A11"/>
      <selection pane="bottomRight" activeCell="B4" sqref="B4"/>
    </sheetView>
  </sheetViews>
  <sheetFormatPr defaultColWidth="9.140625" defaultRowHeight="15" x14ac:dyDescent="0.25"/>
  <cols>
    <col min="1" max="1" width="6.42578125" style="40" customWidth="1"/>
    <col min="2" max="2" width="14.85546875" style="40" bestFit="1" customWidth="1"/>
    <col min="3" max="3" width="12.140625" style="40" customWidth="1"/>
    <col min="4" max="4" width="14.5703125" style="40" customWidth="1"/>
    <col min="5" max="5" width="14.28515625" style="42" customWidth="1"/>
    <col min="6" max="6" width="16.85546875" style="42" hidden="1" customWidth="1"/>
    <col min="7" max="7" width="6.7109375" style="42" hidden="1" customWidth="1"/>
    <col min="8" max="8" width="10.7109375" style="43" customWidth="1"/>
    <col min="9" max="9" width="6.7109375" style="43" hidden="1" customWidth="1"/>
    <col min="10" max="10" width="10.7109375" style="44" customWidth="1"/>
    <col min="11" max="11" width="6.7109375" style="43" hidden="1" customWidth="1"/>
    <col min="12" max="12" width="10.7109375" style="46" customWidth="1"/>
    <col min="13" max="13" width="6.7109375" style="43" hidden="1" customWidth="1"/>
    <col min="14" max="14" width="10.7109375" style="40" customWidth="1"/>
    <col min="15" max="17" width="10.7109375" style="40" bestFit="1" customWidth="1"/>
    <col min="18" max="16384" width="9.140625" style="40"/>
  </cols>
  <sheetData>
    <row r="1" spans="1:17" ht="18.75" x14ac:dyDescent="0.25">
      <c r="B1" s="41"/>
      <c r="C1" s="41"/>
      <c r="D1" s="41"/>
      <c r="E1" s="41"/>
      <c r="H1" s="43">
        <v>43466</v>
      </c>
      <c r="J1" s="44">
        <v>43497</v>
      </c>
      <c r="L1" s="44">
        <v>43525</v>
      </c>
    </row>
    <row r="2" spans="1:17" ht="18.75" x14ac:dyDescent="0.25">
      <c r="B2" s="45"/>
      <c r="C2" s="45"/>
      <c r="D2" s="45"/>
      <c r="E2" s="45"/>
      <c r="H2" s="43">
        <v>43496</v>
      </c>
      <c r="J2" s="44">
        <v>43524</v>
      </c>
      <c r="L2" s="44">
        <v>43555</v>
      </c>
    </row>
    <row r="3" spans="1:17" s="81" customFormat="1" ht="27.75" customHeight="1" x14ac:dyDescent="0.25">
      <c r="A3" s="78" t="s">
        <v>21</v>
      </c>
      <c r="B3" s="79" t="s">
        <v>0</v>
      </c>
      <c r="C3" s="55" t="s">
        <v>1</v>
      </c>
      <c r="D3" s="56" t="s">
        <v>2</v>
      </c>
      <c r="E3" s="57" t="s">
        <v>3</v>
      </c>
      <c r="F3" s="35" t="s">
        <v>4</v>
      </c>
      <c r="G3" s="58" t="s">
        <v>5</v>
      </c>
      <c r="H3" s="36" t="s">
        <v>6</v>
      </c>
      <c r="I3" s="35" t="s">
        <v>7</v>
      </c>
      <c r="J3" s="36" t="s">
        <v>8</v>
      </c>
      <c r="K3" s="35" t="s">
        <v>9</v>
      </c>
      <c r="L3" s="37" t="s">
        <v>10</v>
      </c>
      <c r="M3" s="35" t="s">
        <v>11</v>
      </c>
      <c r="N3" s="80"/>
      <c r="O3" s="80"/>
      <c r="P3" s="80"/>
      <c r="Q3" s="80"/>
    </row>
    <row r="4" spans="1:17" s="81" customFormat="1" x14ac:dyDescent="0.25">
      <c r="A4" s="82" t="s">
        <v>22</v>
      </c>
      <c r="B4" s="83"/>
      <c r="C4" s="59">
        <v>1</v>
      </c>
      <c r="D4" s="60" t="s">
        <v>31</v>
      </c>
      <c r="E4" s="61">
        <v>43466</v>
      </c>
      <c r="F4" s="62">
        <f>E5-1</f>
        <v>43498</v>
      </c>
      <c r="G4" s="63">
        <f>IF(MIN($F4,H$2)-MAX($E4,H$1)+1&gt;=0,MIN($F4,H$2)-MAX($E4,H$1)+1,0)</f>
        <v>31</v>
      </c>
      <c r="H4" s="31">
        <f>(IF(MIN($F4,H$2)-MAX($E4,H$1)+1&gt;=0,MIN($F4,H$2)-MAX($E4,H$1)+1,0)/(H$2-H$1+1))*$C4</f>
        <v>1</v>
      </c>
      <c r="I4" s="32">
        <f>IF(MIN($F4,J$2)-MAX($E4,J$1)+1&gt;=0,MIN($F4,J$2)-MAX($E4,J$1)+1,0)</f>
        <v>2</v>
      </c>
      <c r="J4" s="31">
        <f>(IF(MIN($F4,J$2)-MAX($E4,J$1)+1&gt;=0,MIN($F4,J$2)-MAX($E4,J$1)+1,0)/(J$2-J$1+1))*$C4</f>
        <v>7.1428571428571425E-2</v>
      </c>
      <c r="K4" s="32">
        <f>IF(MIN($F4,L$2)-MAX($E4,L$1)+1&gt;=0,MIN($F4,L$2)-MAX($E4,L$1)+1,0)</f>
        <v>0</v>
      </c>
      <c r="L4" s="31">
        <f>(IF(MIN($F4,L$2)-MAX($E4,L$1)+1&gt;=0,MIN($F4,L$2)-MAX($E4,L$1)+1,0)/(L$2-L$1+1))*$C4</f>
        <v>0</v>
      </c>
      <c r="M4" s="32" t="e">
        <f>IF(MIN($F4,#REF!)-MAX($E4,#REF!)+1&gt;=0,MIN($F4,#REF!)-MAX($E4,#REF!)+1,0)</f>
        <v>#REF!</v>
      </c>
      <c r="N4" s="84"/>
    </row>
    <row r="5" spans="1:17" s="81" customFormat="1" x14ac:dyDescent="0.25">
      <c r="A5" s="85"/>
      <c r="B5" s="86">
        <f>B4</f>
        <v>0</v>
      </c>
      <c r="C5" s="59">
        <f>(C4/0.2)*0.8</f>
        <v>4</v>
      </c>
      <c r="D5" s="64" t="s">
        <v>32</v>
      </c>
      <c r="E5" s="65">
        <v>43499</v>
      </c>
      <c r="F5" s="62">
        <f>E6-1</f>
        <v>43538</v>
      </c>
      <c r="G5" s="63">
        <f>IF(MIN($F5,H$2)-MAX($E5,H$1)+1&gt;=0,MIN($F5,H$2)-MAX($E5,H$1)+1,0)</f>
        <v>0</v>
      </c>
      <c r="H5" s="31">
        <f>(IF(MIN($F5,H$2)-MAX($E5,H$1)+1&gt;=0,MIN($F5,H$2)-MAX($E5,H$1)+1,0)/(H$2-H$1+1))*$C5</f>
        <v>0</v>
      </c>
      <c r="I5" s="32">
        <f>IF(MIN($F5,J$2)-MAX($E5,J$1)+1&gt;=0,MIN($F5,J$2)-MAX($E5,J$1)+1,0)</f>
        <v>26</v>
      </c>
      <c r="J5" s="31">
        <f>(IF(MIN($F5,J$2)-MAX($E5,J$1)+1&gt;=0,MIN($F5,J$2)-MAX($E5,J$1)+1,0)/(J$2-J$1+1))*$C5</f>
        <v>3.7142857142857144</v>
      </c>
      <c r="K5" s="32">
        <f>IF(MIN($F5,L$2)-MAX($E5,L$1)+1&gt;=0,MIN($F5,L$2)-MAX($E5,L$1)+1,0)</f>
        <v>14</v>
      </c>
      <c r="L5" s="31">
        <f>(IF(MIN($F5,L$2)-MAX($E5,L$1)+1&gt;=0,MIN($F5,L$2)-MAX($E5,L$1)+1,0)/(L$2-L$1+1))*$C5</f>
        <v>1.8064516129032258</v>
      </c>
      <c r="M5" s="32" t="e">
        <f>IF(MIN($F5,#REF!)-MAX($E5,#REF!)+1&gt;=0,MIN($F5,#REF!)-MAX($E5,#REF!)+1,0)</f>
        <v>#REF!</v>
      </c>
      <c r="N5" s="84"/>
    </row>
    <row r="6" spans="1:17" s="81" customFormat="1" x14ac:dyDescent="0.25">
      <c r="A6" s="85"/>
      <c r="B6" s="86">
        <f>B4</f>
        <v>0</v>
      </c>
      <c r="C6" s="59">
        <f>(C4/0.2)*0.9</f>
        <v>4.5</v>
      </c>
      <c r="D6" s="64" t="s">
        <v>33</v>
      </c>
      <c r="E6" s="65">
        <v>43539</v>
      </c>
      <c r="F6" s="62">
        <f>E7-1</f>
        <v>43609</v>
      </c>
      <c r="G6" s="63">
        <f>IF(MIN($F6,H$2)-MAX($E6,H$1)+1&gt;=0,MIN($F6,H$2)-MAX($E6,H$1)+1,0)</f>
        <v>0</v>
      </c>
      <c r="H6" s="31">
        <f>(IF(MIN($F6,H$2)-MAX($E6,H$1)+1&gt;=0,MIN($F6,H$2)-MAX($E6,H$1)+1,0)/(H$2-H$1+1))*$C6</f>
        <v>0</v>
      </c>
      <c r="I6" s="32">
        <f>IF(MIN($F6,J$2)-MAX($E6,J$1)+1&gt;=0,MIN($F6,J$2)-MAX($E6,J$1)+1,0)</f>
        <v>0</v>
      </c>
      <c r="J6" s="31">
        <f>(IF(MIN($F6,J$2)-MAX($E6,J$1)+1&gt;=0,MIN($F6,J$2)-MAX($E6,J$1)+1,0)/(J$2-J$1+1))*$C6</f>
        <v>0</v>
      </c>
      <c r="K6" s="32">
        <f>IF(MIN($F6,L$2)-MAX($E6,L$1)+1&gt;=0,MIN($F6,L$2)-MAX($E6,L$1)+1,0)</f>
        <v>17</v>
      </c>
      <c r="L6" s="31">
        <f>(IF(MIN($F6,L$2)-MAX($E6,L$1)+1&gt;=0,MIN($F6,L$2)-MAX($E6,L$1)+1,0)/(L$2-L$1+1))*$C6</f>
        <v>2.467741935483871</v>
      </c>
      <c r="M6" s="32" t="e">
        <f>IF(MIN($F6,#REF!)-MAX($E6,#REF!)+1&gt;=0,MIN($F6,#REF!)-MAX($E6,#REF!)+1,0)</f>
        <v>#REF!</v>
      </c>
      <c r="N6" s="84"/>
    </row>
    <row r="7" spans="1:17" s="81" customFormat="1" x14ac:dyDescent="0.25">
      <c r="A7" s="85"/>
      <c r="B7" s="86">
        <f>B4</f>
        <v>0</v>
      </c>
      <c r="C7" s="59">
        <f>(C4/0.2)</f>
        <v>5</v>
      </c>
      <c r="D7" s="64" t="s">
        <v>34</v>
      </c>
      <c r="E7" s="65">
        <v>43610</v>
      </c>
      <c r="F7" s="62">
        <f>E8-1</f>
        <v>43675</v>
      </c>
      <c r="G7" s="63">
        <f>IF(MIN($F7,H$2)-MAX($E7,H$1)+1&gt;=0,MIN($F7,H$2)-MAX($E7,H$1)+1,0)</f>
        <v>0</v>
      </c>
      <c r="H7" s="31">
        <f>(IF(MIN($F7,H$2)-MAX($E7,H$1)+1&gt;=0,MIN($F7,H$2)-MAX($E7,H$1)+1,0)/(H$2-H$1+1))*$C7</f>
        <v>0</v>
      </c>
      <c r="I7" s="32">
        <f>IF(MIN($F7,J$2)-MAX($E7,J$1)+1&gt;=0,MIN($F7,J$2)-MAX($E7,J$1)+1,0)</f>
        <v>0</v>
      </c>
      <c r="J7" s="31">
        <f>(IF(MIN($F7,J$2)-MAX($E7,J$1)+1&gt;=0,MIN($F7,J$2)-MAX($E7,J$1)+1,0)/(J$2-J$1+1))*$C7</f>
        <v>0</v>
      </c>
      <c r="K7" s="32">
        <f>IF(MIN($F7,L$2)-MAX($E7,L$1)+1&gt;=0,MIN($F7,L$2)-MAX($E7,L$1)+1,0)</f>
        <v>0</v>
      </c>
      <c r="L7" s="31">
        <f>(IF(MIN($F7,L$2)-MAX($E7,L$1)+1&gt;=0,MIN($F7,L$2)-MAX($E7,L$1)+1,0)/(L$2-L$1+1))*$C7</f>
        <v>0</v>
      </c>
      <c r="M7" s="32" t="e">
        <f>IF(MIN($F7,#REF!)-MAX($E7,#REF!)+1&gt;=0,MIN($F7,#REF!)-MAX($E7,#REF!)+1,0)</f>
        <v>#REF!</v>
      </c>
      <c r="N7" s="84"/>
    </row>
    <row r="8" spans="1:17" s="90" customFormat="1" x14ac:dyDescent="0.25">
      <c r="A8" s="87"/>
      <c r="B8" s="88">
        <f>B4</f>
        <v>0</v>
      </c>
      <c r="C8" s="66">
        <f>(C4/0.2)*0.1</f>
        <v>0.5</v>
      </c>
      <c r="D8" s="67" t="s">
        <v>35</v>
      </c>
      <c r="E8" s="68">
        <v>43676</v>
      </c>
      <c r="F8" s="69">
        <f>E8+60</f>
        <v>43736</v>
      </c>
      <c r="G8" s="70">
        <f>IF(MIN($F8,H$2)-MAX($E8,H$1)+1&gt;=0,MIN($F8,H$2)-MAX($E8,H$1)+1,0)</f>
        <v>0</v>
      </c>
      <c r="H8" s="33">
        <f>(IF(MIN($F8,H$2)-MAX($E8,H$1)+1&gt;=0,MIN($F8,H$2)-MAX($E8,H$1)+1,0)/(H$2-H$1+1))*$C8</f>
        <v>0</v>
      </c>
      <c r="I8" s="34">
        <f>IF(MIN($F8,J$2)-MAX($E8,J$1)+1&gt;=0,MIN($F8,J$2)-MAX($E8,J$1)+1,0)</f>
        <v>0</v>
      </c>
      <c r="J8" s="33">
        <f>(IF(MIN($F8,J$2)-MAX($E8,J$1)+1&gt;=0,MIN($F8,J$2)-MAX($E8,J$1)+1,0)/(J$2-J$1+1))*$C8</f>
        <v>0</v>
      </c>
      <c r="K8" s="34">
        <f>IF(MIN($F8,L$2)-MAX($E8,L$1)+1&gt;=0,MIN($F8,L$2)-MAX($E8,L$1)+1,0)</f>
        <v>0</v>
      </c>
      <c r="L8" s="33">
        <f>(IF(MIN($F8,L$2)-MAX($E8,L$1)+1&gt;=0,MIN($F8,L$2)-MAX($E8,L$1)+1,0)/(L$2-L$1+1))*$C8</f>
        <v>0</v>
      </c>
      <c r="M8" s="34" t="e">
        <f>IF(MIN($F8,#REF!)-MAX($E8,#REF!)+1&gt;=0,MIN($F8,#REF!)-MAX($E8,#REF!)+1,0)</f>
        <v>#REF!</v>
      </c>
      <c r="N8" s="89"/>
    </row>
    <row r="9" spans="1:17" x14ac:dyDescent="0.25">
      <c r="B9" s="46"/>
      <c r="C9" s="47"/>
      <c r="D9" s="49"/>
      <c r="E9" s="43"/>
      <c r="F9" s="50"/>
      <c r="G9" s="50"/>
      <c r="H9" s="51"/>
      <c r="N9" s="48"/>
    </row>
    <row r="10" spans="1:17" ht="28.5" customHeight="1" x14ac:dyDescent="0.25">
      <c r="B10" s="71" t="s">
        <v>12</v>
      </c>
      <c r="C10" s="71"/>
      <c r="D10" s="71"/>
      <c r="E10" s="71"/>
      <c r="F10" s="71"/>
      <c r="G10" s="52"/>
      <c r="H10" s="53">
        <f>SUBTOTAL(9,H4:H9)</f>
        <v>1</v>
      </c>
      <c r="I10" s="53">
        <f>SUBTOTAL(9,I4:I9)</f>
        <v>28</v>
      </c>
      <c r="J10" s="53">
        <f>SUBTOTAL(9,J4:J9)</f>
        <v>3.785714285714286</v>
      </c>
      <c r="K10" s="53">
        <f>SUBTOTAL(9,K4:K9)</f>
        <v>31</v>
      </c>
      <c r="L10" s="53">
        <f>SUBTOTAL(9,L4:L9)</f>
        <v>4.274193548387097</v>
      </c>
      <c r="M10" s="53" t="e">
        <f>SUBTOTAL(9,M4:M9)</f>
        <v>#REF!</v>
      </c>
      <c r="N10" s="48"/>
    </row>
    <row r="16" spans="1:17" x14ac:dyDescent="0.25">
      <c r="B16" s="54"/>
      <c r="E16" s="40"/>
      <c r="F16" s="40"/>
      <c r="G16" s="40"/>
      <c r="H16" s="40"/>
      <c r="I16" s="40"/>
      <c r="J16" s="40"/>
      <c r="K16" s="40"/>
      <c r="L16" s="40"/>
      <c r="M16" s="40"/>
    </row>
    <row r="17" spans="2:13" x14ac:dyDescent="0.25">
      <c r="B17" s="54"/>
      <c r="E17" s="40"/>
      <c r="F17" s="40"/>
      <c r="G17" s="40"/>
      <c r="H17" s="40"/>
      <c r="I17" s="40"/>
      <c r="J17" s="40"/>
      <c r="K17" s="40"/>
      <c r="L17" s="40"/>
      <c r="M17" s="40"/>
    </row>
    <row r="18" spans="2:13" x14ac:dyDescent="0.25">
      <c r="B18" s="54"/>
      <c r="E18" s="40"/>
      <c r="F18" s="40"/>
      <c r="G18" s="40"/>
      <c r="H18" s="40"/>
      <c r="I18" s="40"/>
      <c r="J18" s="40"/>
      <c r="K18" s="40"/>
      <c r="L18" s="40"/>
      <c r="M18" s="40"/>
    </row>
    <row r="19" spans="2:13" x14ac:dyDescent="0.25">
      <c r="B19" s="54"/>
      <c r="E19" s="40"/>
      <c r="F19" s="40"/>
      <c r="G19" s="40"/>
      <c r="H19" s="40"/>
      <c r="I19" s="40"/>
      <c r="J19" s="40"/>
      <c r="K19" s="40"/>
      <c r="L19" s="40"/>
      <c r="M19" s="40"/>
    </row>
    <row r="20" spans="2:13" x14ac:dyDescent="0.25">
      <c r="B20" s="54"/>
      <c r="E20" s="40"/>
      <c r="F20" s="40"/>
      <c r="G20" s="40"/>
      <c r="H20" s="40"/>
      <c r="I20" s="40"/>
      <c r="J20" s="40"/>
      <c r="K20" s="40"/>
      <c r="L20" s="40"/>
      <c r="M20" s="40"/>
    </row>
    <row r="21" spans="2:13" x14ac:dyDescent="0.25">
      <c r="B21" s="54"/>
      <c r="E21" s="40"/>
      <c r="F21" s="40"/>
      <c r="G21" s="40"/>
      <c r="H21" s="40"/>
      <c r="I21" s="40"/>
      <c r="J21" s="40"/>
      <c r="K21" s="40"/>
      <c r="L21" s="40"/>
      <c r="M21" s="40"/>
    </row>
    <row r="22" spans="2:13" x14ac:dyDescent="0.25">
      <c r="B22" s="54"/>
      <c r="E22" s="40"/>
      <c r="F22" s="40"/>
      <c r="G22" s="40"/>
      <c r="H22" s="40"/>
      <c r="I22" s="40"/>
      <c r="J22" s="40"/>
      <c r="K22" s="40"/>
      <c r="L22" s="40"/>
      <c r="M22" s="40"/>
    </row>
    <row r="23" spans="2:13" x14ac:dyDescent="0.25">
      <c r="B23" s="54"/>
      <c r="E23" s="40"/>
      <c r="F23" s="40"/>
      <c r="G23" s="40"/>
      <c r="H23" s="40"/>
      <c r="I23" s="40"/>
      <c r="J23" s="40"/>
      <c r="K23" s="40"/>
      <c r="L23" s="40"/>
      <c r="M23" s="40"/>
    </row>
    <row r="24" spans="2:13" x14ac:dyDescent="0.25">
      <c r="B24" s="54"/>
      <c r="E24" s="40"/>
      <c r="F24" s="40"/>
      <c r="G24" s="40"/>
      <c r="H24" s="40"/>
      <c r="I24" s="40"/>
      <c r="J24" s="40"/>
      <c r="K24" s="40"/>
      <c r="L24" s="40"/>
      <c r="M24" s="40"/>
    </row>
    <row r="25" spans="2:13" x14ac:dyDescent="0.25">
      <c r="B25" s="54"/>
      <c r="E25" s="40"/>
      <c r="F25" s="40"/>
      <c r="G25" s="40"/>
      <c r="H25" s="40"/>
      <c r="I25" s="40"/>
      <c r="J25" s="40"/>
      <c r="K25" s="40"/>
      <c r="L25" s="40"/>
      <c r="M25" s="40"/>
    </row>
    <row r="26" spans="2:13" x14ac:dyDescent="0.25">
      <c r="B26" s="54"/>
      <c r="E26" s="40"/>
      <c r="F26" s="40"/>
      <c r="G26" s="40"/>
      <c r="H26" s="40"/>
      <c r="I26" s="40"/>
      <c r="J26" s="40"/>
      <c r="K26" s="40"/>
      <c r="L26" s="40"/>
      <c r="M26" s="40"/>
    </row>
    <row r="27" spans="2:13" x14ac:dyDescent="0.25">
      <c r="B27" s="54"/>
    </row>
    <row r="43" spans="5:13" x14ac:dyDescent="0.25">
      <c r="E43" s="40"/>
      <c r="F43" s="40"/>
      <c r="G43" s="40"/>
      <c r="H43" s="40"/>
      <c r="I43" s="40"/>
      <c r="J43" s="40"/>
      <c r="K43" s="40"/>
      <c r="L43" s="40"/>
      <c r="M43" s="40"/>
    </row>
    <row r="44" spans="5:13" x14ac:dyDescent="0.25">
      <c r="E44" s="40"/>
      <c r="F44" s="40"/>
      <c r="G44" s="40"/>
      <c r="H44" s="40"/>
      <c r="I44" s="40"/>
      <c r="J44" s="40"/>
      <c r="K44" s="40"/>
      <c r="L44" s="40"/>
      <c r="M44" s="40"/>
    </row>
  </sheetData>
  <sheetProtection formatCells="0" formatRows="0" insertRows="0" insertHyperlinks="0" sort="0" autoFilter="0" pivotTables="0"/>
  <autoFilter ref="B3:B8"/>
  <mergeCells count="2">
    <mergeCell ref="B10:F10"/>
    <mergeCell ref="A4:A8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Datas!$A$1:$A$22</xm:f>
          </x14:formula1>
          <xm:sqref>B9</xm:sqref>
        </x14:dataValidation>
        <x14:dataValidation type="list" allowBlank="1" showInputMessage="1" showErrorMessage="1">
          <x14:formula1>
            <xm:f>Datas!$A$1:$A$7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showGridLines="0" workbookViewId="0">
      <selection activeCell="A8" sqref="A8"/>
    </sheetView>
  </sheetViews>
  <sheetFormatPr defaultColWidth="9.140625" defaultRowHeight="15" x14ac:dyDescent="0.25"/>
  <cols>
    <col min="1" max="1" width="20.28515625" customWidth="1"/>
    <col min="2" max="2" width="22.5703125" bestFit="1" customWidth="1"/>
    <col min="3" max="3" width="12.5703125" customWidth="1"/>
    <col min="4" max="4" width="9.140625" style="39"/>
    <col min="5" max="5" width="17.42578125" customWidth="1"/>
    <col min="7" max="7" width="12.7109375" customWidth="1"/>
    <col min="8" max="8" width="9.140625" style="39"/>
    <col min="9" max="9" width="10.28515625" customWidth="1"/>
  </cols>
  <sheetData>
    <row r="1" spans="1:10" x14ac:dyDescent="0.25">
      <c r="A1" t="s">
        <v>23</v>
      </c>
      <c r="B1" t="s">
        <v>28</v>
      </c>
      <c r="C1" t="s">
        <v>14</v>
      </c>
      <c r="D1" s="39">
        <v>0.8</v>
      </c>
      <c r="E1" t="s">
        <v>23</v>
      </c>
      <c r="G1" s="3" t="s">
        <v>14</v>
      </c>
      <c r="H1" s="19">
        <v>0.7</v>
      </c>
      <c r="I1" s="23"/>
      <c r="J1" s="18"/>
    </row>
    <row r="2" spans="1:10" x14ac:dyDescent="0.25">
      <c r="A2" s="1" t="s">
        <v>24</v>
      </c>
      <c r="B2" t="s">
        <v>29</v>
      </c>
      <c r="C2" t="s">
        <v>15</v>
      </c>
      <c r="D2" s="39">
        <v>1</v>
      </c>
      <c r="E2" t="s">
        <v>24</v>
      </c>
      <c r="G2" s="4" t="s">
        <v>15</v>
      </c>
      <c r="H2" s="20">
        <v>0.48</v>
      </c>
      <c r="I2" s="24"/>
    </row>
    <row r="3" spans="1:10" ht="15.75" thickBot="1" x14ac:dyDescent="0.3">
      <c r="A3" t="s">
        <v>25</v>
      </c>
      <c r="B3" t="s">
        <v>30</v>
      </c>
      <c r="C3" t="s">
        <v>16</v>
      </c>
      <c r="D3" s="39">
        <v>1.1000000000000001</v>
      </c>
      <c r="E3" t="s">
        <v>25</v>
      </c>
      <c r="G3" s="5" t="s">
        <v>16</v>
      </c>
      <c r="H3" s="21">
        <v>0.28999999999999998</v>
      </c>
      <c r="I3" s="24"/>
    </row>
    <row r="4" spans="1:10" x14ac:dyDescent="0.25">
      <c r="A4" s="1" t="s">
        <v>36</v>
      </c>
      <c r="C4" t="s">
        <v>17</v>
      </c>
      <c r="D4" s="39">
        <v>1.2</v>
      </c>
      <c r="G4" s="3" t="s">
        <v>17</v>
      </c>
      <c r="H4" s="20">
        <v>0.44</v>
      </c>
      <c r="I4" s="24"/>
    </row>
    <row r="5" spans="1:10" ht="15.75" thickBot="1" x14ac:dyDescent="0.3">
      <c r="A5" t="s">
        <v>37</v>
      </c>
      <c r="C5" t="s">
        <v>18</v>
      </c>
      <c r="D5" s="39">
        <v>1.25</v>
      </c>
      <c r="G5" s="4" t="s">
        <v>18</v>
      </c>
      <c r="H5" s="21">
        <v>0.27</v>
      </c>
      <c r="I5" s="24"/>
    </row>
    <row r="6" spans="1:10" x14ac:dyDescent="0.25">
      <c r="A6" s="1" t="s">
        <v>26</v>
      </c>
      <c r="C6" t="s">
        <v>13</v>
      </c>
      <c r="D6" s="39">
        <v>1.4</v>
      </c>
      <c r="G6" s="3" t="s">
        <v>13</v>
      </c>
      <c r="H6" s="20">
        <v>0.1</v>
      </c>
      <c r="I6" s="24"/>
    </row>
    <row r="7" spans="1:10" x14ac:dyDescent="0.25">
      <c r="A7" s="2" t="s">
        <v>27</v>
      </c>
      <c r="C7" t="s">
        <v>19</v>
      </c>
      <c r="D7" s="39">
        <v>1.7</v>
      </c>
      <c r="G7" s="6" t="s">
        <v>19</v>
      </c>
      <c r="H7" s="22">
        <v>0.05</v>
      </c>
      <c r="I7" s="24"/>
    </row>
    <row r="8" spans="1:10" ht="15.75" thickBot="1" x14ac:dyDescent="0.3">
      <c r="C8" t="s">
        <v>20</v>
      </c>
      <c r="G8" s="7" t="s">
        <v>20</v>
      </c>
      <c r="H8" s="20">
        <v>0.2</v>
      </c>
      <c r="I8" s="25"/>
    </row>
    <row r="9" spans="1:10" ht="15.75" thickBot="1" x14ac:dyDescent="0.3">
      <c r="A9" s="1"/>
      <c r="H9" s="26"/>
      <c r="I9" s="27"/>
    </row>
    <row r="10" spans="1:10" ht="15.75" thickBot="1" x14ac:dyDescent="0.3">
      <c r="A10" s="1"/>
    </row>
    <row r="11" spans="1:10" x14ac:dyDescent="0.25">
      <c r="A11" s="2"/>
      <c r="G11" s="11"/>
      <c r="H11" s="12"/>
      <c r="I11" s="8">
        <v>1.25</v>
      </c>
    </row>
    <row r="12" spans="1:10" x14ac:dyDescent="0.25">
      <c r="G12" s="13"/>
      <c r="H12" s="14"/>
      <c r="I12" s="9">
        <v>1.7</v>
      </c>
    </row>
    <row r="13" spans="1:10" x14ac:dyDescent="0.25">
      <c r="A13" s="1"/>
      <c r="G13" s="13"/>
      <c r="H13" s="14"/>
      <c r="I13" s="9">
        <v>0.8</v>
      </c>
    </row>
    <row r="14" spans="1:10" x14ac:dyDescent="0.25">
      <c r="G14" s="38"/>
      <c r="H14" s="14"/>
      <c r="I14" s="9">
        <v>0.8</v>
      </c>
    </row>
    <row r="15" spans="1:10" x14ac:dyDescent="0.25">
      <c r="A15" s="1"/>
      <c r="G15" s="13"/>
      <c r="H15" s="14"/>
      <c r="I15" s="9">
        <v>1.4</v>
      </c>
    </row>
    <row r="16" spans="1:10" x14ac:dyDescent="0.25">
      <c r="A16" s="1"/>
      <c r="G16" s="15"/>
      <c r="H16" s="14"/>
      <c r="I16" s="9">
        <v>1.2</v>
      </c>
    </row>
    <row r="17" spans="1:9" x14ac:dyDescent="0.25">
      <c r="A17" s="1"/>
      <c r="G17" s="15"/>
      <c r="H17" s="14"/>
      <c r="I17" s="9">
        <v>1.1000000000000001</v>
      </c>
    </row>
    <row r="18" spans="1:9" ht="15.75" thickBot="1" x14ac:dyDescent="0.3">
      <c r="A18" s="1"/>
      <c r="G18" s="16"/>
      <c r="H18" s="17"/>
      <c r="I18" s="10">
        <v>1.2</v>
      </c>
    </row>
    <row r="19" spans="1:9" ht="15.75" thickBot="1" x14ac:dyDescent="0.3">
      <c r="A19" s="1"/>
    </row>
    <row r="20" spans="1:9" x14ac:dyDescent="0.25">
      <c r="A20" s="1"/>
      <c r="G20" s="72"/>
      <c r="H20" s="73"/>
      <c r="I20" s="28">
        <v>20</v>
      </c>
    </row>
    <row r="21" spans="1:9" x14ac:dyDescent="0.25">
      <c r="A21" s="1"/>
      <c r="G21" s="74"/>
      <c r="H21" s="75"/>
      <c r="I21" s="29">
        <v>80</v>
      </c>
    </row>
    <row r="22" spans="1:9" x14ac:dyDescent="0.25">
      <c r="G22" s="74"/>
      <c r="H22" s="75"/>
      <c r="I22" s="29">
        <v>90</v>
      </c>
    </row>
    <row r="23" spans="1:9" x14ac:dyDescent="0.25">
      <c r="A23" s="1"/>
      <c r="G23" s="74"/>
      <c r="H23" s="75"/>
      <c r="I23" s="29">
        <v>100</v>
      </c>
    </row>
    <row r="24" spans="1:9" ht="15.75" thickBot="1" x14ac:dyDescent="0.3">
      <c r="A24" s="1"/>
      <c r="G24" s="76"/>
      <c r="H24" s="77"/>
      <c r="I24" s="30">
        <v>10</v>
      </c>
    </row>
  </sheetData>
  <sortState ref="D1:D45">
    <sortCondition ref="D1:D45"/>
  </sortState>
  <mergeCells count="5">
    <mergeCell ref="G20:H20"/>
    <mergeCell ref="G21:H21"/>
    <mergeCell ref="G22:H22"/>
    <mergeCell ref="G23:H23"/>
    <mergeCell ref="G24:H2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Workload ressource</vt:lpstr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Noelle Gauthier</dc:creator>
  <cp:lastModifiedBy>Noelle Gauthier</cp:lastModifiedBy>
  <dcterms:created xsi:type="dcterms:W3CDTF">2019-02-20T08:31:13Z</dcterms:created>
  <dcterms:modified xsi:type="dcterms:W3CDTF">2019-05-06T16:24:14Z</dcterms:modified>
</cp:coreProperties>
</file>