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occhth14\Documents\"/>
    </mc:Choice>
  </mc:AlternateContent>
  <bookViews>
    <workbookView xWindow="0" yWindow="0" windowWidth="15345" windowHeight="45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s="1"/>
  <c r="F7" i="1"/>
  <c r="G40" i="1"/>
  <c r="F39" i="1"/>
  <c r="G39" i="1" s="1"/>
  <c r="G38" i="1"/>
  <c r="F35" i="1"/>
  <c r="D35" i="1"/>
  <c r="D36" i="1" s="1"/>
  <c r="F34" i="1"/>
  <c r="G34" i="1" s="1"/>
  <c r="G33" i="1"/>
  <c r="D32" i="1"/>
  <c r="D10" i="1" s="1"/>
  <c r="G29" i="1"/>
  <c r="D28" i="1"/>
  <c r="F28" i="1" s="1"/>
  <c r="G28" i="1" s="1"/>
  <c r="G27" i="1"/>
  <c r="D24" i="1"/>
  <c r="D25" i="1" s="1"/>
  <c r="F23" i="1"/>
  <c r="F11" i="1" s="1"/>
  <c r="E11" i="1" s="1"/>
  <c r="F22" i="1"/>
  <c r="G22" i="1" s="1"/>
  <c r="G8" i="1" s="1"/>
  <c r="D21" i="1"/>
  <c r="D9" i="1" s="1"/>
  <c r="D11" i="1"/>
  <c r="D8" i="1"/>
  <c r="F25" i="1" l="1"/>
  <c r="G25" i="1" s="1"/>
  <c r="D13" i="1"/>
  <c r="D26" i="1"/>
  <c r="F26" i="1" s="1"/>
  <c r="G26" i="1" s="1"/>
  <c r="D12" i="1"/>
  <c r="F24" i="1"/>
  <c r="F13" i="1"/>
  <c r="F36" i="1"/>
  <c r="D14" i="1"/>
  <c r="D37" i="1"/>
  <c r="F21" i="1"/>
  <c r="E21" i="1" s="1"/>
  <c r="G23" i="1"/>
  <c r="G35" i="1"/>
  <c r="G13" i="1" s="1"/>
  <c r="D7" i="1"/>
  <c r="G24" i="1" l="1"/>
  <c r="G12" i="1" s="1"/>
  <c r="F12" i="1"/>
  <c r="E12" i="1" s="1"/>
  <c r="G11" i="1"/>
  <c r="G21" i="1"/>
  <c r="G36" i="1"/>
  <c r="G14" i="1" s="1"/>
  <c r="F14" i="1"/>
  <c r="F9" i="1"/>
  <c r="E9" i="1" s="1"/>
  <c r="D15" i="1"/>
  <c r="F37" i="1"/>
  <c r="G9" i="1" l="1"/>
  <c r="G37" i="1"/>
  <c r="G15" i="1" s="1"/>
  <c r="F15" i="1"/>
  <c r="G32" i="1"/>
  <c r="G10" i="1" s="1"/>
  <c r="F32" i="1"/>
  <c r="E32" i="1" s="1"/>
  <c r="F10" i="1" l="1"/>
  <c r="E10" i="1" s="1"/>
  <c r="E7" i="1"/>
  <c r="G7" i="1"/>
</calcChain>
</file>

<file path=xl/comments1.xml><?xml version="1.0" encoding="utf-8"?>
<comments xmlns="http://schemas.openxmlformats.org/spreadsheetml/2006/main">
  <authors>
    <author>Dupuis Blandine</author>
  </authors>
  <commentList>
    <comment ref="B21" authorId="0" shapeId="0">
      <text>
        <r>
          <rPr>
            <b/>
            <sz val="9"/>
            <color indexed="81"/>
            <rFont val="Tahoma"/>
            <family val="2"/>
          </rPr>
          <t>Dupuis Blandine:</t>
        </r>
        <r>
          <rPr>
            <sz val="9"/>
            <color indexed="81"/>
            <rFont val="Tahoma"/>
            <family val="2"/>
          </rPr>
          <t xml:space="preserve">
EDF</t>
        </r>
      </text>
    </comment>
    <comment ref="E29" authorId="0" shapeId="0">
      <text>
        <r>
          <rPr>
            <b/>
            <sz val="9"/>
            <color indexed="81"/>
            <rFont val="Tahoma"/>
            <family val="2"/>
          </rPr>
          <t>Dupuis Blandine:</t>
        </r>
        <r>
          <rPr>
            <sz val="9"/>
            <color indexed="81"/>
            <rFont val="Tahoma"/>
            <family val="2"/>
          </rPr>
          <t xml:space="preserve">
taxes multiples avec prix unitaires différents</t>
        </r>
      </text>
    </comment>
    <comment ref="B32" authorId="0" shapeId="0">
      <text>
        <r>
          <rPr>
            <b/>
            <sz val="9"/>
            <color indexed="81"/>
            <rFont val="Tahoma"/>
            <family val="2"/>
          </rPr>
          <t>Dupuis Blandine:</t>
        </r>
        <r>
          <rPr>
            <sz val="9"/>
            <color indexed="81"/>
            <rFont val="Tahoma"/>
            <family val="2"/>
          </rPr>
          <t xml:space="preserve">
EDF</t>
        </r>
      </text>
    </comment>
    <comment ref="D33" authorId="0" shapeId="0">
      <text>
        <r>
          <rPr>
            <b/>
            <sz val="9"/>
            <color indexed="81"/>
            <rFont val="Tahoma"/>
            <family val="2"/>
          </rPr>
          <t>Dupuis Blandine:</t>
        </r>
        <r>
          <rPr>
            <sz val="9"/>
            <color indexed="81"/>
            <rFont val="Tahoma"/>
            <family val="2"/>
          </rPr>
          <t xml:space="preserve">
gaz en dépassement de capacité journalière souscrite entre S1 et S2 et au-delà de S2 (S1=5%, S2=15%)</t>
        </r>
      </text>
    </comment>
    <comment ref="E33" authorId="0" shapeId="0">
      <text>
        <r>
          <rPr>
            <b/>
            <sz val="9"/>
            <color indexed="81"/>
            <rFont val="Tahoma"/>
            <family val="2"/>
          </rPr>
          <t>Dupuis Blandine:</t>
        </r>
        <r>
          <rPr>
            <sz val="9"/>
            <color indexed="81"/>
            <rFont val="Tahoma"/>
            <family val="2"/>
          </rPr>
          <t xml:space="preserve">
taxes multiples avec prix unitaires différents</t>
        </r>
      </text>
    </comment>
    <comment ref="E40" authorId="0" shapeId="0">
      <text>
        <r>
          <rPr>
            <b/>
            <sz val="9"/>
            <color indexed="81"/>
            <rFont val="Tahoma"/>
            <family val="2"/>
          </rPr>
          <t>Dupuis Blandine:</t>
        </r>
        <r>
          <rPr>
            <sz val="9"/>
            <color indexed="81"/>
            <rFont val="Tahoma"/>
            <family val="2"/>
          </rPr>
          <t xml:space="preserve">
taxes multiples avec prix unitaires différents</t>
        </r>
      </text>
    </comment>
  </commentList>
</comments>
</file>

<file path=xl/sharedStrings.xml><?xml version="1.0" encoding="utf-8"?>
<sst xmlns="http://schemas.openxmlformats.org/spreadsheetml/2006/main" count="39" uniqueCount="17">
  <si>
    <t>TABLEAU RECAPITULATIF</t>
  </si>
  <si>
    <t>Consommation réelle 2018</t>
  </si>
  <si>
    <t>Prix moyen unitaire (eur/kwh)</t>
  </si>
  <si>
    <t>Cout réel 2018 (€HT)</t>
  </si>
  <si>
    <t>Coût réel TTC</t>
  </si>
  <si>
    <t>Total</t>
  </si>
  <si>
    <t xml:space="preserve">Consommation </t>
  </si>
  <si>
    <t>Terme Quantité Acheminement</t>
  </si>
  <si>
    <t>TQ CEE classiques</t>
  </si>
  <si>
    <t>TQ CEE précarités</t>
  </si>
  <si>
    <t>TQ stockage</t>
  </si>
  <si>
    <t>Abonnement</t>
  </si>
  <si>
    <t>Taxe Intérieure de Consommation sur le Gaz Naturel</t>
  </si>
  <si>
    <t>CTA</t>
  </si>
  <si>
    <t xml:space="preserve"> </t>
  </si>
  <si>
    <t>Taxe Intérieure de Consommation sur le Gaz Naturel (TICGN)</t>
  </si>
  <si>
    <t>Contribution Tarifaire d'Acheminement (CTA)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</si>
</sst>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\ _€_-;\-* #,##0.00\ _€_-;_-* &quot;-&quot;??\ _€_-;_-@_-"/>
    <numFmt numFmtId="164" formatCode="0.00000"/>
    <numFmt numFmtId="165" formatCode="#,##0.00000;[Red]\-#,##0.00000"/>
    <numFmt numFmtId="166" formatCode="_-* #,##0\ _€_-;\-* #,##0\ _€_-;_-* &quot;-&quot;??\ _€_-;_-@_-"/>
    <numFmt numFmtId="167" formatCode="_-* #,##0.000\ _€_-;\-* #,##0.0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MS Sans Serif"/>
      <family val="2"/>
    </font>
    <font>
      <b/>
      <sz val="10"/>
      <name val="MS Sans Serif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rgb="FFFF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0" fillId="0" borderId="4" xfId="0" applyBorder="1"/>
    <xf numFmtId="0" fontId="0" fillId="0" borderId="5" xfId="0" applyBorder="1"/>
    <xf numFmtId="43" fontId="4" fillId="0" borderId="6" xfId="1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43" fontId="4" fillId="0" borderId="7" xfId="1" applyFont="1" applyFill="1" applyBorder="1" applyAlignment="1" applyProtection="1">
      <alignment horizontal="center" vertical="center" wrapText="1"/>
    </xf>
    <xf numFmtId="1" fontId="5" fillId="2" borderId="8" xfId="1" applyNumberFormat="1" applyFont="1" applyFill="1" applyBorder="1" applyAlignment="1" applyProtection="1">
      <alignment horizontal="center" vertical="center"/>
    </xf>
    <xf numFmtId="0" fontId="5" fillId="2" borderId="9" xfId="0" applyFont="1" applyFill="1" applyBorder="1"/>
    <xf numFmtId="43" fontId="5" fillId="2" borderId="9" xfId="1" applyFont="1" applyFill="1" applyBorder="1" applyAlignment="1" applyProtection="1">
      <alignment horizontal="center" vertical="center"/>
    </xf>
    <xf numFmtId="164" fontId="0" fillId="2" borderId="9" xfId="0" applyNumberFormat="1" applyFill="1" applyBorder="1"/>
    <xf numFmtId="43" fontId="5" fillId="2" borderId="10" xfId="1" applyFont="1" applyFill="1" applyBorder="1" applyAlignment="1" applyProtection="1">
      <alignment horizontal="center" vertical="center"/>
    </xf>
    <xf numFmtId="1" fontId="5" fillId="2" borderId="11" xfId="1" applyNumberFormat="1" applyFont="1" applyFill="1" applyBorder="1" applyAlignment="1" applyProtection="1">
      <alignment horizontal="center" vertical="center"/>
    </xf>
    <xf numFmtId="0" fontId="0" fillId="0" borderId="9" xfId="0" applyBorder="1"/>
    <xf numFmtId="43" fontId="5" fillId="3" borderId="9" xfId="1" applyFont="1" applyFill="1" applyBorder="1" applyAlignment="1" applyProtection="1">
      <alignment horizontal="center" vertical="center"/>
    </xf>
    <xf numFmtId="164" fontId="0" fillId="0" borderId="9" xfId="0" applyNumberFormat="1" applyBorder="1"/>
    <xf numFmtId="43" fontId="5" fillId="3" borderId="10" xfId="1" applyFont="1" applyFill="1" applyBorder="1" applyAlignment="1" applyProtection="1">
      <alignment horizontal="center" vertical="center"/>
    </xf>
    <xf numFmtId="0" fontId="0" fillId="0" borderId="9" xfId="0" applyFill="1" applyBorder="1"/>
    <xf numFmtId="1" fontId="5" fillId="2" borderId="12" xfId="1" applyNumberFormat="1" applyFont="1" applyFill="1" applyBorder="1" applyAlignment="1" applyProtection="1">
      <alignment horizontal="center" vertical="center"/>
    </xf>
    <xf numFmtId="0" fontId="0" fillId="0" borderId="13" xfId="0" applyFill="1" applyBorder="1"/>
    <xf numFmtId="0" fontId="5" fillId="3" borderId="13" xfId="1" applyNumberFormat="1" applyFont="1" applyFill="1" applyBorder="1" applyAlignment="1" applyProtection="1">
      <alignment horizontal="center" vertical="center"/>
    </xf>
    <xf numFmtId="164" fontId="0" fillId="0" borderId="13" xfId="0" applyNumberFormat="1" applyBorder="1"/>
    <xf numFmtId="43" fontId="5" fillId="3" borderId="13" xfId="1" applyFont="1" applyFill="1" applyBorder="1" applyAlignment="1" applyProtection="1">
      <alignment horizontal="center" vertical="center"/>
    </xf>
    <xf numFmtId="43" fontId="5" fillId="3" borderId="14" xfId="1" applyFont="1" applyFill="1" applyBorder="1" applyAlignment="1" applyProtection="1">
      <alignment horizontal="center" vertical="center"/>
    </xf>
    <xf numFmtId="43" fontId="6" fillId="0" borderId="15" xfId="1" applyFont="1" applyFill="1" applyBorder="1" applyAlignment="1" applyProtection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17" fontId="5" fillId="2" borderId="15" xfId="1" applyNumberFormat="1" applyFont="1" applyFill="1" applyBorder="1" applyAlignment="1" applyProtection="1">
      <alignment horizontal="center" vertical="center"/>
    </xf>
    <xf numFmtId="0" fontId="7" fillId="2" borderId="9" xfId="0" applyFont="1" applyFill="1" applyBorder="1"/>
    <xf numFmtId="38" fontId="7" fillId="2" borderId="9" xfId="1" applyNumberFormat="1" applyFont="1" applyFill="1" applyBorder="1" applyAlignment="1" applyProtection="1">
      <alignment horizontal="center" vertical="center"/>
    </xf>
    <xf numFmtId="165" fontId="7" fillId="2" borderId="9" xfId="1" applyNumberFormat="1" applyFont="1" applyFill="1" applyBorder="1" applyAlignment="1" applyProtection="1">
      <alignment horizontal="center" vertical="center"/>
    </xf>
    <xf numFmtId="43" fontId="7" fillId="2" borderId="9" xfId="1" applyFont="1" applyFill="1" applyBorder="1" applyAlignment="1" applyProtection="1">
      <alignment horizontal="center" vertical="center"/>
    </xf>
    <xf numFmtId="17" fontId="5" fillId="2" borderId="6" xfId="1" applyNumberFormat="1" applyFont="1" applyFill="1" applyBorder="1" applyAlignment="1" applyProtection="1">
      <alignment horizontal="center" vertical="center"/>
    </xf>
    <xf numFmtId="166" fontId="0" fillId="0" borderId="9" xfId="0" applyNumberFormat="1" applyBorder="1" applyAlignment="1">
      <alignment horizontal="center"/>
    </xf>
    <xf numFmtId="43" fontId="0" fillId="0" borderId="9" xfId="0" applyNumberFormat="1" applyBorder="1" applyAlignment="1">
      <alignment horizontal="center"/>
    </xf>
    <xf numFmtId="43" fontId="0" fillId="0" borderId="9" xfId="1" applyFont="1" applyFill="1" applyBorder="1" applyAlignment="1" applyProtection="1">
      <alignment horizontal="center" vertical="center"/>
    </xf>
    <xf numFmtId="0" fontId="0" fillId="0" borderId="9" xfId="0" applyBorder="1" applyAlignment="1">
      <alignment wrapText="1"/>
    </xf>
    <xf numFmtId="17" fontId="5" fillId="2" borderId="16" xfId="1" applyNumberFormat="1" applyFont="1" applyFill="1" applyBorder="1" applyAlignment="1" applyProtection="1">
      <alignment horizontal="center" vertical="center"/>
    </xf>
    <xf numFmtId="164" fontId="0" fillId="4" borderId="9" xfId="0" applyNumberFormat="1" applyFill="1" applyBorder="1"/>
    <xf numFmtId="166" fontId="0" fillId="4" borderId="9" xfId="0" applyNumberFormat="1" applyFill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38" fontId="0" fillId="0" borderId="9" xfId="1" applyNumberFormat="1" applyFont="1" applyFill="1" applyBorder="1" applyAlignment="1" applyProtection="1">
      <alignment horizontal="center"/>
    </xf>
    <xf numFmtId="0" fontId="0" fillId="4" borderId="9" xfId="0" applyFill="1" applyBorder="1"/>
    <xf numFmtId="43" fontId="10" fillId="3" borderId="9" xfId="1" applyFont="1" applyFill="1" applyBorder="1" applyAlignment="1" applyProtection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4:G40"/>
  <sheetViews>
    <sheetView tabSelected="1" topLeftCell="A7" workbookViewId="0">
      <selection activeCell="F8" sqref="F8"/>
    </sheetView>
  </sheetViews>
  <sheetFormatPr baseColWidth="10" defaultRowHeight="15" x14ac:dyDescent="0.25"/>
  <cols>
    <col min="3" max="3" width="49.140625" customWidth="1"/>
    <col min="4" max="4" width="20" customWidth="1"/>
    <col min="6" max="6" width="19.42578125" customWidth="1"/>
    <col min="7" max="7" width="22.42578125" customWidth="1"/>
  </cols>
  <sheetData>
    <row r="4" spans="2:7" ht="15.75" thickBot="1" x14ac:dyDescent="0.3"/>
    <row r="5" spans="2:7" ht="21.75" thickBot="1" x14ac:dyDescent="0.4">
      <c r="B5" s="1" t="s">
        <v>0</v>
      </c>
      <c r="C5" s="2"/>
      <c r="D5" s="2"/>
      <c r="E5" s="2"/>
      <c r="F5" s="2"/>
      <c r="G5" s="3"/>
    </row>
    <row r="6" spans="2:7" ht="45" x14ac:dyDescent="0.25">
      <c r="B6" s="4"/>
      <c r="C6" s="5"/>
      <c r="D6" s="6" t="s">
        <v>1</v>
      </c>
      <c r="E6" s="7" t="s">
        <v>2</v>
      </c>
      <c r="F6" s="6" t="s">
        <v>3</v>
      </c>
      <c r="G6" s="8" t="s">
        <v>4</v>
      </c>
    </row>
    <row r="7" spans="2:7" x14ac:dyDescent="0.25">
      <c r="B7" s="9">
        <v>2018</v>
      </c>
      <c r="C7" s="10" t="s">
        <v>5</v>
      </c>
      <c r="D7" s="11">
        <f>D21+D32+D43+D54+D65+D76+D87+D98+D109+D120+D131+D142</f>
        <v>7847574</v>
      </c>
      <c r="E7" s="12">
        <f t="shared" ref="E7:E12" si="0">F7/D7</f>
        <v>3.1028551352303271E-2</v>
      </c>
      <c r="F7" s="11">
        <f>F21+F32</f>
        <v>243498.85285</v>
      </c>
      <c r="G7" s="13">
        <f>G21+G32+G43+G54+G65+G76+G87+G98+G109+G120+G131+G142</f>
        <v>289178.69391999999</v>
      </c>
    </row>
    <row r="8" spans="2:7" x14ac:dyDescent="0.25">
      <c r="B8" s="14"/>
      <c r="C8" s="15" t="s">
        <v>6</v>
      </c>
      <c r="D8" s="16">
        <f>D22+D33+D44+D55+D66+D77+D88+D99+D110+D121+D132+D143</f>
        <v>7847574</v>
      </c>
      <c r="E8" s="17">
        <f t="shared" si="0"/>
        <v>1.9937261247870999E-2</v>
      </c>
      <c r="F8" s="44">
        <f>F22+F33</f>
        <v>156459.133</v>
      </c>
      <c r="G8" s="18">
        <f>G22+G33+G44+G55+G66+G77+G88+G99+G110+G121+G132+G143</f>
        <v>187750.9596</v>
      </c>
    </row>
    <row r="9" spans="2:7" x14ac:dyDescent="0.25">
      <c r="B9" s="14"/>
      <c r="C9" s="15" t="s">
        <v>7</v>
      </c>
      <c r="D9" s="16">
        <f t="shared" ref="D9:D12" si="1">D131+D121+D111+D101+D91+D81+D71+D61+D51+D41+D31+D21</f>
        <v>3591737</v>
      </c>
      <c r="E9" s="17">
        <f t="shared" si="0"/>
        <v>3.0349633241520745E-2</v>
      </c>
      <c r="F9" s="16">
        <f t="shared" ref="F9:G12" si="2">F131+F121+F111+F101+F91+F81+F71+F61+F51+F41+F31+F21</f>
        <v>109007.90065</v>
      </c>
      <c r="G9" s="18">
        <f t="shared" si="2"/>
        <v>129299.34637999999</v>
      </c>
    </row>
    <row r="10" spans="2:7" x14ac:dyDescent="0.25">
      <c r="B10" s="14"/>
      <c r="C10" s="15" t="s">
        <v>8</v>
      </c>
      <c r="D10" s="16">
        <f t="shared" si="1"/>
        <v>7847574</v>
      </c>
      <c r="E10" s="17">
        <f t="shared" si="0"/>
        <v>2.5833965401281977E-2</v>
      </c>
      <c r="F10" s="16">
        <f t="shared" si="2"/>
        <v>202733.9552</v>
      </c>
      <c r="G10" s="18">
        <f t="shared" si="2"/>
        <v>241770.95113999996</v>
      </c>
    </row>
    <row r="11" spans="2:7" x14ac:dyDescent="0.25">
      <c r="B11" s="14"/>
      <c r="C11" s="15" t="s">
        <v>9</v>
      </c>
      <c r="D11" s="16">
        <f t="shared" si="1"/>
        <v>4255837</v>
      </c>
      <c r="E11" s="17">
        <f t="shared" si="0"/>
        <v>2.072826802342289E-2</v>
      </c>
      <c r="F11" s="16">
        <f t="shared" si="2"/>
        <v>88216.13</v>
      </c>
      <c r="G11" s="18">
        <f t="shared" si="2"/>
        <v>105859.356</v>
      </c>
    </row>
    <row r="12" spans="2:7" x14ac:dyDescent="0.25">
      <c r="B12" s="14"/>
      <c r="C12" s="15" t="s">
        <v>10</v>
      </c>
      <c r="D12" s="16">
        <f t="shared" si="1"/>
        <v>0</v>
      </c>
      <c r="E12" s="17" t="e">
        <f t="shared" si="0"/>
        <v>#DIV/0!</v>
      </c>
      <c r="F12" s="16">
        <f t="shared" si="2"/>
        <v>0</v>
      </c>
      <c r="G12" s="18">
        <f t="shared" si="2"/>
        <v>0</v>
      </c>
    </row>
    <row r="13" spans="2:7" x14ac:dyDescent="0.25">
      <c r="B13" s="14"/>
      <c r="C13" s="15" t="s">
        <v>11</v>
      </c>
      <c r="D13" s="16">
        <f>D135+D125+D115+D105+D95+D85+D75+D65+D55+D45+D35+D25</f>
        <v>0</v>
      </c>
      <c r="E13" s="15"/>
      <c r="F13" s="16">
        <f>F135+F125+F115+F105+F95+F85+F75+F65+F55+F45+F35+F25</f>
        <v>0</v>
      </c>
      <c r="G13" s="18">
        <f>G135+G125+G115+G105+G95+G85+G75+G65+G55+G45+G35+G25</f>
        <v>0</v>
      </c>
    </row>
    <row r="14" spans="2:7" x14ac:dyDescent="0.25">
      <c r="B14" s="14"/>
      <c r="C14" s="19" t="s">
        <v>12</v>
      </c>
      <c r="D14" s="16">
        <f>D136+D126+D116+D106+D96+D86+D76+D66+D56+D46+D36+D28</f>
        <v>3591737</v>
      </c>
      <c r="E14" s="15"/>
      <c r="F14" s="16">
        <f>F136+F126+F116+F106+F96+F86+F76+F66+F56+F46+F36+F28</f>
        <v>30350.177649999998</v>
      </c>
      <c r="G14" s="18">
        <f>G136+G126+G116+G106+G96+G86+G76+G66+G56+G46+G36+G28</f>
        <v>36420.213179999999</v>
      </c>
    </row>
    <row r="15" spans="2:7" ht="15.75" thickBot="1" x14ac:dyDescent="0.3">
      <c r="B15" s="20"/>
      <c r="C15" s="21" t="s">
        <v>13</v>
      </c>
      <c r="D15" s="22">
        <f>D137+D127+D117+D107+D97+D87+D77+D67+D57+D47+D37+D27</f>
        <v>0</v>
      </c>
      <c r="E15" s="23"/>
      <c r="F15" s="24">
        <f>F137+F127+F117+F107+F97+F87+F77+F67+F57+F47+F37+F27</f>
        <v>9404.31</v>
      </c>
      <c r="G15" s="25">
        <f>G137+G127+G117+G107+G97+G87+G77+G67+G57+G47+G37+G27</f>
        <v>9921.5470499999992</v>
      </c>
    </row>
    <row r="20" spans="2:7" ht="45" x14ac:dyDescent="0.25">
      <c r="D20" s="26" t="s">
        <v>1</v>
      </c>
      <c r="E20" s="27" t="s">
        <v>2</v>
      </c>
      <c r="F20" s="26" t="s">
        <v>3</v>
      </c>
      <c r="G20" s="26" t="s">
        <v>4</v>
      </c>
    </row>
    <row r="21" spans="2:7" ht="15.75" x14ac:dyDescent="0.25">
      <c r="B21" s="28">
        <v>43101</v>
      </c>
      <c r="C21" s="29" t="s">
        <v>5</v>
      </c>
      <c r="D21" s="30">
        <f>D22</f>
        <v>3591737</v>
      </c>
      <c r="E21" s="31">
        <f>F21/D21</f>
        <v>3.0349633241520745E-2</v>
      </c>
      <c r="F21" s="32">
        <f>SUM(F22:F29)</f>
        <v>109007.90065</v>
      </c>
      <c r="G21" s="32">
        <f>SUM(G22:G29)</f>
        <v>129299.34637999999</v>
      </c>
    </row>
    <row r="22" spans="2:7" x14ac:dyDescent="0.25">
      <c r="B22" s="33"/>
      <c r="C22" s="15" t="s">
        <v>6</v>
      </c>
      <c r="D22" s="34">
        <v>3591737</v>
      </c>
      <c r="E22" s="17">
        <v>1.9E-2</v>
      </c>
      <c r="F22" s="35">
        <f>E22*D22</f>
        <v>68243.002999999997</v>
      </c>
      <c r="G22" s="36">
        <f t="shared" ref="G22:G28" si="3">F22*1.2</f>
        <v>81891.603599999988</v>
      </c>
    </row>
    <row r="23" spans="2:7" x14ac:dyDescent="0.25">
      <c r="B23" s="33"/>
      <c r="C23" s="15" t="s">
        <v>7</v>
      </c>
      <c r="D23" s="34">
        <v>0</v>
      </c>
      <c r="E23" s="17">
        <v>8.1999999999999998E-4</v>
      </c>
      <c r="F23" s="35">
        <f>E23*D23</f>
        <v>0</v>
      </c>
      <c r="G23" s="36">
        <f t="shared" si="3"/>
        <v>0</v>
      </c>
    </row>
    <row r="24" spans="2:7" x14ac:dyDescent="0.25">
      <c r="B24" s="33"/>
      <c r="C24" s="15" t="s">
        <v>8</v>
      </c>
      <c r="D24" s="34">
        <f>D23</f>
        <v>0</v>
      </c>
      <c r="E24" s="17">
        <v>1.33E-3</v>
      </c>
      <c r="F24" s="35">
        <f>E24*D24</f>
        <v>0</v>
      </c>
      <c r="G24" s="36">
        <f t="shared" si="3"/>
        <v>0</v>
      </c>
    </row>
    <row r="25" spans="2:7" x14ac:dyDescent="0.25">
      <c r="B25" s="33"/>
      <c r="C25" s="15" t="s">
        <v>9</v>
      </c>
      <c r="D25" s="34">
        <f>D24</f>
        <v>0</v>
      </c>
      <c r="E25" s="17">
        <v>4.6000000000000001E-4</v>
      </c>
      <c r="F25" s="35">
        <f>E25*D25</f>
        <v>0</v>
      </c>
      <c r="G25" s="36">
        <f t="shared" si="3"/>
        <v>0</v>
      </c>
    </row>
    <row r="26" spans="2:7" x14ac:dyDescent="0.25">
      <c r="B26" s="33"/>
      <c r="C26" s="15" t="s">
        <v>10</v>
      </c>
      <c r="D26" s="34">
        <f>D25</f>
        <v>0</v>
      </c>
      <c r="E26" s="17">
        <v>2.1000000000000001E-4</v>
      </c>
      <c r="F26" s="35">
        <f>E26*D26</f>
        <v>0</v>
      </c>
      <c r="G26" s="36">
        <f t="shared" si="3"/>
        <v>0</v>
      </c>
    </row>
    <row r="27" spans="2:7" x14ac:dyDescent="0.25">
      <c r="B27" s="33"/>
      <c r="C27" s="15" t="s">
        <v>11</v>
      </c>
      <c r="D27" s="34">
        <v>0</v>
      </c>
      <c r="E27" s="17" t="s">
        <v>14</v>
      </c>
      <c r="F27" s="35">
        <v>9404.31</v>
      </c>
      <c r="G27" s="36">
        <f>F27*1.055</f>
        <v>9921.5470499999992</v>
      </c>
    </row>
    <row r="28" spans="2:7" ht="27" customHeight="1" x14ac:dyDescent="0.25">
      <c r="B28" s="33"/>
      <c r="C28" s="37" t="s">
        <v>15</v>
      </c>
      <c r="D28" s="34">
        <f>D22</f>
        <v>3591737</v>
      </c>
      <c r="E28" s="17">
        <v>8.4499999999999992E-3</v>
      </c>
      <c r="F28" s="35">
        <f>E28*D28</f>
        <v>30350.177649999998</v>
      </c>
      <c r="G28" s="36">
        <f t="shared" si="3"/>
        <v>36420.213179999999</v>
      </c>
    </row>
    <row r="29" spans="2:7" ht="24.75" customHeight="1" x14ac:dyDescent="0.25">
      <c r="B29" s="38"/>
      <c r="C29" s="37" t="s">
        <v>16</v>
      </c>
      <c r="D29" s="34">
        <v>7086.15</v>
      </c>
      <c r="E29" s="39" t="s">
        <v>14</v>
      </c>
      <c r="F29" s="35">
        <v>1010.41</v>
      </c>
      <c r="G29" s="36">
        <f>F29*1.055</f>
        <v>1065.9825499999999</v>
      </c>
    </row>
    <row r="32" spans="2:7" ht="15.75" x14ac:dyDescent="0.25">
      <c r="B32" s="28">
        <v>43132</v>
      </c>
      <c r="C32" s="29" t="s">
        <v>5</v>
      </c>
      <c r="D32" s="30">
        <f>D33</f>
        <v>4255837</v>
      </c>
      <c r="E32" s="31">
        <f>F32/D32</f>
        <v>3.1601528019047719E-2</v>
      </c>
      <c r="F32" s="32">
        <f>SUM(F33:F40)</f>
        <v>134490.9522</v>
      </c>
      <c r="G32" s="32">
        <f>SUM(G33:G40)</f>
        <v>159879.34753999999</v>
      </c>
    </row>
    <row r="33" spans="2:7" x14ac:dyDescent="0.25">
      <c r="B33" s="33"/>
      <c r="C33" s="15" t="s">
        <v>6</v>
      </c>
      <c r="D33" s="40">
        <v>4255837</v>
      </c>
      <c r="E33" s="39" t="s">
        <v>14</v>
      </c>
      <c r="F33" s="35">
        <v>88216.13</v>
      </c>
      <c r="G33" s="36">
        <f t="shared" ref="G33:G39" si="4">F33*1.2</f>
        <v>105859.356</v>
      </c>
    </row>
    <row r="34" spans="2:7" x14ac:dyDescent="0.25">
      <c r="B34" s="33"/>
      <c r="C34" s="15" t="s">
        <v>7</v>
      </c>
      <c r="D34" s="41">
        <v>0</v>
      </c>
      <c r="E34" s="17">
        <v>8.1999999999999998E-4</v>
      </c>
      <c r="F34" s="35">
        <f>E34*D34</f>
        <v>0</v>
      </c>
      <c r="G34" s="36">
        <f t="shared" si="4"/>
        <v>0</v>
      </c>
    </row>
    <row r="35" spans="2:7" x14ac:dyDescent="0.25">
      <c r="B35" s="33"/>
      <c r="C35" s="15" t="s">
        <v>8</v>
      </c>
      <c r="D35" s="41">
        <f>D34</f>
        <v>0</v>
      </c>
      <c r="E35" s="17">
        <v>1.33E-3</v>
      </c>
      <c r="F35" s="35">
        <f>E35*D35</f>
        <v>0</v>
      </c>
      <c r="G35" s="36">
        <f t="shared" si="4"/>
        <v>0</v>
      </c>
    </row>
    <row r="36" spans="2:7" x14ac:dyDescent="0.25">
      <c r="B36" s="33"/>
      <c r="C36" s="15" t="s">
        <v>9</v>
      </c>
      <c r="D36" s="41">
        <f>D35</f>
        <v>0</v>
      </c>
      <c r="E36" s="17">
        <v>4.6000000000000001E-4</v>
      </c>
      <c r="F36" s="35">
        <f>E36*D36</f>
        <v>0</v>
      </c>
      <c r="G36" s="36">
        <f t="shared" si="4"/>
        <v>0</v>
      </c>
    </row>
    <row r="37" spans="2:7" x14ac:dyDescent="0.25">
      <c r="B37" s="33"/>
      <c r="C37" s="15" t="s">
        <v>10</v>
      </c>
      <c r="D37" s="41">
        <f>D36</f>
        <v>0</v>
      </c>
      <c r="E37" s="17">
        <v>2.1000000000000001E-4</v>
      </c>
      <c r="F37" s="35">
        <f>E37*D37</f>
        <v>0</v>
      </c>
      <c r="G37" s="36">
        <f t="shared" si="4"/>
        <v>0</v>
      </c>
    </row>
    <row r="38" spans="2:7" x14ac:dyDescent="0.25">
      <c r="B38" s="33"/>
      <c r="C38" s="15" t="s">
        <v>11</v>
      </c>
      <c r="D38" s="34">
        <v>0</v>
      </c>
      <c r="E38" s="17"/>
      <c r="F38" s="35">
        <v>9404.31</v>
      </c>
      <c r="G38" s="36">
        <f>F38*1.055</f>
        <v>9921.5470499999992</v>
      </c>
    </row>
    <row r="39" spans="2:7" ht="30" x14ac:dyDescent="0.25">
      <c r="B39" s="33"/>
      <c r="C39" s="37" t="s">
        <v>15</v>
      </c>
      <c r="D39" s="34">
        <v>4244076</v>
      </c>
      <c r="E39" s="17">
        <v>8.4499999999999992E-3</v>
      </c>
      <c r="F39" s="35">
        <f>E39*D39</f>
        <v>35862.442199999998</v>
      </c>
      <c r="G39" s="36">
        <f t="shared" si="4"/>
        <v>43034.930639999999</v>
      </c>
    </row>
    <row r="40" spans="2:7" x14ac:dyDescent="0.25">
      <c r="B40" s="38"/>
      <c r="C40" s="37" t="s">
        <v>16</v>
      </c>
      <c r="D40" s="42">
        <v>7010.45</v>
      </c>
      <c r="E40" s="43"/>
      <c r="F40" s="35">
        <v>1008.07</v>
      </c>
      <c r="G40" s="36">
        <f>F40*1.055</f>
        <v>1063.51385</v>
      </c>
    </row>
  </sheetData>
  <mergeCells count="4">
    <mergeCell ref="B5:G5"/>
    <mergeCell ref="B7:B15"/>
    <mergeCell ref="B21:B29"/>
    <mergeCell ref="B32:B40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brocchth14</dc:creator>
  <cp:lastModifiedBy>brocchth14</cp:lastModifiedBy>
  <dcterms:created xsi:type="dcterms:W3CDTF">2019-10-15T06:29:23Z</dcterms:created>
  <dcterms:modified xsi:type="dcterms:W3CDTF">2019-10-15T06:41:19Z</dcterms:modified>
</cp:coreProperties>
</file>