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codeName="{4470D2CD-2249-CD33-4A35-6F278624656F}"/>
  <workbookPr codeName="ThisWorkbook" defaultThemeVersion="166925"/>
  <mc:AlternateContent xmlns:mc="http://schemas.openxmlformats.org/markup-compatibility/2006">
    <mc:Choice Requires="x15">
      <x15ac:absPath xmlns:x15ac="http://schemas.microsoft.com/office/spreadsheetml/2010/11/ac" url="\\epe-serv28\public\QHSE\Qualité\1 - FNC\"/>
    </mc:Choice>
  </mc:AlternateContent>
  <xr:revisionPtr revIDLastSave="0" documentId="13_ncr:1_{66F2ED11-6A0B-4FE9-AF7C-4856FE9413BA}" xr6:coauthVersionLast="45" xr6:coauthVersionMax="45" xr10:uidLastSave="{00000000-0000-0000-0000-000000000000}"/>
  <bookViews>
    <workbookView xWindow="-19320" yWindow="-3060" windowWidth="19440" windowHeight="15150" firstSheet="3" activeTab="3" xr2:uid="{8614622D-C78C-4008-B2A0-B0A3F2948BE0}"/>
  </bookViews>
  <sheets>
    <sheet name="Clients" sheetId="2" state="hidden" r:id="rId1"/>
    <sheet name="Logistique" sheetId="3" state="hidden" r:id="rId2"/>
    <sheet name="Internes" sheetId="4" state="hidden" r:id="rId3"/>
    <sheet name="Fournisseurs" sheetId="5" r:id="rId4"/>
    <sheet name="StatsQ" sheetId="10" r:id="rId5"/>
    <sheet name="StatsF" sheetId="11" r:id="rId6"/>
    <sheet name="Données" sheetId="6" r:id="rId7"/>
    <sheet name="Bilan" sheetId="7" r:id="rId8"/>
  </sheets>
  <definedNames>
    <definedName name="_xlnm._FilterDatabase" localSheetId="0" hidden="1">Clients!$A$4:$T$125</definedName>
    <definedName name="_xlnm._FilterDatabase" localSheetId="3" hidden="1">Fournisseurs!$A$5:$T$52</definedName>
    <definedName name="_xlnm._FilterDatabase" localSheetId="2" hidden="1">Internes!$A$4:$S$28</definedName>
    <definedName name="_xlnm._FilterDatabase" localSheetId="1" hidden="1">Logistique!$A$4:$V$96</definedName>
    <definedName name="Code" localSheetId="2">#REF!</definedName>
    <definedName name="Code" localSheetId="1">#REF!</definedName>
    <definedName name="Code">#REF!</definedName>
    <definedName name="Date" localSheetId="2">#REF!</definedName>
    <definedName name="Date" localSheetId="1">#REF!</definedName>
    <definedName name="Date">#REF!</definedName>
    <definedName name="DécisionVirax" localSheetId="2">#REF!</definedName>
    <definedName name="DécisionVirax" localSheetId="1">#REF!</definedName>
    <definedName name="DécisionVirax">#REF!</definedName>
    <definedName name="Désignation" localSheetId="2">#REF!</definedName>
    <definedName name="Désignation" localSheetId="1">#REF!</definedName>
    <definedName name="Désignation">#REF!</definedName>
    <definedName name="dtedeb" localSheetId="2">#REF!</definedName>
    <definedName name="dtedeb" localSheetId="1">#REF!</definedName>
    <definedName name="dtedeb">#REF!</definedName>
    <definedName name="dtefin" localSheetId="2">#REF!</definedName>
    <definedName name="dtefin" localSheetId="1">#REF!</definedName>
    <definedName name="dtefin">#REF!</definedName>
    <definedName name="Fournisseur" localSheetId="2">#REF!</definedName>
    <definedName name="Fournisseur" localSheetId="1">#REF!</definedName>
    <definedName name="Fournisseur">#REF!</definedName>
    <definedName name="IDESC" localSheetId="2">#REF!</definedName>
    <definedName name="IDESC" localSheetId="1">#REF!</definedName>
    <definedName name="IDESC">#REF!</definedName>
    <definedName name="_xlnm.Print_Titles" localSheetId="0">Clients!$1:$4</definedName>
    <definedName name="_xlnm.Print_Titles" localSheetId="2">Internes!$1:$4</definedName>
    <definedName name="_xlnm.Print_Titles" localSheetId="1">Logistique!$1:$4</definedName>
    <definedName name="IPROD" localSheetId="2">#REF!</definedName>
    <definedName name="IPROD" localSheetId="1">#REF!</definedName>
    <definedName name="IPROD">#REF!</definedName>
    <definedName name="métiers" localSheetId="2">#REF!</definedName>
    <definedName name="métiers" localSheetId="1">#REF!</definedName>
    <definedName name="métiers">#REF!</definedName>
    <definedName name="OA" localSheetId="2">#REF!</definedName>
    <definedName name="OA" localSheetId="1">#REF!</definedName>
    <definedName name="OA">#REF!</definedName>
    <definedName name="Qté" localSheetId="2">#REF!</definedName>
    <definedName name="Qté" localSheetId="1">#REF!</definedName>
    <definedName name="Qté">#REF!</definedName>
    <definedName name="select1" localSheetId="2">#REF!</definedName>
    <definedName name="select1" localSheetId="1">#REF!</definedName>
    <definedName name="select1">#REF!</definedName>
    <definedName name="select1.Next" localSheetId="2">#REF!</definedName>
    <definedName name="select1.Next" localSheetId="1">#REF!</definedName>
    <definedName name="select1.Next">#REF!</definedName>
    <definedName name="TLOCT" localSheetId="2">#REF!</definedName>
    <definedName name="TLOCT" localSheetId="1">#REF!</definedName>
    <definedName name="TLOCT">#REF!</definedName>
    <definedName name="TQTY" localSheetId="2">#REF!</definedName>
    <definedName name="TQTY" localSheetId="1">#REF!</definedName>
    <definedName name="TQTY">#REF!</definedName>
    <definedName name="TREF" localSheetId="2">#REF!</definedName>
    <definedName name="TREF" localSheetId="1">#REF!</definedName>
    <definedName name="TREF">#REF!</definedName>
    <definedName name="TREFM" localSheetId="2">#REF!</definedName>
    <definedName name="TREFM" localSheetId="1">#REF!</definedName>
    <definedName name="TREFM">#REF!</definedName>
    <definedName name="TTDTE" localSheetId="2">#REF!</definedName>
    <definedName name="TTDTE" localSheetId="1">#REF!</definedName>
    <definedName name="TTDTE">#REF!</definedName>
    <definedName name="TTYPE" localSheetId="2">#REF!</definedName>
    <definedName name="TTYPE" localSheetId="1">#REF!</definedName>
    <definedName name="TTYPE">#REF!</definedName>
    <definedName name="TVEND" localSheetId="2">#REF!</definedName>
    <definedName name="TVEND" localSheetId="1">#REF!</definedName>
    <definedName name="TVEND">#REF!</definedName>
    <definedName name="TWHS" localSheetId="2">#REF!</definedName>
    <definedName name="TWHS" localSheetId="1">#REF!</definedName>
    <definedName name="TWHS">#REF!</definedName>
    <definedName name="_xlnm.Print_Area" localSheetId="0">Clients!$A:$T</definedName>
    <definedName name="_xlnm.Print_Area" localSheetId="2">Internes!$A$4:$R$4</definedName>
    <definedName name="_xlnm.Print_Area" localSheetId="1">Logistique!$B:$V</definedName>
  </definedNames>
  <calcPr calcId="191029"/>
  <pivotCaches>
    <pivotCache cacheId="1" r:id="rId9"/>
    <pivotCache cacheId="5" r:id="rId10"/>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Z3" i="5" l="1"/>
  <c r="Z2" i="5"/>
  <c r="T52" i="5" l="1"/>
  <c r="B44" i="7" l="1"/>
  <c r="B45" i="7"/>
  <c r="B6" i="5"/>
  <c r="C6" i="5"/>
  <c r="D6" i="5"/>
  <c r="T6" i="5"/>
  <c r="B7" i="5"/>
  <c r="C7" i="5"/>
  <c r="D7" i="5"/>
  <c r="T7" i="5"/>
  <c r="B8" i="5"/>
  <c r="C8" i="5"/>
  <c r="D8" i="5"/>
  <c r="T8" i="5"/>
  <c r="B9" i="5"/>
  <c r="C9" i="5"/>
  <c r="D9" i="5"/>
  <c r="T9" i="5"/>
  <c r="B10" i="5"/>
  <c r="C10" i="5"/>
  <c r="D10" i="5"/>
  <c r="T10" i="5"/>
  <c r="B11" i="5"/>
  <c r="C11" i="5"/>
  <c r="D11" i="5"/>
  <c r="T11" i="5"/>
  <c r="B12" i="5"/>
  <c r="C12" i="5"/>
  <c r="D12" i="5"/>
  <c r="T12" i="5"/>
  <c r="B13" i="5"/>
  <c r="C13" i="5"/>
  <c r="D13" i="5"/>
  <c r="T13" i="5"/>
  <c r="B14" i="5"/>
  <c r="C14" i="5"/>
  <c r="D14" i="5"/>
  <c r="T14" i="5"/>
  <c r="B15" i="5"/>
  <c r="C15" i="5"/>
  <c r="D15" i="5"/>
  <c r="T15" i="5"/>
  <c r="B16" i="5"/>
  <c r="C16" i="5"/>
  <c r="D16" i="5"/>
  <c r="T16" i="5"/>
  <c r="B17" i="5"/>
  <c r="C17" i="5"/>
  <c r="D17" i="5"/>
  <c r="T17" i="5"/>
  <c r="B18" i="5"/>
  <c r="C18" i="5"/>
  <c r="D18" i="5"/>
  <c r="T18" i="5"/>
  <c r="B19" i="5"/>
  <c r="C19" i="5"/>
  <c r="D19" i="5"/>
  <c r="T19" i="5"/>
  <c r="B20" i="5"/>
  <c r="C20" i="5"/>
  <c r="D20" i="5"/>
  <c r="T20" i="5"/>
  <c r="B21" i="5"/>
  <c r="C21" i="5"/>
  <c r="D21" i="5"/>
  <c r="T21" i="5"/>
  <c r="B22" i="5"/>
  <c r="C22" i="5"/>
  <c r="D22" i="5"/>
  <c r="T22" i="5"/>
  <c r="B23" i="5"/>
  <c r="C23" i="5"/>
  <c r="D23" i="5"/>
  <c r="T23" i="5"/>
  <c r="B24" i="5"/>
  <c r="C24" i="5"/>
  <c r="D24" i="5"/>
  <c r="T24" i="5"/>
  <c r="B25" i="5"/>
  <c r="C25" i="5"/>
  <c r="D25" i="5"/>
  <c r="T25" i="5"/>
  <c r="B26" i="5"/>
  <c r="C26" i="5"/>
  <c r="D26" i="5"/>
  <c r="T26" i="5"/>
  <c r="B27" i="5"/>
  <c r="C27" i="5"/>
  <c r="D27" i="5"/>
  <c r="T27" i="5"/>
  <c r="B28" i="5"/>
  <c r="C28" i="5"/>
  <c r="D28" i="5"/>
  <c r="T28" i="5"/>
  <c r="B29" i="5"/>
  <c r="C29" i="5"/>
  <c r="D29" i="5"/>
  <c r="T29" i="5"/>
  <c r="B30" i="5"/>
  <c r="C30" i="5"/>
  <c r="D30" i="5"/>
  <c r="T30" i="5"/>
  <c r="B31" i="5"/>
  <c r="C31" i="5"/>
  <c r="D31" i="5"/>
  <c r="T31" i="5"/>
  <c r="B32" i="5"/>
  <c r="C32" i="5"/>
  <c r="D32" i="5"/>
  <c r="T32" i="5"/>
  <c r="B33" i="5"/>
  <c r="C33" i="5"/>
  <c r="D33" i="5"/>
  <c r="T33" i="5"/>
  <c r="B34" i="5"/>
  <c r="C34" i="5"/>
  <c r="D34" i="5"/>
  <c r="T34" i="5"/>
  <c r="B35" i="5"/>
  <c r="C35" i="5"/>
  <c r="D35" i="5"/>
  <c r="T35" i="5"/>
  <c r="B36" i="5"/>
  <c r="C36" i="5"/>
  <c r="D36" i="5"/>
  <c r="T36" i="5"/>
  <c r="B37" i="5"/>
  <c r="C37" i="5"/>
  <c r="D37" i="5"/>
  <c r="T37" i="5"/>
  <c r="B38" i="5"/>
  <c r="C38" i="5"/>
  <c r="D38" i="5"/>
  <c r="T38" i="5"/>
  <c r="B39" i="5"/>
  <c r="C39" i="5"/>
  <c r="D39" i="5"/>
  <c r="T39" i="5"/>
  <c r="B40" i="5"/>
  <c r="C40" i="5"/>
  <c r="D40" i="5"/>
  <c r="T40" i="5"/>
  <c r="B41" i="5"/>
  <c r="C41" i="5"/>
  <c r="D41" i="5"/>
  <c r="T41" i="5"/>
  <c r="B42" i="5"/>
  <c r="C42" i="5"/>
  <c r="D42" i="5"/>
  <c r="T42" i="5"/>
  <c r="B43" i="5"/>
  <c r="C43" i="5"/>
  <c r="D43" i="5"/>
  <c r="T43" i="5"/>
  <c r="B44" i="5"/>
  <c r="C44" i="5"/>
  <c r="D44" i="5"/>
  <c r="T44" i="5"/>
  <c r="B45" i="5"/>
  <c r="C45" i="5"/>
  <c r="D45" i="5"/>
  <c r="T45" i="5"/>
  <c r="B46" i="5"/>
  <c r="C46" i="5"/>
  <c r="D46" i="5"/>
  <c r="T46" i="5"/>
  <c r="B47" i="5"/>
  <c r="C47" i="5"/>
  <c r="D47" i="5"/>
  <c r="T47" i="5"/>
  <c r="B48" i="5"/>
  <c r="C48" i="5"/>
  <c r="D48" i="5"/>
  <c r="T48" i="5"/>
  <c r="B49" i="5"/>
  <c r="C49" i="5"/>
  <c r="D49" i="5"/>
  <c r="T49" i="5"/>
  <c r="B50" i="5"/>
  <c r="C50" i="5"/>
  <c r="D50" i="5"/>
  <c r="T50" i="5"/>
  <c r="B51" i="5"/>
  <c r="C51" i="5"/>
  <c r="D51" i="5"/>
  <c r="T51" i="5"/>
  <c r="R2" i="4"/>
  <c r="B32" i="7" s="1"/>
  <c r="R3" i="4"/>
  <c r="B33" i="7" s="1"/>
  <c r="C5" i="4"/>
  <c r="D5" i="4"/>
  <c r="E5" i="4"/>
  <c r="S5" i="4"/>
  <c r="C6" i="4"/>
  <c r="D6" i="4"/>
  <c r="E6" i="4"/>
  <c r="S6" i="4"/>
  <c r="C7" i="4"/>
  <c r="D7" i="4"/>
  <c r="E7" i="4"/>
  <c r="S7" i="4"/>
  <c r="C8" i="4"/>
  <c r="D8" i="4"/>
  <c r="E8" i="4"/>
  <c r="S8" i="4"/>
  <c r="C9" i="4"/>
  <c r="D9" i="4"/>
  <c r="E9" i="4"/>
  <c r="S9" i="4"/>
  <c r="C10" i="4"/>
  <c r="D10" i="4"/>
  <c r="E10" i="4"/>
  <c r="S10" i="4"/>
  <c r="C11" i="4"/>
  <c r="D11" i="4"/>
  <c r="E11" i="4"/>
  <c r="S11" i="4"/>
  <c r="C12" i="4"/>
  <c r="D12" i="4"/>
  <c r="E12" i="4"/>
  <c r="S12" i="4"/>
  <c r="C13" i="4"/>
  <c r="D13" i="4"/>
  <c r="E13" i="4"/>
  <c r="S13" i="4"/>
  <c r="C14" i="4"/>
  <c r="D14" i="4"/>
  <c r="E14" i="4"/>
  <c r="S14" i="4"/>
  <c r="C15" i="4"/>
  <c r="D15" i="4"/>
  <c r="E15" i="4"/>
  <c r="S15" i="4"/>
  <c r="C16" i="4"/>
  <c r="D16" i="4"/>
  <c r="E16" i="4"/>
  <c r="S16" i="4"/>
  <c r="C17" i="4"/>
  <c r="D17" i="4"/>
  <c r="E17" i="4"/>
  <c r="S17" i="4"/>
  <c r="C18" i="4"/>
  <c r="D18" i="4"/>
  <c r="E18" i="4"/>
  <c r="S18" i="4"/>
  <c r="C19" i="4"/>
  <c r="D19" i="4"/>
  <c r="E19" i="4"/>
  <c r="S19" i="4"/>
  <c r="C20" i="4"/>
  <c r="D20" i="4"/>
  <c r="E20" i="4"/>
  <c r="S20" i="4"/>
  <c r="C21" i="4"/>
  <c r="D21" i="4"/>
  <c r="E21" i="4"/>
  <c r="S21" i="4"/>
  <c r="C22" i="4"/>
  <c r="D22" i="4"/>
  <c r="E22" i="4"/>
  <c r="S22" i="4"/>
  <c r="C23" i="4"/>
  <c r="D23" i="4"/>
  <c r="E23" i="4"/>
  <c r="S23" i="4"/>
  <c r="C24" i="4"/>
  <c r="D24" i="4"/>
  <c r="E24" i="4"/>
  <c r="S24" i="4"/>
  <c r="C25" i="4"/>
  <c r="D25" i="4"/>
  <c r="E25" i="4"/>
  <c r="S25" i="4"/>
  <c r="C26" i="4"/>
  <c r="D26" i="4"/>
  <c r="E26" i="4"/>
  <c r="S26" i="4"/>
  <c r="C27" i="4"/>
  <c r="D27" i="4"/>
  <c r="E27" i="4"/>
  <c r="S27" i="4"/>
  <c r="C28" i="4"/>
  <c r="D28" i="4"/>
  <c r="E28" i="4"/>
  <c r="S28" i="4"/>
  <c r="U2" i="3"/>
  <c r="B22" i="7" s="1"/>
  <c r="B21" i="7" s="1"/>
  <c r="U3" i="3"/>
  <c r="B23" i="7" s="1"/>
  <c r="D5" i="3"/>
  <c r="E5" i="3"/>
  <c r="F5" i="3"/>
  <c r="V5" i="3"/>
  <c r="D6" i="3"/>
  <c r="E6" i="3"/>
  <c r="F6" i="3"/>
  <c r="V6" i="3"/>
  <c r="D7" i="3"/>
  <c r="E7" i="3"/>
  <c r="F7" i="3"/>
  <c r="V7" i="3"/>
  <c r="D8" i="3"/>
  <c r="E8" i="3"/>
  <c r="F8" i="3"/>
  <c r="V8" i="3"/>
  <c r="D9" i="3"/>
  <c r="E9" i="3"/>
  <c r="F9" i="3"/>
  <c r="V9" i="3"/>
  <c r="D10" i="3"/>
  <c r="E10" i="3"/>
  <c r="F10" i="3"/>
  <c r="V10" i="3"/>
  <c r="D11" i="3"/>
  <c r="E11" i="3"/>
  <c r="F11" i="3"/>
  <c r="V11" i="3"/>
  <c r="D12" i="3"/>
  <c r="E12" i="3"/>
  <c r="F12" i="3"/>
  <c r="V12" i="3"/>
  <c r="D13" i="3"/>
  <c r="E13" i="3"/>
  <c r="F13" i="3"/>
  <c r="V13" i="3"/>
  <c r="D14" i="3"/>
  <c r="E14" i="3"/>
  <c r="F14" i="3"/>
  <c r="V14" i="3"/>
  <c r="D15" i="3"/>
  <c r="E15" i="3"/>
  <c r="F15" i="3"/>
  <c r="V15" i="3"/>
  <c r="D16" i="3"/>
  <c r="E16" i="3"/>
  <c r="F16" i="3"/>
  <c r="V16" i="3"/>
  <c r="D17" i="3"/>
  <c r="E17" i="3"/>
  <c r="F17" i="3"/>
  <c r="V17" i="3"/>
  <c r="D18" i="3"/>
  <c r="E18" i="3"/>
  <c r="F18" i="3"/>
  <c r="V18" i="3"/>
  <c r="D19" i="3"/>
  <c r="E19" i="3"/>
  <c r="F19" i="3"/>
  <c r="V19" i="3"/>
  <c r="D20" i="3"/>
  <c r="E20" i="3"/>
  <c r="F20" i="3"/>
  <c r="V20" i="3"/>
  <c r="D21" i="3"/>
  <c r="E21" i="3"/>
  <c r="F21" i="3"/>
  <c r="V21" i="3"/>
  <c r="D22" i="3"/>
  <c r="E22" i="3"/>
  <c r="F22" i="3"/>
  <c r="V22" i="3"/>
  <c r="D23" i="3"/>
  <c r="E23" i="3"/>
  <c r="F23" i="3"/>
  <c r="V23" i="3"/>
  <c r="D24" i="3"/>
  <c r="E24" i="3"/>
  <c r="F24" i="3"/>
  <c r="V24" i="3"/>
  <c r="D25" i="3"/>
  <c r="E25" i="3"/>
  <c r="F25" i="3"/>
  <c r="V25" i="3"/>
  <c r="D26" i="3"/>
  <c r="E26" i="3"/>
  <c r="F26" i="3"/>
  <c r="V26" i="3"/>
  <c r="D27" i="3"/>
  <c r="E27" i="3"/>
  <c r="F27" i="3"/>
  <c r="V27" i="3"/>
  <c r="D28" i="3"/>
  <c r="E28" i="3"/>
  <c r="F28" i="3"/>
  <c r="V28" i="3"/>
  <c r="D29" i="3"/>
  <c r="E29" i="3"/>
  <c r="F29" i="3"/>
  <c r="V29" i="3"/>
  <c r="D30" i="3"/>
  <c r="E30" i="3"/>
  <c r="F30" i="3"/>
  <c r="V30" i="3"/>
  <c r="D31" i="3"/>
  <c r="E31" i="3"/>
  <c r="F31" i="3"/>
  <c r="V31" i="3"/>
  <c r="D32" i="3"/>
  <c r="E32" i="3"/>
  <c r="F32" i="3"/>
  <c r="V32" i="3"/>
  <c r="D33" i="3"/>
  <c r="E33" i="3"/>
  <c r="F33" i="3"/>
  <c r="V33" i="3"/>
  <c r="D34" i="3"/>
  <c r="E34" i="3"/>
  <c r="F34" i="3"/>
  <c r="V34" i="3"/>
  <c r="D35" i="3"/>
  <c r="E35" i="3"/>
  <c r="F35" i="3"/>
  <c r="V35" i="3"/>
  <c r="D36" i="3"/>
  <c r="E36" i="3"/>
  <c r="F36" i="3"/>
  <c r="V36" i="3"/>
  <c r="D37" i="3"/>
  <c r="E37" i="3"/>
  <c r="F37" i="3"/>
  <c r="V37" i="3"/>
  <c r="D38" i="3"/>
  <c r="E38" i="3"/>
  <c r="F38" i="3"/>
  <c r="V38" i="3"/>
  <c r="D39" i="3"/>
  <c r="E39" i="3"/>
  <c r="F39" i="3"/>
  <c r="V39" i="3"/>
  <c r="D40" i="3"/>
  <c r="E40" i="3"/>
  <c r="F40" i="3"/>
  <c r="V40" i="3"/>
  <c r="D41" i="3"/>
  <c r="E41" i="3"/>
  <c r="F41" i="3"/>
  <c r="V41" i="3"/>
  <c r="D42" i="3"/>
  <c r="E42" i="3"/>
  <c r="F42" i="3"/>
  <c r="V42" i="3"/>
  <c r="D43" i="3"/>
  <c r="E43" i="3"/>
  <c r="F43" i="3"/>
  <c r="V43" i="3"/>
  <c r="D44" i="3"/>
  <c r="E44" i="3"/>
  <c r="F44" i="3"/>
  <c r="V44" i="3"/>
  <c r="D45" i="3"/>
  <c r="E45" i="3"/>
  <c r="F45" i="3"/>
  <c r="V45" i="3"/>
  <c r="D46" i="3"/>
  <c r="E46" i="3"/>
  <c r="F46" i="3"/>
  <c r="V46" i="3"/>
  <c r="D47" i="3"/>
  <c r="E47" i="3"/>
  <c r="F47" i="3"/>
  <c r="V47" i="3"/>
  <c r="D48" i="3"/>
  <c r="E48" i="3"/>
  <c r="F48" i="3"/>
  <c r="V48" i="3"/>
  <c r="D49" i="3"/>
  <c r="E49" i="3"/>
  <c r="F49" i="3"/>
  <c r="V49" i="3"/>
  <c r="D50" i="3"/>
  <c r="E50" i="3"/>
  <c r="F50" i="3"/>
  <c r="V50" i="3"/>
  <c r="D51" i="3"/>
  <c r="E51" i="3"/>
  <c r="F51" i="3"/>
  <c r="V51" i="3"/>
  <c r="D52" i="3"/>
  <c r="E52" i="3"/>
  <c r="F52" i="3"/>
  <c r="V52" i="3"/>
  <c r="D53" i="3"/>
  <c r="E53" i="3"/>
  <c r="F53" i="3"/>
  <c r="V53" i="3"/>
  <c r="D54" i="3"/>
  <c r="E54" i="3"/>
  <c r="F54" i="3"/>
  <c r="V54" i="3"/>
  <c r="D55" i="3"/>
  <c r="E55" i="3"/>
  <c r="F55" i="3"/>
  <c r="V55" i="3"/>
  <c r="D56" i="3"/>
  <c r="E56" i="3"/>
  <c r="F56" i="3"/>
  <c r="V56" i="3"/>
  <c r="D57" i="3"/>
  <c r="E57" i="3"/>
  <c r="F57" i="3"/>
  <c r="V57" i="3"/>
  <c r="D58" i="3"/>
  <c r="E58" i="3"/>
  <c r="F58" i="3"/>
  <c r="V58" i="3"/>
  <c r="D59" i="3"/>
  <c r="E59" i="3"/>
  <c r="F59" i="3"/>
  <c r="V59" i="3"/>
  <c r="D60" i="3"/>
  <c r="E60" i="3"/>
  <c r="F60" i="3"/>
  <c r="V60" i="3"/>
  <c r="D61" i="3"/>
  <c r="E61" i="3"/>
  <c r="F61" i="3"/>
  <c r="V61" i="3"/>
  <c r="D62" i="3"/>
  <c r="E62" i="3"/>
  <c r="F62" i="3"/>
  <c r="V62" i="3"/>
  <c r="D63" i="3"/>
  <c r="E63" i="3"/>
  <c r="F63" i="3"/>
  <c r="V63" i="3"/>
  <c r="D64" i="3"/>
  <c r="E64" i="3"/>
  <c r="F64" i="3"/>
  <c r="V64" i="3"/>
  <c r="D65" i="3"/>
  <c r="E65" i="3"/>
  <c r="F65" i="3"/>
  <c r="V65" i="3"/>
  <c r="D66" i="3"/>
  <c r="E66" i="3"/>
  <c r="F66" i="3"/>
  <c r="V66" i="3"/>
  <c r="D67" i="3"/>
  <c r="E67" i="3"/>
  <c r="F67" i="3"/>
  <c r="V67" i="3"/>
  <c r="D68" i="3"/>
  <c r="E68" i="3"/>
  <c r="F68" i="3"/>
  <c r="V68" i="3"/>
  <c r="D69" i="3"/>
  <c r="E69" i="3"/>
  <c r="F69" i="3"/>
  <c r="V69" i="3"/>
  <c r="D70" i="3"/>
  <c r="E70" i="3"/>
  <c r="F70" i="3"/>
  <c r="V70" i="3"/>
  <c r="D71" i="3"/>
  <c r="E71" i="3"/>
  <c r="F71" i="3"/>
  <c r="V71" i="3"/>
  <c r="D72" i="3"/>
  <c r="E72" i="3"/>
  <c r="F72" i="3"/>
  <c r="V72" i="3"/>
  <c r="D73" i="3"/>
  <c r="E73" i="3"/>
  <c r="F73" i="3"/>
  <c r="V73" i="3"/>
  <c r="D74" i="3"/>
  <c r="E74" i="3"/>
  <c r="F74" i="3"/>
  <c r="V74" i="3"/>
  <c r="D75" i="3"/>
  <c r="E75" i="3"/>
  <c r="F75" i="3"/>
  <c r="V75" i="3"/>
  <c r="D76" i="3"/>
  <c r="E76" i="3"/>
  <c r="F76" i="3"/>
  <c r="V76" i="3"/>
  <c r="D77" i="3"/>
  <c r="E77" i="3"/>
  <c r="F77" i="3"/>
  <c r="V77" i="3"/>
  <c r="D78" i="3"/>
  <c r="E78" i="3"/>
  <c r="F78" i="3"/>
  <c r="V78" i="3"/>
  <c r="D79" i="3"/>
  <c r="E79" i="3"/>
  <c r="F79" i="3"/>
  <c r="V79" i="3"/>
  <c r="D80" i="3"/>
  <c r="E80" i="3"/>
  <c r="F80" i="3"/>
  <c r="V80" i="3"/>
  <c r="D81" i="3"/>
  <c r="E81" i="3"/>
  <c r="F81" i="3"/>
  <c r="V81" i="3"/>
  <c r="D82" i="3"/>
  <c r="E82" i="3"/>
  <c r="F82" i="3"/>
  <c r="V82" i="3"/>
  <c r="D83" i="3"/>
  <c r="E83" i="3"/>
  <c r="F83" i="3"/>
  <c r="V83" i="3"/>
  <c r="D84" i="3"/>
  <c r="E84" i="3"/>
  <c r="F84" i="3"/>
  <c r="V84" i="3"/>
  <c r="D85" i="3"/>
  <c r="E85" i="3"/>
  <c r="F85" i="3"/>
  <c r="V85" i="3"/>
  <c r="D86" i="3"/>
  <c r="E86" i="3"/>
  <c r="F86" i="3"/>
  <c r="V86" i="3"/>
  <c r="D87" i="3"/>
  <c r="E87" i="3"/>
  <c r="F87" i="3"/>
  <c r="V87" i="3"/>
  <c r="D88" i="3"/>
  <c r="E88" i="3"/>
  <c r="F88" i="3"/>
  <c r="V88" i="3"/>
  <c r="D89" i="3"/>
  <c r="E89" i="3"/>
  <c r="F89" i="3"/>
  <c r="V89" i="3"/>
  <c r="D90" i="3"/>
  <c r="E90" i="3"/>
  <c r="F90" i="3"/>
  <c r="V90" i="3"/>
  <c r="D91" i="3"/>
  <c r="E91" i="3"/>
  <c r="F91" i="3"/>
  <c r="V91" i="3"/>
  <c r="D92" i="3"/>
  <c r="E92" i="3"/>
  <c r="F92" i="3"/>
  <c r="V92" i="3"/>
  <c r="D93" i="3"/>
  <c r="E93" i="3"/>
  <c r="F93" i="3"/>
  <c r="V93" i="3"/>
  <c r="D94" i="3"/>
  <c r="E94" i="3"/>
  <c r="F94" i="3"/>
  <c r="V94" i="3"/>
  <c r="D95" i="3"/>
  <c r="E95" i="3"/>
  <c r="F95" i="3"/>
  <c r="V95" i="3"/>
  <c r="D96" i="3"/>
  <c r="E96" i="3"/>
  <c r="F96" i="3"/>
  <c r="V96" i="3"/>
  <c r="S2" i="2"/>
  <c r="B7" i="7" s="1"/>
  <c r="S3" i="2"/>
  <c r="B8" i="7" s="1"/>
  <c r="C5" i="2"/>
  <c r="D5" i="2"/>
  <c r="E5" i="2"/>
  <c r="M5" i="2"/>
  <c r="T5" i="2"/>
  <c r="C6" i="2"/>
  <c r="D6" i="2"/>
  <c r="E6" i="2"/>
  <c r="T6" i="2"/>
  <c r="C7" i="2"/>
  <c r="D7" i="2"/>
  <c r="E7" i="2"/>
  <c r="T7" i="2"/>
  <c r="C8" i="2"/>
  <c r="D8" i="2"/>
  <c r="E8" i="2"/>
  <c r="T8" i="2"/>
  <c r="C9" i="2"/>
  <c r="D9" i="2"/>
  <c r="E9" i="2"/>
  <c r="T9" i="2"/>
  <c r="C10" i="2"/>
  <c r="D10" i="2"/>
  <c r="E10" i="2"/>
  <c r="T10" i="2"/>
  <c r="C11" i="2"/>
  <c r="D11" i="2"/>
  <c r="E11" i="2"/>
  <c r="T11" i="2"/>
  <c r="C12" i="2"/>
  <c r="D12" i="2"/>
  <c r="E12" i="2"/>
  <c r="T12" i="2"/>
  <c r="C13" i="2"/>
  <c r="D13" i="2"/>
  <c r="E13" i="2"/>
  <c r="T13" i="2"/>
  <c r="C14" i="2"/>
  <c r="D14" i="2"/>
  <c r="E14" i="2"/>
  <c r="T14" i="2"/>
  <c r="C15" i="2"/>
  <c r="D15" i="2"/>
  <c r="E15" i="2"/>
  <c r="T15" i="2"/>
  <c r="C16" i="2"/>
  <c r="D16" i="2"/>
  <c r="E16" i="2"/>
  <c r="T16" i="2"/>
  <c r="C17" i="2"/>
  <c r="D17" i="2"/>
  <c r="E17" i="2"/>
  <c r="T17" i="2"/>
  <c r="C18" i="2"/>
  <c r="D18" i="2"/>
  <c r="E18" i="2"/>
  <c r="T18" i="2"/>
  <c r="C19" i="2"/>
  <c r="D19" i="2"/>
  <c r="E19" i="2"/>
  <c r="T19" i="2"/>
  <c r="C20" i="2"/>
  <c r="D20" i="2"/>
  <c r="E20" i="2"/>
  <c r="T20" i="2"/>
  <c r="C21" i="2"/>
  <c r="D21" i="2"/>
  <c r="E21" i="2"/>
  <c r="T21" i="2"/>
  <c r="C22" i="2"/>
  <c r="D22" i="2"/>
  <c r="E22" i="2"/>
  <c r="T22" i="2"/>
  <c r="C23" i="2"/>
  <c r="D23" i="2"/>
  <c r="E23" i="2"/>
  <c r="T23" i="2"/>
  <c r="C24" i="2"/>
  <c r="D24" i="2"/>
  <c r="E24" i="2"/>
  <c r="T24" i="2"/>
  <c r="C25" i="2"/>
  <c r="D25" i="2"/>
  <c r="E25" i="2"/>
  <c r="T25" i="2"/>
  <c r="C26" i="2"/>
  <c r="D26" i="2"/>
  <c r="E26" i="2"/>
  <c r="T26" i="2"/>
  <c r="C27" i="2"/>
  <c r="D27" i="2"/>
  <c r="E27" i="2"/>
  <c r="T27" i="2"/>
  <c r="C28" i="2"/>
  <c r="D28" i="2"/>
  <c r="E28" i="2"/>
  <c r="T28" i="2"/>
  <c r="C29" i="2"/>
  <c r="D29" i="2"/>
  <c r="E29" i="2"/>
  <c r="T29" i="2"/>
  <c r="C30" i="2"/>
  <c r="D30" i="2"/>
  <c r="E30" i="2"/>
  <c r="T30" i="2"/>
  <c r="C31" i="2"/>
  <c r="D31" i="2"/>
  <c r="E31" i="2"/>
  <c r="T31" i="2"/>
  <c r="C32" i="2"/>
  <c r="D32" i="2"/>
  <c r="E32" i="2"/>
  <c r="T32" i="2"/>
  <c r="C33" i="2"/>
  <c r="D33" i="2"/>
  <c r="E33" i="2"/>
  <c r="T33" i="2"/>
  <c r="C34" i="2"/>
  <c r="D34" i="2"/>
  <c r="E34" i="2"/>
  <c r="T34" i="2"/>
  <c r="C35" i="2"/>
  <c r="D35" i="2"/>
  <c r="E35" i="2"/>
  <c r="T35" i="2"/>
  <c r="C36" i="2"/>
  <c r="D36" i="2"/>
  <c r="E36" i="2"/>
  <c r="T36" i="2"/>
  <c r="C37" i="2"/>
  <c r="D37" i="2"/>
  <c r="E37" i="2"/>
  <c r="T37" i="2"/>
  <c r="C38" i="2"/>
  <c r="D38" i="2"/>
  <c r="E38" i="2"/>
  <c r="T38" i="2"/>
  <c r="C39" i="2"/>
  <c r="D39" i="2"/>
  <c r="E39" i="2"/>
  <c r="T39" i="2"/>
  <c r="C40" i="2"/>
  <c r="D40" i="2"/>
  <c r="E40" i="2"/>
  <c r="T40" i="2"/>
  <c r="C41" i="2"/>
  <c r="D41" i="2"/>
  <c r="E41" i="2"/>
  <c r="T41" i="2"/>
  <c r="C42" i="2"/>
  <c r="D42" i="2"/>
  <c r="E42" i="2"/>
  <c r="T42" i="2"/>
  <c r="C43" i="2"/>
  <c r="D43" i="2"/>
  <c r="E43" i="2"/>
  <c r="T43" i="2"/>
  <c r="C44" i="2"/>
  <c r="D44" i="2"/>
  <c r="E44" i="2"/>
  <c r="T44" i="2"/>
  <c r="C45" i="2"/>
  <c r="D45" i="2"/>
  <c r="E45" i="2"/>
  <c r="T45" i="2"/>
  <c r="C46" i="2"/>
  <c r="D46" i="2"/>
  <c r="E46" i="2"/>
  <c r="T46" i="2"/>
  <c r="C47" i="2"/>
  <c r="D47" i="2"/>
  <c r="E47" i="2"/>
  <c r="T47" i="2"/>
  <c r="C48" i="2"/>
  <c r="D48" i="2"/>
  <c r="E48" i="2"/>
  <c r="T48" i="2"/>
  <c r="C49" i="2"/>
  <c r="D49" i="2"/>
  <c r="E49" i="2"/>
  <c r="T49" i="2"/>
  <c r="C50" i="2"/>
  <c r="D50" i="2"/>
  <c r="E50" i="2"/>
  <c r="T50" i="2"/>
  <c r="C51" i="2"/>
  <c r="D51" i="2"/>
  <c r="E51" i="2"/>
  <c r="T51" i="2"/>
  <c r="C52" i="2"/>
  <c r="D52" i="2"/>
  <c r="E52" i="2"/>
  <c r="T52" i="2"/>
  <c r="C53" i="2"/>
  <c r="D53" i="2"/>
  <c r="E53" i="2"/>
  <c r="T53" i="2"/>
  <c r="C54" i="2"/>
  <c r="D54" i="2"/>
  <c r="E54" i="2"/>
  <c r="T54" i="2"/>
  <c r="C55" i="2"/>
  <c r="D55" i="2"/>
  <c r="E55" i="2"/>
  <c r="T55" i="2"/>
  <c r="C56" i="2"/>
  <c r="D56" i="2"/>
  <c r="E56" i="2"/>
  <c r="T56" i="2"/>
  <c r="C57" i="2"/>
  <c r="D57" i="2"/>
  <c r="E57" i="2"/>
  <c r="T57" i="2"/>
  <c r="C58" i="2"/>
  <c r="D58" i="2"/>
  <c r="E58" i="2"/>
  <c r="T58" i="2"/>
  <c r="C59" i="2"/>
  <c r="D59" i="2"/>
  <c r="E59" i="2"/>
  <c r="T59" i="2"/>
  <c r="C60" i="2"/>
  <c r="D60" i="2"/>
  <c r="E60" i="2"/>
  <c r="T60" i="2"/>
  <c r="C61" i="2"/>
  <c r="D61" i="2"/>
  <c r="E61" i="2"/>
  <c r="T61" i="2"/>
  <c r="C62" i="2"/>
  <c r="D62" i="2"/>
  <c r="E62" i="2"/>
  <c r="T62" i="2"/>
  <c r="C63" i="2"/>
  <c r="D63" i="2"/>
  <c r="E63" i="2"/>
  <c r="T63" i="2"/>
  <c r="C64" i="2"/>
  <c r="D64" i="2"/>
  <c r="E64" i="2"/>
  <c r="T64" i="2"/>
  <c r="C65" i="2"/>
  <c r="D65" i="2"/>
  <c r="E65" i="2"/>
  <c r="T65" i="2"/>
  <c r="C66" i="2"/>
  <c r="D66" i="2"/>
  <c r="E66" i="2"/>
  <c r="T66" i="2"/>
  <c r="C67" i="2"/>
  <c r="D67" i="2"/>
  <c r="E67" i="2"/>
  <c r="T67" i="2"/>
  <c r="C68" i="2"/>
  <c r="D68" i="2"/>
  <c r="E68" i="2"/>
  <c r="T68" i="2"/>
  <c r="C69" i="2"/>
  <c r="D69" i="2"/>
  <c r="E69" i="2"/>
  <c r="T69" i="2"/>
  <c r="C70" i="2"/>
  <c r="D70" i="2"/>
  <c r="E70" i="2"/>
  <c r="T70" i="2"/>
  <c r="C71" i="2"/>
  <c r="D71" i="2"/>
  <c r="E71" i="2"/>
  <c r="T71" i="2"/>
  <c r="C72" i="2"/>
  <c r="D72" i="2"/>
  <c r="E72" i="2"/>
  <c r="T72" i="2"/>
  <c r="C73" i="2"/>
  <c r="D73" i="2"/>
  <c r="E73" i="2"/>
  <c r="T73" i="2"/>
  <c r="C74" i="2"/>
  <c r="D74" i="2"/>
  <c r="E74" i="2"/>
  <c r="T74" i="2"/>
  <c r="C75" i="2"/>
  <c r="D75" i="2"/>
  <c r="E75" i="2"/>
  <c r="T75" i="2"/>
  <c r="C76" i="2"/>
  <c r="D76" i="2"/>
  <c r="E76" i="2"/>
  <c r="T76" i="2"/>
  <c r="C77" i="2"/>
  <c r="D77" i="2"/>
  <c r="E77" i="2"/>
  <c r="T77" i="2"/>
  <c r="C78" i="2"/>
  <c r="D78" i="2"/>
  <c r="E78" i="2"/>
  <c r="T78" i="2"/>
  <c r="C79" i="2"/>
  <c r="D79" i="2"/>
  <c r="E79" i="2"/>
  <c r="T79" i="2"/>
  <c r="C80" i="2"/>
  <c r="D80" i="2"/>
  <c r="E80" i="2"/>
  <c r="T80" i="2"/>
  <c r="C81" i="2"/>
  <c r="D81" i="2"/>
  <c r="E81" i="2"/>
  <c r="T81" i="2"/>
  <c r="C82" i="2"/>
  <c r="D82" i="2"/>
  <c r="E82" i="2"/>
  <c r="T82" i="2"/>
  <c r="C83" i="2"/>
  <c r="D83" i="2"/>
  <c r="E83" i="2"/>
  <c r="T83" i="2"/>
  <c r="C84" i="2"/>
  <c r="D84" i="2"/>
  <c r="E84" i="2"/>
  <c r="T84" i="2"/>
  <c r="C85" i="2"/>
  <c r="D85" i="2"/>
  <c r="E85" i="2"/>
  <c r="T85" i="2"/>
  <c r="C86" i="2"/>
  <c r="D86" i="2"/>
  <c r="E86" i="2"/>
  <c r="T86" i="2"/>
  <c r="C87" i="2"/>
  <c r="D87" i="2"/>
  <c r="E87" i="2"/>
  <c r="T87" i="2"/>
  <c r="C88" i="2"/>
  <c r="D88" i="2"/>
  <c r="E88" i="2"/>
  <c r="T88" i="2"/>
  <c r="C89" i="2"/>
  <c r="D89" i="2"/>
  <c r="E89" i="2"/>
  <c r="T89" i="2"/>
  <c r="C90" i="2"/>
  <c r="D90" i="2"/>
  <c r="E90" i="2"/>
  <c r="T90" i="2"/>
  <c r="C91" i="2"/>
  <c r="D91" i="2"/>
  <c r="E91" i="2"/>
  <c r="T91" i="2"/>
  <c r="C92" i="2"/>
  <c r="D92" i="2"/>
  <c r="E92" i="2"/>
  <c r="T92" i="2"/>
  <c r="C93" i="2"/>
  <c r="D93" i="2"/>
  <c r="E93" i="2"/>
  <c r="T93" i="2"/>
  <c r="C94" i="2"/>
  <c r="D94" i="2"/>
  <c r="E94" i="2"/>
  <c r="T94" i="2"/>
  <c r="C95" i="2"/>
  <c r="D95" i="2"/>
  <c r="E95" i="2"/>
  <c r="T95" i="2"/>
  <c r="C96" i="2"/>
  <c r="D96" i="2"/>
  <c r="E96" i="2"/>
  <c r="T96" i="2"/>
  <c r="C97" i="2"/>
  <c r="D97" i="2"/>
  <c r="E97" i="2"/>
  <c r="T97" i="2"/>
  <c r="C98" i="2"/>
  <c r="D98" i="2"/>
  <c r="E98" i="2"/>
  <c r="T98" i="2"/>
  <c r="C99" i="2"/>
  <c r="D99" i="2"/>
  <c r="E99" i="2"/>
  <c r="T99" i="2"/>
  <c r="C100" i="2"/>
  <c r="D100" i="2"/>
  <c r="E100" i="2"/>
  <c r="T100" i="2"/>
  <c r="C101" i="2"/>
  <c r="D101" i="2"/>
  <c r="E101" i="2"/>
  <c r="T101" i="2"/>
  <c r="C102" i="2"/>
  <c r="D102" i="2"/>
  <c r="E102" i="2"/>
  <c r="T102" i="2"/>
  <c r="C103" i="2"/>
  <c r="D103" i="2"/>
  <c r="E103" i="2"/>
  <c r="T103" i="2"/>
  <c r="C104" i="2"/>
  <c r="D104" i="2"/>
  <c r="E104" i="2"/>
  <c r="T104" i="2"/>
  <c r="C105" i="2"/>
  <c r="D105" i="2"/>
  <c r="E105" i="2"/>
  <c r="T105" i="2"/>
  <c r="C106" i="2"/>
  <c r="D106" i="2"/>
  <c r="E106" i="2"/>
  <c r="T106" i="2"/>
  <c r="C107" i="2"/>
  <c r="D107" i="2"/>
  <c r="E107" i="2"/>
  <c r="T107" i="2"/>
  <c r="C108" i="2"/>
  <c r="D108" i="2"/>
  <c r="E108" i="2"/>
  <c r="T108" i="2"/>
  <c r="C109" i="2"/>
  <c r="D109" i="2"/>
  <c r="E109" i="2"/>
  <c r="T109" i="2"/>
  <c r="C110" i="2"/>
  <c r="D110" i="2"/>
  <c r="E110" i="2"/>
  <c r="T110" i="2"/>
  <c r="C111" i="2"/>
  <c r="D111" i="2"/>
  <c r="E111" i="2"/>
  <c r="T111" i="2"/>
  <c r="C112" i="2"/>
  <c r="D112" i="2"/>
  <c r="E112" i="2"/>
  <c r="T112" i="2"/>
  <c r="C113" i="2"/>
  <c r="D113" i="2"/>
  <c r="E113" i="2"/>
  <c r="T113" i="2"/>
  <c r="C114" i="2"/>
  <c r="D114" i="2"/>
  <c r="E114" i="2"/>
  <c r="T114" i="2"/>
  <c r="C115" i="2"/>
  <c r="D115" i="2"/>
  <c r="E115" i="2"/>
  <c r="T115" i="2"/>
  <c r="C116" i="2"/>
  <c r="D116" i="2"/>
  <c r="E116" i="2"/>
  <c r="T116" i="2"/>
  <c r="C117" i="2"/>
  <c r="D117" i="2"/>
  <c r="E117" i="2"/>
  <c r="T117" i="2"/>
  <c r="C118" i="2"/>
  <c r="D118" i="2"/>
  <c r="E118" i="2"/>
  <c r="T118" i="2"/>
  <c r="C119" i="2"/>
  <c r="D119" i="2"/>
  <c r="E119" i="2"/>
  <c r="T119" i="2"/>
  <c r="C120" i="2"/>
  <c r="D120" i="2"/>
  <c r="E120" i="2"/>
  <c r="T120" i="2"/>
  <c r="C121" i="2"/>
  <c r="D121" i="2"/>
  <c r="E121" i="2"/>
  <c r="T121" i="2"/>
  <c r="C122" i="2"/>
  <c r="D122" i="2"/>
  <c r="E122" i="2"/>
  <c r="T122" i="2"/>
  <c r="C123" i="2"/>
  <c r="D123" i="2"/>
  <c r="E123" i="2"/>
  <c r="T123" i="2"/>
  <c r="C124" i="2"/>
  <c r="D124" i="2"/>
  <c r="E124" i="2"/>
  <c r="T124" i="2"/>
  <c r="C125" i="2"/>
  <c r="D125" i="2"/>
  <c r="E125" i="2"/>
  <c r="T125" i="2"/>
  <c r="C4" i="10" l="1"/>
  <c r="C3" i="10"/>
  <c r="C2" i="10"/>
  <c r="B4" i="10"/>
  <c r="B3" i="10"/>
  <c r="B2" i="10"/>
  <c r="W3" i="5"/>
  <c r="W2" i="5"/>
  <c r="W1" i="5"/>
  <c r="Z1" i="5"/>
  <c r="B47" i="7" s="1"/>
  <c r="R1" i="4"/>
  <c r="B35" i="7" s="1"/>
  <c r="S1" i="2"/>
  <c r="B10" i="7" s="1"/>
  <c r="U1" i="3"/>
  <c r="B25" i="7" s="1"/>
  <c r="B6" i="7"/>
  <c r="B31" i="7"/>
  <c r="B43" i="7"/>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A5" authorId="0" shapeId="0" xr:uid="{7B6C13D6-3820-4F0B-8AB0-421B7662FA2F}">
      <text>
        <r>
          <rPr>
            <b/>
            <sz val="9"/>
            <color indexed="81"/>
            <rFont val="Tahoma"/>
            <family val="2"/>
          </rPr>
          <t>Auteur:</t>
        </r>
        <r>
          <rPr>
            <sz val="9"/>
            <color indexed="81"/>
            <rFont val="Tahoma"/>
            <family val="2"/>
          </rPr>
          <t xml:space="preserve">
créer svp un lien vers un dossier dénommé "2018-XXX_nom fournisseur_date_problème" où seront archivées toutes les pièces
</t>
        </r>
        <r>
          <rPr>
            <b/>
            <sz val="9"/>
            <color indexed="81"/>
            <rFont val="Tahoma"/>
            <family val="2"/>
          </rPr>
          <t>Archivage sur \\epe-serv28\Public\QHSE\Qualité\1 - FNC\Fiche Non Conformité Année 2018</t>
        </r>
      </text>
    </comment>
  </commentList>
</comments>
</file>

<file path=xl/sharedStrings.xml><?xml version="1.0" encoding="utf-8"?>
<sst xmlns="http://schemas.openxmlformats.org/spreadsheetml/2006/main" count="3002" uniqueCount="1501">
  <si>
    <t>16/07/2020
Matthieu, Il semble d’après tes photos que l’insert ne correspond pas avec sa dimension. Ok pour un envoi gratuit. Demande stp que le client retourne son jeu d’insert au SAV pour expertise.
Sébastien Peux-tu faire expédier un 252953 Merci à vous deux. Thierry</t>
  </si>
  <si>
    <t xml:space="preserve">Alexandre, Matthieu </t>
  </si>
  <si>
    <t>Justifiée</t>
  </si>
  <si>
    <t>Marquage différent de la dimension ?</t>
  </si>
  <si>
    <t>Problème technique</t>
  </si>
  <si>
    <t>Raccordement</t>
  </si>
  <si>
    <t>Insert M18</t>
  </si>
  <si>
    <t>QUINCAILLERIE AIXOISE</t>
  </si>
  <si>
    <t>Un utilisateur rencontre des problèmes sur du sertissage électro M18 sur raccord X-Press VSH. Cf photo
Rencontrons nous des soucis.
Que faire pour dépanner l’utilisateur sur son chantier ? Utilisateur Quincaillerie aixoise.</t>
  </si>
  <si>
    <t>Cli-2020-104</t>
  </si>
  <si>
    <t>Hensgen, Gregory</t>
  </si>
  <si>
    <t>Vanne montée à l'envers</t>
  </si>
  <si>
    <t>Maintenance</t>
  </si>
  <si>
    <t>Virafal</t>
  </si>
  <si>
    <t>VIRAX</t>
  </si>
  <si>
    <t>Bonjour a tous, ce coup ci, ce ne sont pas les manos de montés a l’envers mais la vanne d’inversion avec ou sans additif. Lors de la mise en service, nous nous sommes aperçu que le virafal n’injectait pas d’air et ne se mettait pas en route lors d’un desembouage. Le problème viens  de la vanne d’inversion  qui a été montée  a l’envers, donc injection air/eau  en mode avec additif Quelle est la procédure a suivre ? Echange lu retour SAV ? A vous lire  Greg</t>
  </si>
  <si>
    <t>Cli-2020-103</t>
  </si>
  <si>
    <t>16/07/2020
Bonjour Soline, Selon les photos, le peigne n°4 est usé. Or cette machine a été vendue par TOP Centrum en janvier 2019. Donc l’usure est normale. Je propose de refuser la garantie. Ton avis ? Thierry</t>
  </si>
  <si>
    <t>Seurat, Regine</t>
  </si>
  <si>
    <t>Injustifiée</t>
  </si>
  <si>
    <t>Ne coupe pas</t>
  </si>
  <si>
    <t>Tete 1''
Tete 1.1/4''</t>
  </si>
  <si>
    <t>136236
136237</t>
  </si>
  <si>
    <t>PL</t>
  </si>
  <si>
    <t>TOP CENTRUM</t>
  </si>
  <si>
    <t>Dear Regine, in attached files you can find the information for the claim. Please let me know about it. The parts are Phenix machines and are inoperative. The machine is  fine I would like to ask you that you can send us this spare part for free, because of guarranty. Thank you. Best regards Věra Kmoníčková</t>
  </si>
  <si>
    <t>Cli-2020-102</t>
  </si>
  <si>
    <t>Bonjour Thierry,Je te transmets une réclamation de LOGO TOOLS Pologne, concernant un chargeur et une batterie ML21+ défectueux.Nous allons faire envoyer 1 x 253508 + 1 x 253506 sous garantie.Bien à toi,Best regards,Soline</t>
  </si>
  <si>
    <t xml:space="preserve">Baudet, Soline </t>
  </si>
  <si>
    <t>Adaptateur
Batterie 2,1</t>
  </si>
  <si>
    <t>253508
253506</t>
  </si>
  <si>
    <t>LOGO TOOLS</t>
  </si>
  <si>
    <t>I have the complaint from customer, who bought adapter 230V -&gt;18V. After about 10 days, the device doesn't work. When I connect it with 230V and Viper, the red light appears (flashing) and the Viper doesn't start. When I took a new adapter- all was OK. And there is also a problem with the 2,1Ah aku, when it is charging, the green light is on all the time, we can't charge it. When I put it into the Viper, the machine shows the aku is damaged (aku red alarm). I think the service will not repair it (electronic), what do you suggest to do?</t>
  </si>
  <si>
    <t>Cli-2020-101</t>
  </si>
  <si>
    <t>09/07/2020
Bonjour Régine, Je propose de répondre que nos CT Guillotine sont testés individuellement. La perpendicularité de la coupe est acceptée entre 0 et 5°. La répétabilité de la coupe dépend de la perpendicularité initiale de la lame, puis du couple appliqué lors de la coupe. Il est normal de constater une coupe légèrement en biais. Thierry</t>
  </si>
  <si>
    <t>Coupe non perpendiculaire</t>
  </si>
  <si>
    <t>Coupe</t>
  </si>
  <si>
    <t>CT PEHD 225</t>
  </si>
  <si>
    <t>DE</t>
  </si>
  <si>
    <t>PERSCHMANN</t>
  </si>
  <si>
    <t>Bonjour Thierry, bonjour Sébastien, Le client a une guillotine 225 mm qui lors de la coupe de tube PE, coupe légèrement en biais. Elle a été utilisée environ 10 fois. Le client demande si nous avons déjà eu une telle réclamation, si nous avons des instructions particulières à lui donner, ou s’il doit nous retourner la guillotine. N.B. : Nous livrons des 211523 au lieu de 211522 pour éviter ce problème. Livrée une 211523 sur BL 80409863 du 15/05/2019. Est-ce que je demande la facture et le retour ? Dans l’attente de votre retour, Cordialement,Régine</t>
  </si>
  <si>
    <t>Cli-2020-100</t>
  </si>
  <si>
    <t>09/07/2020
Madame, Notre pompe 100b VIRAX est équipée d’une bille formant un clapet anti-retour qui peut se coller par le calcaire lorsque la pompe n’est pas utilisée. Vous pouvez bien évidemment nous retourner ces pompes à l’attention de notre service Après Ventes si vous le souhaitez. Ou bien, votre client peut suivre la procédure ci-dessous pour décoller cette bille comme le fera notre service SAV. Notez cependant que si l’utilisation des pompes se fait avec une eau calcaire, ce qui semble être le cas, le même phénomène se reproduira très probablement. Thierry Sicard</t>
  </si>
  <si>
    <t xml:space="preserve">Deneuchatel, Isabelle </t>
  </si>
  <si>
    <t>SAV</t>
  </si>
  <si>
    <t>Bille collée</t>
  </si>
  <si>
    <t>Pompe 100b</t>
  </si>
  <si>
    <t>OREXAD</t>
  </si>
  <si>
    <t>Bonjour, Notre client rencontre des soucis de fonctionnement avec les 3 pompes à épreuves commandées le 22/01/2020 (notre commande TV4838) : Les clapets anti-retour ne fonctionnement pas correctement. Pourriez-vous m’indiquer quelle est la procédure à suivre pour la prise en charge SAV sous garantie SVP ? Cordialement, Marie CHAMAKH</t>
  </si>
  <si>
    <t>Cli-2020-099</t>
  </si>
  <si>
    <t>Desaint, Keyne</t>
  </si>
  <si>
    <t>Fuite d'huile</t>
  </si>
  <si>
    <t>i26</t>
  </si>
  <si>
    <t>PARTEDIS ALBI</t>
  </si>
  <si>
    <t>Merci de  trouver en fichier joint les photos pour la sertisseuse Viper i26 qui présente une fuite d’huile dès le déballage de cette derniere. Pas de pression dans le vérin. Merci de me communiquer la marche à suivre. Par avance merci</t>
  </si>
  <si>
    <t>Cli-2020-098</t>
  </si>
  <si>
    <t xml:space="preserve">09/07/2020
Kaddour, Peux-tu stp vérifier notre stock de 252950-Insert M15 (17 en 4X163 et 22 en 3D203) et chercher la présence du défaut d’arête abimée avant phosphatation. Si le défaut est créé avant phosphat, à quelle étape peut-on le créer : tonnelage, trempe, ou sous-traitance phosphatation ? vois-tu une autre cause ?
Aline, Peux-tu stp expédier un autre 252950 en remplacement, après le tri de Kaddour. Merci, Thierry </t>
  </si>
  <si>
    <t>Remplacement</t>
  </si>
  <si>
    <t>Défaut sur une arête</t>
  </si>
  <si>
    <t>Insert M15</t>
  </si>
  <si>
    <t>Bonjour Thierry, Réclamation de Logo Tools/Pologne concernant 1 x 252952. Photos PJ – défaut de fabrication. Peux-tu stp faire vérifier notre stock actuel pour voir si le défaut est un cas isolé et nous tenir informées Aline et moi-même, car nous devons renvoyer un nouvel insert gratuitement au client. Te remerciant pour ton retour, Bien à toi Best regards, Soline BAUDET</t>
  </si>
  <si>
    <t>Cli-2020-097</t>
  </si>
  <si>
    <t>06/07/2020
Bonjour Thierry, Pour info, nous allons envoyer un jeu de peigne complet au client car la compo a été défaillante. Best regards, Soline</t>
  </si>
  <si>
    <t>Manque peigne n°4 dans une tête 2''</t>
  </si>
  <si>
    <t>Threading head</t>
  </si>
  <si>
    <t>ANB</t>
  </si>
  <si>
    <t>Our customer reported that in Phenix III Serial no 18060059 at 2” (136439) head pre-inserted dies 1,2,3,3. There is no die no 4. Should we send the head to Git-service or you will send us  correctly assembled head? Best regards Maggy</t>
  </si>
  <si>
    <t>Cli-2020-096</t>
  </si>
  <si>
    <t>03/07/2020
Bonjour Cédrick, Nous enquêterons à réception de la pince. Je ne vois que le poste de contrôle final qui pourrait générer ce défaut. Kaddour ton avis ? Thierry 
06/07/2020
Après analyse, la cause racine du défaut est le moyen utilisé sur le banc pour servir de sertissage. Celui-ci est endommagé et lorsqu’il est introduit dans la pince, il peut se mettre de travers et crée le défaut constaté.
Il faut d’urgence en fabriquer plusieurs autres pour éviter de nouveau cet NC en attendant une alerte qualité sera apposée au poste et chaque opérateur sera sensibilisé. Kaddour
09/07/2020
Kaddour, Peux-tu stp confirmer que les traces sur la pince sont bien provoquées par le moyen de test. Merci, Thierry</t>
  </si>
  <si>
    <t>Dreyfuss, Frederic</t>
  </si>
  <si>
    <t>Bavure coupante.
Abimée sur le moyen de test ?</t>
  </si>
  <si>
    <t>M21</t>
  </si>
  <si>
    <t>CEDEO</t>
  </si>
  <si>
    <t>Bonjour Frédéric a modifié sa tournée pour apporter une nouvelle pince mère neuve à l’utilisateur. Ce n’est pas évident d’observer sur les premières photos la « bavure » qui représente un réel risque de blessure !Fred retourne cette pince à Thierry. Thierry, comment détecter ce défaut lors du montage ? Cordialement Cédrick</t>
  </si>
  <si>
    <t>Cli-2020-095</t>
  </si>
  <si>
    <t>Changer la machine de 2015 ?</t>
  </si>
  <si>
    <t>Agnesina, Guillaume</t>
  </si>
  <si>
    <t>Machine bloquée sur raccord.
Retour SAV en dec 2019 puis Juin 2020 (changé transmission et manette verrouillage) puis juillet 2020
Machine 15020137
Voir CLI-2020-078</t>
  </si>
  <si>
    <t>PUM LIMAY</t>
  </si>
  <si>
    <t>Bonjour, Merci Thierry pour ce retour. Je suis passé cet après-midi à l’agence. Il s’agit de : 16-06-2020 | 253502 M21+ 2 BATTERIES + PINCE MERE | n° série 15020137 (Machine de Fév 2015 réparée en Déc 2019. Changé transmission et manette verrouillage le 22-06-2020) Machine bloquée sur raccord…retour SAV en dec 2019…puis Juin 2020 et maintenant… soit 3 fois pour le même problème ! Comment cela est possible ?
Le client en a racheté une mais souhaite un geste fort sur celle-ci : remplacement à neuf ! Mégane, Merci du coup de faire passer une transporteur pour retour au SAV, STP ? (à l’attention de Brahim) J’en ai profité pour leur laisser en prêt la nouvelle version de la M21 en expliquant les améliorations faites dessus. Cordialement, Guillaume AGNESINA</t>
  </si>
  <si>
    <t>Cli-2020-094</t>
  </si>
  <si>
    <t>Bonjour Monsieur, Je mets Mme Deneuchatel en copie qui replace Mme Girardin au service Administration Des Ventes, ainsi que Mr Sicard notre responsable Qualité. Concernant votre réclamation pour votre ref 9508100 / correspondant à notre référence interne 211693 : A ma connaissance, nous n’avons pas eu de demande de la part de votre société pour avoir un marquage code-barre spécifique Comap pour ce produit. Le code-barre qui figure sur le produit est donc celui qui correspond à notre référence interne. Nous sommes bien sûr prêts à travailler sur une étiquette code-barre spécifique pour votre référence sur vos prochaines commandes, et à vous envoyer ces étiquettes pour remplacer les actuelles sur les produits que vous avez reçus. Si vous nous avez fait une demande que je n’aurai pas traité ou dont je n’aurai pas eu connaissance, merci de me faire suivre le mail de demande initiale, nous étudierons celui-ci et ferons le nécessaire pour les produits que vous avez reçu. En espérant avoir répondu à votre attente Cordialement Michaël Bachelet
Bonjour M. Bachelet, Je tiens tout d’abord à vous remercier pour votre réactivité. Je consulte notre service achat et je reviens vers vous au plus vite. Cordialement Karim EL-BONNOUHI</t>
  </si>
  <si>
    <t>Bachelet, Michael</t>
  </si>
  <si>
    <t>RAS</t>
  </si>
  <si>
    <t>Ce n'est un produit Virax</t>
  </si>
  <si>
    <t>Problème d'identification</t>
  </si>
  <si>
    <t>Coupe gaine</t>
  </si>
  <si>
    <t>COMAP</t>
  </si>
  <si>
    <t>Bonjour, Je me permets de vous contacter suite à un problème rencontré sur la référence 9508100. Les code barre inscrit sur les produits unitaires ne correspondent pas.
Je vous propose de vous renvoyer les produits afin de corriger le problème, qu’en pensez-vous ?
Merci de revenir vers moi au plus vite et de me retourner la fiche de non-conformité ci-jointe.
Cordialement. Karim EL-BONNOUHI Quality Technician</t>
  </si>
  <si>
    <t>Cli-2020-093</t>
  </si>
  <si>
    <t>02/07/2020
Salut Keyne, Nous avons reçu ce jour une alerte qualité de ROKE concernant les manomètres des VIRAFAL et Greg a rencontré le même problème que toi mercredi dernier. Nous suspendons les livraisons des VIRAFAL en attente des consignes de ROKE concernant le tri de notre stock et la procédure de réparation. Fais revenir celui-ci en SAV pour réparation stp. Matthieu, peux-tu en prêter un au client le temps de la réparation du sien ? Merci à vous deux, Thierry</t>
  </si>
  <si>
    <t>Manomètre mal monté (ou choc ?)</t>
  </si>
  <si>
    <t>CEDEO PERPIGNAN SUD</t>
  </si>
  <si>
    <t>Bonjour Messieurs, Pour informations, nous avons vendu en 6X sans frais ce jour un virafal 295059 chez CEDEO Perpignan Sud (ex brossette) et sorti du STAC Quand nous l’avons déballé, les manos n’étaient pas fixés… Est-ce encore un cas isolé ?  Dans tous les cas, Matthieu rencontre l’installateur pour une mise en main approfondi semaine prochaine. Celui-ci avait besoin de faire son désembouage demain. De ce fait, quelle solution pouvez-vous apportez à notre client ? un passage au SAV dès le déballage dans le magasin fait un peu désordre en tout honnêteté… En vous remerciant infiniment pour votre retour et dans l’attente de celui-ci,  Bien cordialement, Keyne DESAINT</t>
  </si>
  <si>
    <t>Cli-2020-092</t>
  </si>
  <si>
    <t>30/06/2020
Thierry, Soline, J’ai ajouté 1 pc 215032 gratuite au BL en cours n° 80485705. Cordialement Régine
02/07/2020
Demande d'essai de rupture sur 4x PC32
17/07/2020
Rapport d'essai: 70Kg</t>
  </si>
  <si>
    <t xml:space="preserve">Casse
</t>
  </si>
  <si>
    <t>PC32</t>
  </si>
  <si>
    <t>SK</t>
  </si>
  <si>
    <t>PROTRADE</t>
  </si>
  <si>
    <t>Good morning Regine, In the attachment I am sending the picture of the damaged cutter – 215032. Your invoice: 90423975 Would it be possible to replace it with the new one or send us the credit note? Thank you for your information. Best regards Ing. Adriana Čičová PROTRADE spol. s r.o.</t>
  </si>
  <si>
    <t>Cli-2020-091</t>
  </si>
  <si>
    <t>26/06/2020
sept 19: Révision - mars 20: Changement du kit hyd
M. DiPiazza "Le piston ne revient pas complètement, il faut le pousser à la main"</t>
  </si>
  <si>
    <t>Quentin, Stéphane</t>
  </si>
  <si>
    <t xml:space="preserve">Machine 30518301009 réparée le 19-09-19 puis  04-03-2020
</t>
  </si>
  <si>
    <t>P25</t>
  </si>
  <si>
    <t>PARTEDIS TARBES</t>
  </si>
  <si>
    <t>Bonjour Mégane et Messieurs, Merci de traiter ce sav en EXPRESS Il faudrait faire un échange de la machine, c’est son 3eme SAV le dernier en date du 04 03 2020 ( BL JOINT ) @Sicard, Thierry Merci d’expertiser cette machine et me faire un retour.</t>
  </si>
  <si>
    <t>Cli-2020-090</t>
  </si>
  <si>
    <t>cf 2020-083</t>
  </si>
  <si>
    <t>MEQUISA SARREGUEMINES</t>
  </si>
  <si>
    <t xml:space="preserve">Bonjour à Tous, Ci-joint une facture d’un virafal acheté le 22/05/20 chez MEQUISA SARREGUEMINES. Le virafal est livré avec un manomètre monté de travers et qui ne fonctionne pas !! Pas de chance pour ce client !! Le client va déposer le virafal chez le distributeur, quelle est la solution ?  Merci pour vos retours </t>
  </si>
  <si>
    <t>Cli-2020-089</t>
  </si>
  <si>
    <t xml:space="preserve">25/06/2020
Sébastien peux tu me faire un topo de ce dossier stp ? Tes suggestions ? Dans l’attente de ces informations Cordialement Cédrick
Cedrick, Je viens d’échanger avec Sebastien au tél . Il est entrain de regarder pour changer le joint . Le client à modifier ses formes ce qui pourrait expliquer la panne. Fred
Attention ! Après échange hier avec Sebastien, un vérin du stock a été teste avec des formes d’origine donc non modifiées. Celui présentait le même problème. Donc ce n’est pas un problème d’utilisation Greg
</t>
  </si>
  <si>
    <t>Joint de vérin non étanche</t>
  </si>
  <si>
    <t>Cintrage</t>
  </si>
  <si>
    <t>Cintreuse hyd</t>
  </si>
  <si>
    <t xml:space="preserve">PREVOT SMETA CHAUMONT (DSC) Utilisateur VNF </t>
  </si>
  <si>
    <t>Bonjour à tous,  Sébastien, comme échangé ce matin, une cintreuse hydraulique de la VNF est dans les locaux (apparemment la qualité) depuis un certain temps, déjà plusieurs retours au SAV , il est impossible de cintrer sans que le vérin ne lâche la pression avant la fin de la course, ceci sans toucher aux réglages. L’utilisateur (la VNf ) à besoin de sa cintreuse pour travailler et perd patience !! nous ne pouvons garder son matériel sans lui donner de réponses ni de délai. Thierry, peux-tu nous dire ou en est ce dossier stp  Distributeur PREVOT SMETA CHAUMONT (DSC) Utilisateur VNF Mr Frédéric DUPONT tel 06 88 93 97 54</t>
  </si>
  <si>
    <t>Cli-2020-088</t>
  </si>
  <si>
    <t>24/06/2020
Bonjour, Non je ne valide pas l'échange ! Après toutes nos améliorations, si la machine sort juste du SAV et qu'elle tombe en panne à la première utilisation, c'est pas croyable hrrrr!! Thierry, peux tu contacter l'utilisateur pour faire un point précis stp, tu jugeras de la pertinence de l'échange (ou pas), mais il faut agir vite stp, d'avance merci A vous lire Cordialement Cédrick
26/06/2020
Remplacé par Eric le 12 juin : 891020=vis à bille + nez et pince mère.
Salut Greg, Nous avons appelé le client BERLINGUE avec Sébastien.
Le défaut provient de la réutilisation de l'agrafe lors du remontage de la machine, agrafe mal repositionnée qui est sortie de son logement. La machine sera réparée au SAV dès sa réception, l'échange n'est pas nécessaire. Nous ajoutons la consigne au SAV d'utiliser une agrafe neuve à chaque remontage. Thierry</t>
  </si>
  <si>
    <t>19090387 mais revenue en juin 20
Agrafe mal replacée</t>
  </si>
  <si>
    <t>CEDEO MAXEVILLE</t>
  </si>
  <si>
    <t>Bonjour à tous Ci-joint un dossier d'une M21+ achetée en décembre et qui est repartie au SAV début juin, le client veux s'en servir et la machine tombe encore en Panne Un échange est peux être une solution judicieuse ?  @ Cédrick, valides tu un échange ? @Mégane, peux tu organiser un enlèvement stp ?</t>
  </si>
  <si>
    <t>Cli-2020-087</t>
  </si>
  <si>
    <t>Mégane</t>
  </si>
  <si>
    <t>PUM VILLENAVE</t>
  </si>
  <si>
    <t>Bonsoir Stéphane, Tu as eu un de mes clients « SERE » Groupe SOFLUX pour un SAV d’une M21+ sous garantie J’ai fait une demande sur ton site (CF Pièce jointe) Peux-tu faire le nécessaire pour faire venir un transporteur ? Merci de me rappeler</t>
  </si>
  <si>
    <t>Cli-2020-086</t>
  </si>
  <si>
    <t>24/06/2020
Bonjour Sabrina, Peux-tu faire part de ce litige au fournisseur EIBENSTOCK et demander des leviers stp. Merci, Thierry</t>
  </si>
  <si>
    <t>Daviau, Remy</t>
  </si>
  <si>
    <t>Poignée manquante</t>
  </si>
  <si>
    <t>Carotteuse</t>
  </si>
  <si>
    <t>A l’ouverture du carton de ma carotteuse pour une démonstration, je me suis aperçu qu’ il manquait le levier qui permet de serrer la carotteuse sur le bâti. ( En PJ un visuel du levier) ( j’ai déjà eu le cas une fois qd j’étais au service technique) Serait-il possible de demander à notre fournisseur de nous envoyer quelques leviers gratuitement et rapidement?  Repere 21 =Clamp level M10x35=85000181 Repere 14= Helicoil M10x20= 85000181 Il a fallu que je bricole un truc vite fait avec un boulon du stock du client pour faire la démo. J’ai aussi laissé sur place la carotteuse donc mon client attend la pièce. Sebastien et olivier, si vous trouvez un moyen de me dépanner en attendant que le fournisseur réagisse…. Merci d’avance Remy</t>
  </si>
  <si>
    <t>Cli-2020-085</t>
  </si>
  <si>
    <t>09/07/2020
Bonjour Maurizio, Le défaut vient certainement du fournisseur puisque l’emballage est intact et que le défaut se trouve sous la table, à un endroit naturellement protégé par les pieds. Nous devrions donc procéder à un échange. Mais le client se trouvant en Nouvelle Calédonie, nous pouvons :•	Remplacer la table 200900 avec un envoi spécifique, solution chère et difficile,•	Remplacer la table lors de la prochaine expédition,•	Négocier une remise, ou•	Faire un avoir… Ton avis ? Thierry</t>
  </si>
  <si>
    <t>Grez, Valerie</t>
  </si>
  <si>
    <t>Emballage intact
BL 80470861</t>
  </si>
  <si>
    <t>Poste de travail</t>
  </si>
  <si>
    <t>Table</t>
  </si>
  <si>
    <t>Nouvelle Caledonie</t>
  </si>
  <si>
    <t xml:space="preserve">GASCHET </t>
  </si>
  <si>
    <t>Bonjour, Nous avons reçu récemment une central de désembouage Virafal. En la déballant il a été constaté que la central avec des parties cassées ou abimées (voir photo) malgré le carton d’emballage en bon état. Merci de procéder à l’échange car notre client attend l’outil pour son chantier. Lionel MULLER</t>
  </si>
  <si>
    <t>Cli-2020-084</t>
  </si>
  <si>
    <t>25/06/2020
Bonjour Sabrina, Peux-tu stp rédiger une NC à Rothen sur le Virafal 295050 avec des parties cassées ou abimées (voir photo) malgré le carton d’emballage en bon état. Peut-être qu’un calage supplémentaire serait une solution ? C’est le 4éme litige depuis janvier 2020. Merci, Thierry</t>
  </si>
  <si>
    <t>Emballage non résistant</t>
  </si>
  <si>
    <t>Problème de conditionnement</t>
  </si>
  <si>
    <t>CHAMPION DIRECT</t>
  </si>
  <si>
    <t>Cli-2020-083</t>
  </si>
  <si>
    <t>19/06/2020
Valerie, Merci pour saisir la quantité manquante FOC sur prochaine expedition. Maurizio Fava</t>
  </si>
  <si>
    <t>Manque 1 peigne parmi un jeu de 4
BSPT droit pour 1275</t>
  </si>
  <si>
    <t>Peignes</t>
  </si>
  <si>
    <t>MG</t>
  </si>
  <si>
    <t>SIME BATPRO</t>
  </si>
  <si>
    <t>Ci-joint photos pour réclamation FOURNISSEUR VIRAX  20OC0065 reçu ce 16/6/2020 dont on a constaté un manquant sur un jeux de peignes. Séq : 433 peignes ajust bspt droite 2’1/2-3’ (jeu de 4 peignes). Qte commander 3  reçu 3 jeux mais un jeu contient que 3 peignes voir photos.</t>
  </si>
  <si>
    <t>Cli-2020-082</t>
  </si>
  <si>
    <t>SAV
Machine à envoyer à CERV pour analyse de la panne.</t>
  </si>
  <si>
    <t>19040143 Odeur de brulé</t>
  </si>
  <si>
    <t>Bonjour, Encore une autre pince.... Brahim JABBOUR</t>
  </si>
  <si>
    <t>Cli-2020-081</t>
  </si>
  <si>
    <t>Pirrus, Romain</t>
  </si>
  <si>
    <t>Pince V35 ou Machine 120519301027</t>
  </si>
  <si>
    <t>PARTEDIS BOULAZAC</t>
  </si>
  <si>
    <t xml:space="preserve">Bonjour Mégane, Merci de traiter ce SAV EXPRESS d’une P25 qui n’a pas de facture. C’est la deuxième P25 envoyée pour cette semaine et pour le même client. Mr Jean-Pierre Gerdy directeur agence Partedis Boulazac qui a un centre expert sertissage en boutique a du prêter une P25 de son stock vente pour pallier au problème de l’un de ses plus gros client. C’est pourquoi cette même machine n’a pas de facture. Apres déplacement j’ai pu vérifier par moi-même la bonne utilisation de l’installateur. Merci de prêter attention aux commentaires dans la fiche retour. </t>
  </si>
  <si>
    <t>Cli-2020-080</t>
  </si>
  <si>
    <t>19/06/2020
Kaddour, Peux-tu stp vérifier le stock de 136204, nous avons emballé 4 peignes n° 3, 2, 3, 4
Ludo, Peux-tu stp présenter et faire afficher l’alerte qualité jointe au poste de composition.
Valérie, Je propose de renvoyer un jeu complet, après le tri de Kaddour, plutôt que le peigne seul. Ton avis ?
Merci à tous, Thierry</t>
  </si>
  <si>
    <t>Reçu peignes n° 2, 3, 3, 4</t>
  </si>
  <si>
    <t>CEDEO BERNAY</t>
  </si>
  <si>
    <t>Bonjour nous avons reçu 2 fois le numéro 3 et pas le numéro 1 .pourriez-vous faire le nécessaire s’il vous plais Cordialement Eric cedeo Bernay</t>
  </si>
  <si>
    <t>Cli-2020-079</t>
  </si>
  <si>
    <t>16/06/2020
Sébastien, Je suis surpris que cette machine revienne vu les composants changés en janvier. Donne-moi les symptômes, pannes et causes après ton analyse. J’appellerai l’utilisateur en fonction. Merci Thierry</t>
  </si>
  <si>
    <t>15020137 mais revenue en décembre 19 
changé transmission et manette vérouillage le 22-06</t>
  </si>
  <si>
    <t>Bonjour Encore une pince en panne !!!!!!!!! Elle a été reparé il y a moins de 6mois pour le meme probleme. Brahim JABBOUR</t>
  </si>
  <si>
    <t>Cli-2020-078</t>
  </si>
  <si>
    <t>ML21</t>
  </si>
  <si>
    <t>CEDEO TOULOUSE</t>
  </si>
  <si>
    <t>Merci de prendre en compte cette demande de SAV Express</t>
  </si>
  <si>
    <t>Cli-2020-077</t>
  </si>
  <si>
    <t>Pince neuve. Mauvais assemblage ?</t>
  </si>
  <si>
    <t>Mini pince V16</t>
  </si>
  <si>
    <t>MEQUISA</t>
  </si>
  <si>
    <t xml:space="preserve">Bonjour, Ci joint une photo d’une mini pince V16 neuve livrée défectueuse , pouvez vous  en faire parvenir une chez mequisa sarreguemines a l’attention de Patricia. Merci de bien vouloir me tenir au courant de la suite. Bonne journée </t>
  </si>
  <si>
    <t>Cli-2020-076</t>
  </si>
  <si>
    <t>Machine bloquée, SN 18060054</t>
  </si>
  <si>
    <t>Autre problème</t>
  </si>
  <si>
    <t>RICHARDSON ANGLET</t>
  </si>
  <si>
    <t>Merci de prendre en compte ce SAV express M21</t>
  </si>
  <si>
    <t>Cli-2020-075</t>
  </si>
  <si>
    <t>CEDEO BEGLES client MON PLOMBIER</t>
  </si>
  <si>
    <t xml:space="preserve">Bonjour Mégane, Merci de traiter au plus vite ce SAV express pour Cedeo Bègles 33. Apparemment c’est le troisième SAV ( A Vérifier)  pour cette ML21… Le client demande un échange </t>
  </si>
  <si>
    <t>Cli-2020-074</t>
  </si>
  <si>
    <t>02/06/2020
Brune, Encore du matériel non neuf envoyé ? produit abimé remis en stock ? ou stockage qui abime les produits ? Michael
04/06/2020
Bonjour Isabelle, Il n’est effectivement pas acceptable d’envoyer des produits usagés. Peux-tu stp envoyer une ou des nouvelles têtes de filetage au client et faire revenir celle(s) incriminées pour échange. Merci, Thierry</t>
  </si>
  <si>
    <t>Commandée neuve, reçue d'occasion.</t>
  </si>
  <si>
    <t xml:space="preserve">Tete BSPT </t>
  </si>
  <si>
    <t>PLOMBAPLAST</t>
  </si>
  <si>
    <t>Bonjour, nous avons bien reçu le matériel mais en l'ouvrant on dirait qu'il a déjà servi ci-joint les photos. pouvez vous me dire comment faire ? Merci Cordialement, Antoine FRANCESCHETTI</t>
  </si>
  <si>
    <t>Cli-2020-073</t>
  </si>
  <si>
    <t>04/06/2020
Mise à jour du plan avec sachet et étiquette</t>
  </si>
  <si>
    <t>BL 80479480 du 26/05 de 7 pinces 231510 : Les articles ne comportaient pas l’étiquette et le sachet spécifiques</t>
  </si>
  <si>
    <t>Pince emboiture</t>
  </si>
  <si>
    <t>IVT</t>
  </si>
  <si>
    <t>Guten Morgen Frau Seurat, die heutige Bestellung kam ohne Etikett und PE-Beutel. Bitte das dem Versand mitteilen und unbedingt darauf achten dass die Ware korrekt versendet wird. Im Zweifelsfall kann die Ware von unserem Lager nicht angenommen werden. In diesem Fall haben wir das für Sie nachbearbeitet. Freundliche Grüße i. A. Stepan Krasnikov Einkauf/ Purchasing</t>
  </si>
  <si>
    <t>Cli-2020-072</t>
  </si>
  <si>
    <t>28/05/2020
Cédrick, une suggestion sur la gestion de ce problème ? Appel du RDS ou du CTC dans un 1er temps ? Michael
29/05/2020
Re bonjour Laura, Pour faire suite à notre échange, je suis sincèrement désolé pour le souci rencontré. Nous avons convenu de reprendre la machine et de renvoyer une sertisseuse avec en plus un insert RFP 25 mm en gratuit. 253254 INSERTS PROFIL RF-P 25 252912 VIPER I26 + INSERTS RFP 12-16-20 
Isabelle, Peux tu stp organiser l’enlèvement de la I26 et des réception l’expédition de la nouvelle machine. Cédrick</t>
  </si>
  <si>
    <t>DISTRIARTISANT</t>
  </si>
  <si>
    <t>Bonjour Isabelle, Je me permets de vous contacter car l'un de nos client, Mr Joly est trés mécontent du produit reçu. Il pense que le produit envoyé (ref: 252912) a déjà été utilisé et est d'occasion. Vous trouverez ci-joint les photos envoyées par le client ainsi que son retour. Nous n'ouvrons pas les produits reçus de votre part au dépôt, nous les expédions en l'état. Pensez vous pouvoir faire quelque chose ?Merci à vous par avance,</t>
  </si>
  <si>
    <t>Cli-2020-071</t>
  </si>
  <si>
    <t>Fava, Maurizio</t>
  </si>
  <si>
    <t>Ne pompe plus après 1 mois</t>
  </si>
  <si>
    <t>SACI</t>
  </si>
  <si>
    <t>Bonjour Maurizio, Ci-dessous la nouvelle demande de prise en garantie de PLOCARA Je ne sais plus à combien nous en sommes sur cette machine, mais c’est vraiment catastrophique (pour rappel, nous venons d’en faire une autre sur Plomberie Dom !) – Je pense que nous avons un réel problème de qualité sur cette machine ou sur certaine série fabriquée. La marque VIRAX commence à avoir une mauvaise réputation auprès de nos clients et surtout du client final, du fait de ces problèmes de qualité de machine, ce qui impacte obligatoirement notre activité sur la zone. Je vous rappel que nous sommes sur des territoires relativement petits ou l’information circule de manière très importante. Je vous remercie de valider donc cette nouvelle prise en garantie avec envoi en gratuit direct au client en colis express. Merci d’avance pour votre retour Bien cordialement Sophie PROVOST – SAS SACI</t>
  </si>
  <si>
    <t>Cli-2020-070</t>
  </si>
  <si>
    <t>Machine bloquée (mise en service oct 2018)</t>
  </si>
  <si>
    <t>M21+</t>
  </si>
  <si>
    <t>CEDEO Mont-De-Marsan</t>
  </si>
  <si>
    <t>Bonjour Mégane, Merci de traiter ce SAV EXPRESS pour CEDEO Mont-De-Marsan.</t>
  </si>
  <si>
    <t>Cli-2020-069</t>
  </si>
  <si>
    <t>22/05/2020
Mégane, Ok pour l’envoi d’une couronne 053524, et retour de celle NC pour réparation par le fournisseur. Thierry</t>
  </si>
  <si>
    <t>Une dent manquante sur produit neuf</t>
  </si>
  <si>
    <t>Couronnes de carrotage</t>
  </si>
  <si>
    <t>CEDEO VERSAILLES client ERPC</t>
  </si>
  <si>
    <t>Bonjour Valérie, Le produit que nous avons reçu est défectueux. Est-il possible de nous renvoyer un produit conforme en express ? Merci d’avance Cdt</t>
  </si>
  <si>
    <t>Cli-2020-068</t>
  </si>
  <si>
    <t>22/05/2020
Avec le confinement, les différents problèmes de transporteurs et la fermeture de  certains de nos distributeurs. J’ai préféré bloquer les expéditions, et expédier que quand nous étions sûrs des horaires d’ouverture du distributeur (tout est expédié à ce jour). Cela à évité que des colis soient perdus, et cela a forcément augmenté le délai de réparation. Je ne pense pas qu’un technicien du SAV aurait dit que le problème était récurrent, mais plutôt que cela pouvait arriver (il y a une différence !). Nous recollerons un autocollant dès réception, mais il est vrai que celui-ci ne tient pas bien sur les ML. Sébastien
Bonjour Sébastien, Je t’envoie une invitation pour mardi. Thierry
Notre réunion du 26 mai (Sébastien, Eric, Kaddour, Franck, Opérateur, Thierry) Constat : L’interface 890618 collée sur le PA6 des coques de ML21 peut se décoller plus facilement que du TPE des coques de M21. Actions : Demander à Rofon de décaper la surface de collage des demi coques ML21 par du « 3M Adhesion promoter K520 » (Thierry), Le temps de recevoir des coques décapées, Acheter et mettre à disposition du « 3M Adhesion promoter K520 » en production et au SAV (Thierry), Généraliser l’utilisation du « 3M Adhesion promoter K520 » au SAV à chaque remontage d’une machine (Sébastien). Merci à tous, Thierry</t>
  </si>
  <si>
    <t>Interface décollée après intervention SAV</t>
  </si>
  <si>
    <t>PARTEDIS LONS</t>
  </si>
  <si>
    <t>Bonjour Mégane, Messieurs, Ci-joint une fiche réclamation. Il faut faire passer un transporteur pour récupérer cette machine qui doit être expertisée pas le service qualité. Cette ML21 revient du SAV.La plaquette se décolle  et ce n’est pas la première fois. Le Sav a indiqué à l’utilisateur (qui trouvait le temps très long pour sa réparation ) par téléphone que c’était récurrent…. ( Nous sur le terrain qui protégeons la marque c’est compliqué à entendre comme discours ) Le résultat c’est que l’utilisateur en a profité du lundi au vendredi et a ramené cette machine chez son distributeur en lui disant qu’il n’en voulait plus et qu’il souhaitait un échange. Pour ce même utilisateur je viens de faire un devis pour un Virafal et un CEG qu’il souhaite acheter ( peut-être ) chez VIRAX en fonction de notre réactivité. Je demande donc que l’on procède à l’échange pur et simple de cette machine et que l’on me dise quelles solutions sont envisagées pour que les plaquettes ne se décollent plus ! Merci de me donner votre accord pour échange.</t>
  </si>
  <si>
    <t>Cli-2020-067</t>
  </si>
  <si>
    <t>Cable chargeur</t>
  </si>
  <si>
    <t>Eurostem</t>
  </si>
  <si>
    <t>ANDRE BRAJON EPINAL  
Utilisateur LEAON GRANDEMANGE</t>
  </si>
  <si>
    <t>Bonjour, Ci-joint en pièce jointe une photo et le BL d'une eurostem, Pouvez-vous procéder à l'échange du chargeur défectueux svp.J'ai déjà remonté l'info sur la qualité du câble des chargeur (photos de mes chargeurs de M21+ mais il semblerait que le problème serait une consommation excessive de café !) Pouvez vous traiter cette demande d'échange svp et me tenir informé de la suite du dossier.
Distributeur ANDRE BRAJON EPINAL  
Utilisateur LEAON GRANDEMANGE
Merci d'avance Greg</t>
  </si>
  <si>
    <t>Cli-2020-066</t>
  </si>
  <si>
    <t>19-5-20
Salut Sébastien, Merci pour l’info. Nous avons eu effectivement un souci lors de l’usinage de certaines plaques d’articulation 890369 en février 2020. Ce problème est réglé en prod, mais on peut s’attendre à quelques retours.
Bonjour Sabrina, Peux-tu stp vérifier les 19 pinces en 3F242 : vérifier que la pince se verrouille bien dans le nez d’une M21+ car les perçages de deux plaques ne sont peut-être pas concentriques. Merci, Thierry</t>
  </si>
  <si>
    <t>De Bona, Sébastien</t>
  </si>
  <si>
    <t>Balancement du brut des plaques d'articulation
Voir NC interne n°2020-008</t>
  </si>
  <si>
    <t>Pince M21</t>
  </si>
  <si>
    <t>EL</t>
  </si>
  <si>
    <t>BARBERIS</t>
  </si>
  <si>
    <t>Cher Sebastien, un client nous a retourne cette pince mere car elle ne se monte pas sur les ML21 et M21. Nous avons aussi essaye, il semble que le trou est décalé.  On vous la retourne pour contrôle ? Regine, svp envoyez nous une piece gratuitement pour remplacer celle du client. Cdt Sapfo</t>
  </si>
  <si>
    <t>Cli-2020-065</t>
  </si>
  <si>
    <t xml:space="preserve">13/05/2020
Bonjour, Le tube PPR est un tube PolypPopylène Réticulé beaucoup utilisé à l’export pour le chauffage ou transport d’eau froide. Certains tubes sont plus résistant grâce une paroi qui est en fibre de verre. Par contre en carbone ça ne me parle mais du coup, la résistance doit être assez forte à la coupe. Olivier Foinon
Merci Olivier. Je pense que nous avons du PPR simple au Labo. Je lance un essai comparatif. Michael, quelle(s) marque(s) de PC as-tu en tête : Rothen et Rems ? Thierry
03/06/2020
Hi Sergey, We performed some benchmark tests with the new Virax, old Virax, Rothenberger and Rems pipe cutters on PPR pipes (with no carbon fiber). The current Virax PC42 (ANT TOOL = current blade provider) still offers the lowest cutting effort : 10 kg. You will find attached our test report. The carbon PPR pipes are still awaited, but I assume that the results will be similar. According to our results, we do not agree with KAN TERM conclusions. Best regards, Thierry </t>
  </si>
  <si>
    <t>Borondzhiyan, Sergey</t>
  </si>
  <si>
    <t>Tube PPR 2 Carbon</t>
  </si>
  <si>
    <t>PC 42</t>
  </si>
  <si>
    <t>KAN Term</t>
  </si>
  <si>
    <t>Dear Colleagues, First time I face a complaint for PC42. The customer is KAN Term Poland, end-customer is a HVAC company in Kaliningrad. The end-customer had been pleased by the previous French version of this cutter though after a new supply of about 50 pcs of updated PC42 in January 2020 they found out that the blade goes wrongly. When they cut PPR 25 mm with carbon the blade bends, touches the slot ( in the picture). Because of bending it also cuts a curve. They have 20 pieces damaged. I remember that PC42 are not created for PPR with carbon, but the company claims that in the past PC42 used to work fine with this material. 
KAN term also ask for an official letter saying that the cutter is not capable of working with such materials. Best Regards, Sergey Borondzhiyan</t>
  </si>
  <si>
    <t>Cli-2020-064</t>
  </si>
  <si>
    <t>Sébastien
13/05/2020
Bonjour Romain, Mégane et Sébastien vont traiter le retour et l’échange de cette machine. As-tu des précisions sur ce que le client veut dire par « ne fonctionne pas » ? Je suis perplexe sur un retour concernant une machine neuve « sortie de déballage ». Merci, Thierry</t>
  </si>
  <si>
    <t>CEDEO (Andernos) Grégory BONAGLIA</t>
  </si>
  <si>
    <t>Bonjour Mégane, Merci de traiter ce SAV EXPRESS et de changer la ML 21+ car la machine ne fonctionnée PAS lors du déballage.(problème qualité)
Vendue le 07-05-20 avec TH, RFP et V</t>
  </si>
  <si>
    <t>Cli-2020-063</t>
  </si>
  <si>
    <t>Sébastien</t>
  </si>
  <si>
    <t>Machine bloquée sur raccord</t>
  </si>
  <si>
    <t>CEDEO (ILLZACH) client MEYER ELCTRICITE MULHOUSE</t>
  </si>
  <si>
    <t>Je viens d’avoir un utilisateur MEYER ELCTRICITE MULHOUSE qui a retourné sa sertisseuse en février par CEDEO ILLZACH pour blocage sur raccord. Ce matin nouvelle panne avec encore sa sertisseuse bloquée sur raccord M15. Evidement le client est sur le terrain et il est obligé d’arrêter son chantier. Avec vous une solution de prêt avec un insert M15 ?</t>
  </si>
  <si>
    <t>Cli-2020-062</t>
  </si>
  <si>
    <t xml:space="preserve">20/04/2020
A tous, Réclamation n°2020-061. Il manque la tête 1'' (891265) dans 3 compos 252681.
Sabrina, Peux-tu stp vérifier les 2 compos en 3S032, en particulier la présence des 7 outils 3/8, 1/2, 5/8, 7/8, 1 et 1.1/8''. -&gt; Complet
Ludo, Peux-tu stp présenter et afficher en section l'alerte -qualité jointe.
Merci à vous deux, Thierry </t>
  </si>
  <si>
    <t xml:space="preserve">Boivin, Severine </t>
  </si>
  <si>
    <t>Manquant</t>
  </si>
  <si>
    <t>Coffret emboiture</t>
  </si>
  <si>
    <t>JP</t>
  </si>
  <si>
    <t>TRUSCO</t>
  </si>
  <si>
    <t>Dear Boivin, Hello, I'm Yuki Taguchi from Trusco JAPAN. We had a claim from our customer. Please find attached picture "252681". There are no 1 inch head (252627). There are 3 set which are less 252627. So, could you issue credit memo for 3 pcs * 252627 ? Best regards, Yuki Taguchi</t>
  </si>
  <si>
    <t>Cli-2020-061</t>
  </si>
  <si>
    <t xml:space="preserve">16/04/2020
Salut Olivier, nous avons eu un mélange lors du marquage des inserts RFP en début d'année : certains RFP20 ont été gravé par erreur "RFP16" ou "RFP18". Peut-tu demander une photo des 2 x 2 demi inserts ? </t>
  </si>
  <si>
    <t>Foinon, Olivier</t>
  </si>
  <si>
    <t>Mélange demi insert RFP16 et demi insert RFP20</t>
  </si>
  <si>
    <t>Insert RFP16</t>
  </si>
  <si>
    <t>Hervé ALAER (02800)</t>
  </si>
  <si>
    <t>Bonjour Thierry, je viens d'échanger avec un utilisateur: il possède une I26 avec insert RF-P Ø16 et Ø20 &gt;&gt; les raccords fuient sur le Ø16 et non sur le Ø20. Le profil correspond bien au raccord. Je pense à un problème au niveau de l'insert. Sachant qu'il en a besoin rapidement, comment pouvons nous procéder? (je n'ai pas réussi à joindre le SAV)</t>
  </si>
  <si>
    <t>Cli-2020-060</t>
  </si>
  <si>
    <t>20/03/2020
Hi Sergey, Yes please consider this request as a guarantee case because the finishing is not in adequation with our expectations, even if the 0.5mm for TH20 may be acceptable depending on the fitting brand. Best regards, Thierry</t>
  </si>
  <si>
    <t>Axe de pince mal assemblé</t>
  </si>
  <si>
    <t>RU</t>
  </si>
  <si>
    <t>Dear colleagues, I have come across with the following case with Viper I26. The customer bought a new machine and found out that the pin was improperly installed. Besides, someone had hammered it out. Even though, The tool works well with 16mm, it doesn’t press normally 20mm: the press depth is short for 0,5 mm. Can I consider this as a guarantee case? Best Regards, Sergey Borondzhiyan</t>
  </si>
  <si>
    <t>Cli-2020-059</t>
  </si>
  <si>
    <t>02/04/2020
Bonjour Séverine, Si le client a commandé des coffret avec 252627, je propose de lui renvoyer 3 x 252627. Nous en avons 5 en stock ce jour. Maurizio, qu'en penses-tu ? Thierry</t>
  </si>
  <si>
    <t>Dear Boivin, Hello, I'm Yuki Taguchi from Trusco JAPAN. We had a claim from our customer. Please find attached picture "252681" There are no 1 inch head (252627). There are 3 set which are less 252627. So, could you issue credit memo for 3 pcs * 252627 ? Best regards, Yuki Taguchi</t>
  </si>
  <si>
    <t>Cli-2020-058</t>
  </si>
  <si>
    <t>Caméra non reconnue</t>
  </si>
  <si>
    <t>Visioval</t>
  </si>
  <si>
    <t>WVG (Ehringfeld)</t>
  </si>
  <si>
    <t>Bonjour Sébastien, Le client a un Visioval dont les batteries ne chargent plus. Est-ce que j’envoie 2 batteries n° 284027 en gratuit ? Merci Cordialement Régine
Sébastien, La cliente s’est trompée, elle dit maintenant que la caméra est défectueuse et me demande de la faire enlever… Cordialement</t>
  </si>
  <si>
    <t>Cli-2020-057</t>
  </si>
  <si>
    <t>23/03/2020
Bonjour Sabrina, L’entourage noir du logo est abimé sur les photos de Stéphane. La machine étant neuve, ce défaut provient certainement du fournisseur.
Nous avons 3 lieux de stock : 1B340, 1B350 et HA000. Peux-tu stp vérifier quelques pièces parmi ces trois lieux. Merci, Thierry
Bonjour Thierry, Je vais aller vérifier le stock ,il faudra sensibiliser les personnes au montage . Bonne journée.</t>
  </si>
  <si>
    <t>Machine rayée</t>
  </si>
  <si>
    <t>PUM Montauban</t>
  </si>
  <si>
    <t>Bonjour, Je dois reprendre 2 machines qui sont arrivées chez le client abimées. Je doute que ce soit un problème de transport mais plutôt un problème au montage. Comment ces machines peuvent sortir et être emballées ainsi ? Je reste à votre disposition pour tous renseignements complémentaires. Cordialement.</t>
  </si>
  <si>
    <t>Cli-2020-056</t>
  </si>
  <si>
    <t>20/03/2020
Bonjour Greg, Je vous laisse gérer le retour et la réponse commerciale vers ce client. Lorsque nous pourrons à nouveau nous déplacer, je souhaite rencontrer cet utilisateur avec toi pour voir comment il utilise la machine. 3 retours de ML21 en peu de temps est un cas rare. Je cherche à identifier comment un utilisateur peut rapidement dégrader 3 machines alors qu’elle résiste à 20 000 cycles en laboratoire. Nous devons passer à coté d’une sollicitation que je veux trouver. Bonne journée, Thierry•
26/03/2020
Appel M. Gromaire</t>
  </si>
  <si>
    <t>3 eme retour SAV sur 2 machines</t>
  </si>
  <si>
    <t>ML21+</t>
  </si>
  <si>
    <t>CEDEO CHAUMONT client GROMAIRE</t>
  </si>
  <si>
    <t>Bonjour à tous Ci-joint la commande d’un client (cedeo) chaumont ou un utilisateur a acheté une machine le 13/03/20 qui est déjà en panne, le client en achetée une l’année dernière qui est également tombée en panne 2 fois. e client souhaite un échange de cette machine Quelle solution proposez-vous ? Bonne journée Greg</t>
  </si>
  <si>
    <t>Cli-2020-055</t>
  </si>
  <si>
    <t>16/03/2020
Bonjour thierry, il faut absolument faire une alerte qualité en expliquant la nécessité de bien faire attention à ne pas mélanger les inserts  et de décrire les différentes familles d’inserts (je crois qu’il existe une alerte de ce type que l’on peut compléter).cdlt Kaddour</t>
  </si>
  <si>
    <t>Grospelier, Jean-Luc</t>
  </si>
  <si>
    <t>Mélange demi insert M18 et demi insert Gravé M18, dimensionnellement M15</t>
  </si>
  <si>
    <t>Coffret M</t>
  </si>
  <si>
    <t>DESENFANTS Camon</t>
  </si>
  <si>
    <t>Sandrine, Suite livraison d’un coffret 990156, le client DESENFANS Camon ( 80 ) me signale un problème de composition, le coffret contient 3 inserts en M15, 1 en M18 et 2 M22 ? Peux-tu stp envoyer à l’agence DESENFANS Camon, un jeu d’inserts M18, 252953. Merci d’avance. Cordialement</t>
  </si>
  <si>
    <t>Cli-2020-054</t>
  </si>
  <si>
    <t>Pince TH40</t>
  </si>
  <si>
    <t xml:space="preserve">Dans la même série Un client à reçu une pince TH40 ou il manque les deux circlips des axes !! il me semblait qu’il y avait des protocoles de contrôles… Quelle solution proposez-vous ? Merci  Greg </t>
  </si>
  <si>
    <t>Cli-2020-053</t>
  </si>
  <si>
    <t>22/05/2020
Bonjour Soline,Désolé je pensais t’avoir répondu.Ok pour le remplacement d’un jeu de peignes 162203 sous garantie, si ce n’est déjà fait.Thierry</t>
  </si>
  <si>
    <t xml:space="preserve">Bonsoir Thierry Réclamation de la Pologne sur des peignes. Merci pour tes instructions de remplacement sous garantie. Best regards, Soline </t>
  </si>
  <si>
    <t>Cli-2020-052</t>
  </si>
  <si>
    <t>Bonjour a tous En voila encore une , une sertisseuse M21+ en panne , celle ci est neuve , tout juste sortie de son coffret. La machine s’allume mais le sertissage ne s’effectue pas. La qualité du matériel est de plus en plus a la baisse, les clients s’en rendent compte et nous le font savoir et pas toujours de manières courtoise. Je m’inquiète de l’avenir  pour une marque Premium comme VIRAX. !! Réagissons avant qu’il ne soit  trop tard.. Grégory HENSGEN</t>
  </si>
  <si>
    <t>Cli-2020-051</t>
  </si>
  <si>
    <t>02/04/2020
A tous,Réclamation 2020-050. Le stock de 990156 a été trié sans trouver de mélange d’insert, ainsi que celui de 252652.
Soline,  Cyrielle, Vous pouvez effectivement expédier 1x 252952 en remplacement. Thierry</t>
  </si>
  <si>
    <t>BE</t>
  </si>
  <si>
    <t>ETS DENIS</t>
  </si>
  <si>
    <t>Je viens de commander pour un client un kit sertisseuse + coffrets de mâchoires.
Dans le coffret 990156, un des mâchoires est gravée en M18 alors que c’est une M15.
Pouvez-vous me faire parvenir gratuitement une ½ mâchoire ou une entière suivant disponibilité ?</t>
  </si>
  <si>
    <t>Cli-2020-050</t>
  </si>
  <si>
    <t>RICHARDSON CARCASSONNE</t>
  </si>
  <si>
    <t xml:space="preserve">j’ai un soucis avec la sertisseuse qui revient (Novembre 2019) de SAV… en effet mon client ne s’en ai pas servi jusqu’à aujourd’hui, car il a une rems et l’a utilisé jusqu’à dernièrement, mais quand il a voulu s’en servir il s’est aperçu que le carré de la forme forcait, je l’ai essayé et effectivement il faut forcer pour positionner le galet.. ; ce qui n’est a mon avis et au sien également pas normal. Je ne sais pas ce qui peut occasionner ce soucis mais il est bien là. Comment doit-on faire pour un SAV sur un SAV ? dois te faire la demande a toi, dois-je faire une nouvelle demande sur le site (qui avait pris trois plombe la fois dernière ) </t>
  </si>
  <si>
    <t>Cli-2020-049</t>
  </si>
  <si>
    <t>PROIALNS GUERMONT WEBER</t>
  </si>
  <si>
    <t>Bonjour a tous Encore un virafal livré avec une roue cassée Pouvez vous envoyer une  roue chez guermont weber metz a l’attention de florian Voir coordonnées sur le bl Merci d’avance Greg</t>
  </si>
  <si>
    <t>Cli-2020-048</t>
  </si>
  <si>
    <t>12/03/2020
Kaddour, C’est la 2eme réclamation sur les inserts RFP. L’autre était un mélange 16 avec 18. Peux-tu vérifier le stock et rechercher la cause stp Merci, Thierry
13/03/2020
Bonjour thierry, Je viens de vérifier le stock : aucun souci.
Les dates de fabrication des inserts sont différentes de 3 semaines donc j’en déduis probablement que le mélange s’est fait chez nous et certainement lors de la composition. Kaddour 
20/03/2020
Bonjour Greg, Adresse stp ta demande au porteur de l’action, Sandrine ici pour saisir une cde, et place les autres personnes en Cc. Ceci pour clarifier qui fait quoi. J’intercepte vos réclamation pour les enregistrer et les traiter du côté qualité, donc long terme, mais je ne traite pas le retour qui est l’objet principal de ta demande. Merci, Thierry</t>
  </si>
  <si>
    <t>Insert RFP20</t>
  </si>
  <si>
    <t>PUM METZ LA MAXE</t>
  </si>
  <si>
    <t xml:space="preserve">Bonjour a tous, En plus des délais a rallonge sur les inserts rfp, voila qu’ils arrivent non conforme En effet dans le blister. il y a une partie d’insert rfp de 16 et l’autre rfp  de 20 Pouvez vous envoyer un insert rfp 20 conforme chez Pum plastique </t>
  </si>
  <si>
    <t>Cli-2020-047</t>
  </si>
  <si>
    <t>12/03/2020
Salut Bruno, Expédition BL 80470314 du 04-03-20 par ARMELLE PETIT, NC 2020-046.
Problème identique à NC 2020-042 du 04-03-20 : une M21 déjà utilisée également, BL 80467274 du 24/02/2020 par MARIE ELISABETH ANCETE
As-tu des infos ou j’enquête ? Thierry</t>
  </si>
  <si>
    <t>Delporte, David</t>
  </si>
  <si>
    <t>RMA ?
BL 80470314 du 04-03-20 ARMELLE PETIT</t>
  </si>
  <si>
    <t>CATRY LILLE</t>
  </si>
  <si>
    <t>Bonjour cedrick Catry vient de m’appeler ils ont reçu les produits en photos et le client les refuse vu l’état dans lequel ils sont. Je vais refaire partir cette commande et nous la ramènerons à epernay Cordialement David
Bonjour à tous, Produit expédié fin de semaine, réception ce matin chez Catry. Il s’agit d’un produit qui est censé être neuf ! Je vous laisse observer les photos, comment pouvons-nous commettre une telle maladresse ? (envoyer un pdt usagé en lieu et place d’un produit neuf) Pour échange Cdt Cédrick</t>
  </si>
  <si>
    <t>Cli-2020-046</t>
  </si>
  <si>
    <t>Raphael Deressy</t>
  </si>
  <si>
    <t>Probablement bille collée</t>
  </si>
  <si>
    <t xml:space="preserve">LEGOUEIX, client AXIMA </t>
  </si>
  <si>
    <t>Bonjour, 1 x I26 a été vendu par Legoueix à la société AXIMA en Rhone Alpes. (Mr FAURE FREDERIC 06 77 06 75 98) Elle ne fonctionnait pas… Legoueix a relivré une 2eme mais qui ne fonctionne toujours pas. Le client actionne la poignée et rien ne se passe (une 100 aine de fois) J’en ai une sur mon stock qui fonctionne, elle part en colissimo ce jour. Raphael, si possible, pourrais tu aller voir ce qu’il se passe avec ses 2 x I26 ?Merci</t>
  </si>
  <si>
    <t>Cli-2020-045</t>
  </si>
  <si>
    <t>Bonjour Mégane, Merci d’organiser un sav Express pour une panne de déballage sur une I26 millésime Janv 2020</t>
  </si>
  <si>
    <t>Cli-2020-044</t>
  </si>
  <si>
    <t>PARTEDIS AGEN</t>
  </si>
  <si>
    <t>Bonjour Megane, Merci de traiter cette demande de SAV express. Machine qui a été utilisée 2 fois.</t>
  </si>
  <si>
    <t>Cli-2020-043</t>
  </si>
  <si>
    <t xml:space="preserve">04/03/2020
Thierry, Il s’agit de l’envoi sur le BL 80467274 du 24/02/2020. Réf 253500. Merci de me dire ce que je dois faire car le client attend une réaction très rapide de notre part.Cdt.Valérie
05/03/2020
Bonjour Valérie, Ok pour l’échange, en lui confirmant que nous ne vendons que des machines neuves. Nous expertiserons ces 2 machines à réception pour comprendre ce qui a entrainé ces traces. Thierry </t>
  </si>
  <si>
    <t>Machine reçues éraflées
BL 80467274 du 24/02/2020 MARIE ELISABETH ANCETE</t>
  </si>
  <si>
    <t>SETIN</t>
  </si>
  <si>
    <t xml:space="preserve">Bonjour, Suite à la commande de deux sertisseuses M21  Les deux sont arrivés dans des boîtes intactes mais elles ont toutes deux été déjà utilisés. CF photo  Je vous laisse imaginer la colère de mon client... en espérant que nous trouverons rapidement une solution de remplacement. Bien cordialement. Votre représentant SETIN  Marie Coursieres 06.01.61.79.29 </t>
  </si>
  <si>
    <t>Cli-2020-042</t>
  </si>
  <si>
    <t>Réparation SAV</t>
  </si>
  <si>
    <t>CEDEO LA TESTE</t>
  </si>
  <si>
    <t>Bonjour Megane, Merci de prendre en charge ce SAV express. Fiche réclamation client Facture achat La machine ne s'allume pas.</t>
  </si>
  <si>
    <t>Cli-2020-041</t>
  </si>
  <si>
    <t>05/03/2020
Bonjour Jean-Michel, Ton Virafal est reçu. Sébastien l'expertisera demain. Nous contrôlons actuellement 1 Virafal parmi le lot reçu, souvent 8 pcs, dont la mise en route du compresseur. Nous avons eu en octobre 2019 un défaut qui ressemble aux symptômes que tu décris ; Rothen avait été alerté. A suivre demain. Thierry</t>
  </si>
  <si>
    <t>Blasco, Jean-Michel</t>
  </si>
  <si>
    <t>CEDEO MORANGIS</t>
  </si>
  <si>
    <t xml:space="preserve">Bonjour à tous, Megane peux tu gérer l’enlèvement pour le Sav de mon Virafal (stock camion) à CEDEO MORANGIS et retour là-bas.
Thierry, Sébastien, Cette machine est neuve avec le lot de la rehausse dedans. J’ai mis la machine en route (en 4 essaies). Elle a fait un bruit de vieux diesel qui se noie et a coupé. Impossible de la remettre en route... et bien sûr tout ça devant le commercial et l’utilisateur... ce n’est pas la première fois que je suis confronté à ce type de désagrément (moteur HS, tuyau HS, mano HS) il serait peux être judicieux de mettre en place des contrôles aléatoires sur ces machines qui arrivent de chez Rothenberger(désolé si c’est déjà le cas), merci à vous pour le soutien. Cdt Jean-Michel </t>
  </si>
  <si>
    <t>Cli-2020-040</t>
  </si>
  <si>
    <t>04/03/2020
Jean-Luc, Réclamation ci-dessous sur une i26 avec, très certainement, la bille collée. Peux-tu stp commander l’Anticorit huileux puis faire réaliser des essais en production. Merci, Thierry</t>
  </si>
  <si>
    <t xml:space="preserve">Agnesina, Guillaume </t>
  </si>
  <si>
    <t>Bonjour, 1 x I26 a été vendu par Legoueix à la société AXIMA en Rhone Alpes. (Mr FAURE FREDERIC 06 77 06 75 98) Elle ne fonctionnait pas… Legoueix a relivré une 2eme mais qui ne fonctionne toujours pas. Le client actionne la poignée et rien ne se passe (une 100 aine de fois) J’en ai une sur mon stock qui fonctionne, elle part en colissimo ce jour. Raphael, si possible, pourrais tu aller voir ce qu’il se passe avec ses 2 x I26 ?
Merci C’est très (trop) récurrent sur les I26 !, Y’a-t-il une solution de xorrection à venir sur ce modèle ?! Merci</t>
  </si>
  <si>
    <t>Cli-2020-039</t>
  </si>
  <si>
    <t>Machine 19110343 neuve</t>
  </si>
  <si>
    <t>CEDEO MERIGNAC</t>
  </si>
  <si>
    <t>Bonjour Thierry Pour info panne de déballage M21</t>
  </si>
  <si>
    <t>Cli-2020-038</t>
  </si>
  <si>
    <t>25/02/2020
Sujet pour Mr Sicard. Maurizio
Madame, Effectivement la peinture n’est pas conforme. Vous pouvez retourner ces produits à notre service SAV qui procèdera à l’échange. Pour cela veuillez vous connecter à notre site www.virax.com, rubrique extranet, vous inscrire si ce n’est déjà fait à l’aide de votre code client 213437 et de votre code postal 34660. Puis de suivre la procédure de retour via la demande d’autorisation. Mais si les produits sont au Sénégal, je vous propose de les réparer en les peignant avec une bombe de peinture CRC ACRYL RAL 3020 que nous pouvons vous fournir si besoin. Ceci évitera le transport retour et permettra un traitement plus rapide de la réclamation.  Dans les deux cas, nous traiterons cette non-conformité pour éviter qu’elle ne se renouvelle. Je vous remercie de la confiance que vous portez à nos produits et de votre assistance en vue de notre amélioration constante. Sincères salutations, Thierry SICARD
27/02/2020
Bonjour Maurizio, Je fais suite au retour ci-dessous. Effectivement la marchandise est déjà chez le client, mais je ne me vois pas lui apporter en réponse qu’il doit reprendre les couronnes de carottage reçues. Surtout qu’il n’a pas pu livrer son client du fait de cette problématique rencontré. Je te remercie de regarder ce que nous pouvons lui proposer, il n’est pas possible de lui dire simplement de repeindre. Bien cordialement
Bonsoir a Vous, Les produits sont en Senegal, mais repondre  tout court au client simplement que la solution est de les peignant avec une bombe de peinture n’est pas commercialement acceptable. Sophie, Je suggérés quelques idées : 1.En raison des couts pour reprendre les couronne on peut accorder une remise 7% ; il pourrait chercher de les remettre bien avec la bombe de peinture CRC ACRYL RAL 3020 ;2.Si il ne veut pas vendre a ce client ces couronne, proposer d’acheter des nouvelle couronnes avec une remise 7% Maurizio
04/03/2020
Bonjour Maurizio, Mehdi a commencé à tâter le terrain avec CASSIS et notre proposition ne semble pas correspondre à la problématique qu’il rencontre. Dans les faits il y a 8 couronnes de touchés par le problème, ce qui représente un montant de 1514,69 €, une remise de 7% sur celles-ci ne donnerait que 106,03 € de compensation avec obligation de remise en l’état =&gt; C’est effectivement difficilement acceptable pour le clientDiamètres 350 / 250 / 225 / 200 / 182 / 152 / 127 / 30 En premier retour, il demande un avoir sur l’ensemble des couronnes en mauvais état, soit 1514,69 € Est-ce que tu peux nous faire une autre proposition plus cohérente ? qui lui permettrait d’envisager de les conserver malgré tout ? A prendre en considération, que la récupération du matériel, serait pour vous compliquer à réaliser et cela aurait un cout certainement non négligeable. Dernière chose, je n’ai pas trop compris ta 2ème option : S’il ne veut pas vendre à ce client ces couronne, proposer d’acheter des nouvelles couronnes avec une remise 7% =&gt; J’imagine que c’est en complément de la 1ère option : soit il garde les couronnes avec 7 % de remise et il en rachète en plus d’autre avec 7 % de remise ? Merci d’avance pour ton aide et ton retour sur cette demande Bien cordialement Sophie PROVOST – SAS SACI</t>
  </si>
  <si>
    <t>Peinture NC</t>
  </si>
  <si>
    <t>SAS SACI client CASSIS EQUIPEMENT</t>
  </si>
  <si>
    <t>Bonjour, Nous venons de réceptionner cette réclamation de CASSIS concernant l’état des couronnes de carottage reçues. Comme tu peux le constater, il y a une vraie problématique sur le maintien de la peinture ! Cette commande était dédiée à VINCI et il ne peut pas en l’état les livrer. Merci de regarder son mail – la problématique de l’état du matériel réceptionné s’était déjà posée sur une ancienne commande a priori sur des sertisseuses = ce qui ne donne pas une bonne image. Merci de voir comment nous pouvons résoudre ce problème en Urgence. Bien cordialement. Sophie PROVOST – SAS SACI</t>
  </si>
  <si>
    <t>Cli-2020-037</t>
  </si>
  <si>
    <t>27/02/2020
Kaddour, Peux-tu stp vérifier les 34 chalumeaux 521560 en 4Z019, et les 9 x 521562 en 3C303. L’opérateur teste-t-il le piezzo pendant l’assemblage ? Merci, Thierry
02-03-2020
Les piezzo sont tous testés lors de l'assemblage, mais leur efficacité est faible suite à une action achat. Kaddour
13/05/2020
Bonjour Soline, Les piezzo sont systématiquement testés par l’opérateur en sortie de chaine sur 100% des chalumeaux. Il est possible que l’étincelle provoquée par certains piezzo soit plus faible que pour d’autre. Il convient alors de réduire le débit de gaz pour permettre l’allumage du chalumeau. Cette information devrait permettre d’accepter les 2 jugés non-conforme. Thierry</t>
  </si>
  <si>
    <t>2 Piezzo HS sur 5 achetés</t>
  </si>
  <si>
    <t>Brasage</t>
  </si>
  <si>
    <t>Chalumeau XBIII</t>
  </si>
  <si>
    <t>SI</t>
  </si>
  <si>
    <t>DUOPOL</t>
  </si>
  <si>
    <t xml:space="preserve">Hi Regine, We received reclamation for 2 pcs Virax 521560 under warranty. The piezzo is not working. Thank you for fast solution. Kind regards, </t>
  </si>
  <si>
    <t>Cli-2020-036</t>
  </si>
  <si>
    <t xml:space="preserve">26/02/2020
Bonjour Thierry, Qu’en penses-tu ? Voir photo dans le mail de la cliente. Bien à toi, Best regards, Soline
27/02/2020
Régine, Peux-tu saisir pour le client HY RAM stp : 1 x 211502 en gratuit (lame livrée non conforme) A grouper avec l’expédition des reliquats 211522 x 2 qui partiront demain. Te remerciant, Best regards, Soline
Bonjour Soline, D’après la photo la lame me semble conforme. Je ne vois pas matière à réclamation. Thierry
Soline, J’ai vu ta demande de remplacement après ma réponse ci-dessous. Du coup ok pour retour. Peux-tu tu faire revenir la lame NC ? Thierry
</t>
  </si>
  <si>
    <t>Lame abimée ?</t>
  </si>
  <si>
    <t>Lame PEHD 225</t>
  </si>
  <si>
    <t>GB</t>
  </si>
  <si>
    <t>HY-RAM</t>
  </si>
  <si>
    <t>Good afternoon, We have had the 211502 arrive for this POR and it has arrived damaged, Please can you organise for an exchange to be made as soon as possible, Please see below:</t>
  </si>
  <si>
    <t>Cli-2020-035</t>
  </si>
  <si>
    <t>26/02/2020
Bonjour Thierry, Suite à la réclamation ci-dessous de la PUM St Malo, je suis allé voir l’installateur ce matin avec le commercial agence. L’installateur Kévin SARCIANE 0667236527 bien que personne plutôt sympathique était furax et ne comprend pas comment une telle erreur a pu avoir lieu… un INSERT DE 16 et un INSERT DE 18 dans le même blister.. Il reconnait qu’il aurait pu ou dû regarder chaque insert avant de les monter sur la pince mère mais il me dit avoir fait confiance au sérieux de Virax et de ses emballages. Toujours est-il qu’il a commencé à ressertir tous les raccords du chantier (maison complète) sachant que pour bon nombre de raccord il lui faut casser les enduits ou le coffrage pour pouvoir accéder au raccord et encore quand c’est possible puisque du fait du mixte 16/18 certains raccords à sertir sont « ovalisés » donc plus sertissables. Il a calculé que cela allait représenter plus de trois jours de boulot. Je lui ai offert un jeu d’inserts en 16 de mon stock perso car STOCK 0 pour qu’il puisse continuer son chantier.. il a apprécié mais me promet de m’envoyer la facture une fois le chantier terminé  (pour info il fait partie de la CAPEB) histoire de le calmer, je lui ai dit que j’allais voir du côté de Virax s’il était possible de faire quelque chose sans biensûr lui en assurer.. J’avoue ne pas avoir rencontré ce type de cas depuis mon arrivée chez VIRAX.. Comme cela fonctionne.. Y a-t-il une assurance pour ce type de cas ? Je reste à ton écoute. Philippe
27/02/2020
Bonjour Philippe, Oui, nous possédons une assurance pour ce type de dommage. Les inserts ont été vendu il y a plus de trois mois. Penses-tu que nous pouvons faire confiance à l’installateur ? ne pourrait-il pas s’être trompé lui-même entre deux demi-inserts ? Pouvons-nous obtenir des photos des sertissages et des raccords ?
Kaddour, Effectivement nous n’avons pas de compo 253252 en stock, donc nous ne pouvons pas vérifier. Peux-tu stp retrouver des OF de octobre/novembre 2019 et estimer si une erreur de conditionnement a été possible ?
Hervé, Peux-tu stp sertir une éprouvette en dia 16 avec 1/2 RFP16 et 1/2 RFP18, puis mettre en pression. Ceci pour vérifier la présence de fuite au moment de la mise en eau, vérification que l’installateur doit réaliser (pourquoi 3 mois ?). Merci à tous, Thierry</t>
  </si>
  <si>
    <t xml:space="preserve">Grez, Valerie </t>
  </si>
  <si>
    <t>Mélange demi insert RFP16 et demi insert RFP18</t>
  </si>
  <si>
    <t>PUM ST MALO</t>
  </si>
  <si>
    <t>Bonjour, Un de nos client a commandé votre référence 253252 le 06/01/2020. Produit issu de notre commande J2N40779 reçu en deux fois par les BL suivant :- 80444580 du 09/11/19 - 80447157 du 22/11/19. Il constate à la mise en eau des fuites sur ses sertissages, et après plusieurs essais se rend compte qu’il a reçu dans l’emballage neuf deux inserts différents : - Un insert inscrit RF-P16 V1940C - Un insert inscrit RF-P18 V1907. Je vous joint une photo. Par ce mail, j’aimerai savoir comment nous pouvons procéder sur différents points :
1.	Possibilité d’avoir un jeux d’insert pour que le client puisse continuer ses chantiers
2.	Est-il possible de refaire un sertissage sur les raccords  ?
3.	Comment procède-ton pour les raccords inaccessible ? (baignoires, lavabos, finition faite)
4.	Nous aimerions que Philippe Paillart nous contact afin de suivre ce litige 
Dans l’attente de vous lire, Cordialement,</t>
  </si>
  <si>
    <t>Cli-2020-034</t>
  </si>
  <si>
    <t>25/02/2020
Thierry, Le client a reçu un coupe-tube 210483 avec un mécanisme défectueux. Dernier envoi : BL 80446858 du 21/11/19. Nous envoyons une pc sous garantie ? Merci Cordialement Régine
27/02/2020
Bonjour Régine, Oui, ok pour une pce sous garantie. Thierry</t>
  </si>
  <si>
    <t>CT 67 Inox</t>
  </si>
  <si>
    <t xml:space="preserve">Hi Regine, We received one pcs of 2100483 with faulty mechanism. Please exchange this article. Pictures below. Thank you, Kind regards, </t>
  </si>
  <si>
    <t>Cli-2020-033</t>
  </si>
  <si>
    <t>27/02/2020
Bonjour Régine, 1 x 753415 car le verrou est manquant sur la photo, et 1 x 753423 car le ressort de lame est visible. Merci, Thierry</t>
  </si>
  <si>
    <t>Ressort cassé</t>
  </si>
  <si>
    <t>CZ</t>
  </si>
  <si>
    <t>Dear Regine, in attached files you can find the information for the claim. Please let me know about it..Thank you Best regards Věra Kmoníčková</t>
  </si>
  <si>
    <t>Cli-2020-032</t>
  </si>
  <si>
    <t xml:space="preserve">20/02/2020
Bonjour Jacky, Nous avons 64 machines actuellement en stock, donc des composants i26. Peux-tu stp vérifier ce qui bloque et répondre à Greg. Merci, Thierry </t>
  </si>
  <si>
    <t>SANISITT COMAFRANC</t>
  </si>
  <si>
    <t>Bonjour à tous, Ci-dessous une relance d’un client (SANISITT COMAFRANC) qui a vendu une i26 fin novembre 2019 et l’a retournée début décembre 2019. Un échange a été saisi par le SAV mais a ce jours l’échange n’a pas eu lieu faut de STOCK. L’utilisateur attend sa sertisseuse depuis pratiquement 3 mois !! Combien de temps d’attente dois je lui annoncer svp ? Merci pour votre retour Greg</t>
  </si>
  <si>
    <t>Cli-2020-031</t>
  </si>
  <si>
    <t>21/02/2020
Madame, Merci de nous envoyer les 676 pièces réalisés, ainsi que le solde de pointeaux pour tri en nos murs.Sincères salutations, T. Sicard
A tous, Réclamation 2020-030 ci-dessous. Nous faisons revenir les 731 pointeaux NC pour tri chez Virax.
@Khalfa, Kaddour Pouvons-nous ébarber ces pointeaux au tonneau sans les abimer ?
@Delamare, Ludovic En confirmation de notre discussion, pour màj des stocks (à réception des pièces)
@Lasenne, Aurelien Ci-joint une alerte qualité à placer dans le dossier de fabrication avant le prochain OF stp.</t>
  </si>
  <si>
    <t>Sicard, Thierry</t>
  </si>
  <si>
    <t>1/ les axes sont chargés de limailles (bavures d’usinage)
2/ Les axes sont au maxi de la tolérance sur le diamètre 12 ce qui empêche parfois la mise en place du pointeau dans l’empreinte du moule</t>
  </si>
  <si>
    <t>Pointeau pompe epreuve</t>
  </si>
  <si>
    <t>PAUL MARQUES</t>
  </si>
  <si>
    <t>Bonjour Mr Sicard, Nous fabriquons actuellement des pointeaux de pompes d’épreuve. Cependant, nous rencontrons un problème lors du surmoulage, 1/ les axes sont chargés de limailles (bavures d’usinage) Ces limailles restent attachées aux axes et provoquent les défauts en photo ci-dessous. Ces défauts sont difficilement visibles à l’œil nu et ne nous permettent pas de les détecter Lors du surmoulage. 2/ Les axes sont au maxi de la tolérance sur le diamètre 12 ce qui empêche parfois la difficulté de mise en place du pointeau dans l’empreinte du moule. L’ensemble des non conformités est détaillé en photo dans l’annexe ci jointe. La taille des lots a été augmentée pour maintenir le prix, cependant ,cet accord ne peut être maintenu que dans la mesure où nous avons des pointeaux conformes. Actuellement sur 1427 pointeaux reçus, nous avons réalisé 676 pièces conformes et 20 pièces mauvaises. Je vous remercie par avance de bien vouloir nous répondre rapidement sur l’un des deux choix que nous avons, à savoir : 1/ Nous surmoulons le solde et vous facturons l’ensemble (Pièces bonnes et pièces mauvaises) Ou bien 2/ Nous vous retournons les pointeaux restants Cordialement Claudine HERRAULT</t>
  </si>
  <si>
    <t>Cli-2020-030</t>
  </si>
  <si>
    <t>20/02/2020
Dear Joe, Thank you for this detailed remark. We will go deeper in this issue and find an improved design. I appreciate your cooperation in making our products even better. Best regards, Thierry</t>
  </si>
  <si>
    <t>Perte du verrou de pince</t>
  </si>
  <si>
    <t>FW HIPKIN</t>
  </si>
  <si>
    <t>Hi Soline, Thanks for this, I will order some of these spares and make customers aware. However this does not solve the main issue with the M21/ML21+ we have been having completely. If you look at the images attached, you can see the locking bar is getting jammed and not allowing the machine to press or the jaw to be removed, also as a result of the locking bar moving the arms at the top of the machine are bending which is stopping the jaws fitting and the machine pressing. Thus these machines are having to be shipped back for repair. This issue may be from the screw being loose and allowing the locking bar to move, but in my opinion it is an unreasonable solution to ask customer to keep checking the screw before using the gun. A lot of the projects we have these machines being used on have time demands to get joints pressed quickly and also multiple plumbers using one tool. Another issue is that some customer have used in the past, or are using alongside these machine, competitors pressing tools. These customers will undoubtedly tell us that with machines such as the NOVOPRESS and REMS Akkupress/MINIpress that they do not have these issues and are not instructed to do maintenance checks on the machines during day to day work. Please do not take this feedback as an attack on the quality of Viarx tools or the service you provide us, we all know that the M21/ML21+ are good machines as they are light weight, available with conventional singular jaws or mother jaws and inserts, and very competitive on price. But any improvements on design would be welcome as we have many medium and large projects which customers are using these machines on, and it is the nature with these size projects that many factors (i.e. many people using one tool) result in some unforeseen issues with tools that you may have not encountered before. Please let me know if you have any questions. Regards, Joseph Honour Senior Sales Administrator</t>
  </si>
  <si>
    <t>Cli-2020-029</t>
  </si>
  <si>
    <t>19/02/2020
Bonjour Régine, Ok pour renvoyer un jeu de molette 210251. Mais j’ai peur que l’usure soit la même. Thierry
Kaddour, Peux-tu stp biller quelques molettes 883646 dans le KARDEX et 898421 en 1FF02. C’est de l’acier au chrome vanadium, tu devrais trouver 57 à 60 HRc sur le moyeu. Merci, Thierry</t>
  </si>
  <si>
    <t>Molette fonte effondrée, molette 883646 -&gt; molette inox et font grise  898421 -&gt; Acier 60WCrV7 954432
Rond dia 32 : 11SMn37, 60SiCr8, 60WCrV7
Mélange matière ???</t>
  </si>
  <si>
    <t>CT Fonte</t>
  </si>
  <si>
    <t>SPRÜGEL</t>
  </si>
  <si>
    <t>Bonjour Thierry, Nous avons une réclamation sur 1 coupe-tube n° 210250. Traduction : « Nous avons reçu un coupe-tube de notre client AquaService, celui-ci ne fonctionne pas bien sur les tubes fonte.4 molettes sont enfoncées (voir exemple de la photo ci-jointe). Veuillez faire enlever le coupe-tube pour réparation sous garantie, ou nous envoyer gratuitement 4 nouvelles molettes, pour que nous puissions les changer. » Est-ce que nous envoyons gratuitement un jeu de 5 molettes n° 210261 ? Dans l’attente de ton retour, Cordialement Régine</t>
  </si>
  <si>
    <t>Cli-2020-028</t>
  </si>
  <si>
    <t xml:space="preserve">17/02/2020
Bonjour Valérie, On renvoi un jeu complet de peigne BSPT ref. 126505.
Kaddour, Peux-tu stp vérifier ces peignes en 5Y010 (x28 pces) et 3G263 (x11). Le client parle de couleur différentes entre les peignes. Thierry
18/02/2020
Bonjour Ludo, Merci de bloquer les livraisons de 126505. 
Kaddour a noté des défauts sur les peignes n°3, qui demandent des vérifications complémentaires. Merci, Thierry
20/02/2020
Présence de micro fissures aprés affutage. Tri d'un jeu "NC"
Demande d'essai Labo n3515
15/05/2020
Essai n°3515. Les pointes de certaines dents sont émoussées mais en dehors des fissures. Matière au plan 950130 = 100Cr6, pas de dim proches.
</t>
  </si>
  <si>
    <t>Appartition de criques sur les peignes lors de l'opération d'affutage. Le TTh est ok.
Essai de filetage au labo à faire avec un jeu "NC"</t>
  </si>
  <si>
    <t>Accessoires pour projet alimentation en eaux à la laverie. Suite à l’achat d’une filière manuelle réf : 126520 (facture) en attache, veuillez trouver ci-dessous la réclamation faite de leur part. Merci de revenir vers nous dans les plus brefs délais pour solutionner ce problème. Dans l’attente de votre prompte réponse,
Nous avons acheté une filière manuelle 1’’ à 3’’ le 22 janvier dernier, Nous n’avions même pas  terminer le filetage du premier tuyau et les dents de la 3ème peigne de la filière sont usées ; Quand nous comparons les 4 peignes, nous avons remarque la 3ème peigne est de couleur différente par rapport aux trois autres (photo ci-dessous). Nous vous demandons de nous remplacer cette mauvaise peigne( ou peut être même une nouvelle set de bon qualité digne de la réputation de marque virax) au vu de prix de la filière. Nous avons envoyé notre technicien samedi pour vous montrer ce problème et vous nous avez fait un pro format pour un nouveau set de peignes.</t>
  </si>
  <si>
    <t>Cli-2020-027</t>
  </si>
  <si>
    <t>Machine 18010200 très bruyante au retour, puis bloquée sur le raccord</t>
  </si>
  <si>
    <t>PARTEDIS - ST ANDRE DE CUBZAC</t>
  </si>
  <si>
    <t>Ci-joint demande SAV EXPRESS sur M21 pour la seconde fois en 2 mois. Cette fois la machine est bloquée sur le raccord. Ci-joint les 2 fiches de réclamations client concernant ces deux sav ainsi que le dernier Rapport d'intervention du SAV. Il faudrait vraiment que l'on avance sur la qualité de ces machines, c'est un vrai problème qui ne fait que nous polluer au quotidien en plus du reste!!!! C'EST PENIBLE MAINTENANT! Je reste à votre disposition pour tous renseignements complémentaires. Cordialement.</t>
  </si>
  <si>
    <t>Cli-2020-026</t>
  </si>
  <si>
    <t>13/02/2020
Bonjour Régine, Ok pour l’avoir. Thierry</t>
  </si>
  <si>
    <t>Avoir</t>
  </si>
  <si>
    <t xml:space="preserve">crack on it </t>
  </si>
  <si>
    <t>Chiens pour 1620</t>
  </si>
  <si>
    <t>REIS MAKINA</t>
  </si>
  <si>
    <t>Bonjour Thierry, Je te transmets la réclamation pour 2 pcs jeu de 3 chiens avec mors pour 1620 n° 752553 : « crack on it ». BL 80419827 du 31/07/19. Le même problème avait été signalé par le client en avril 2018. Est-ce O.K. pour remplacement gratuit, ou avoir de € 188,66 ? car nous n’avons rien à livrer à Reis Makina actuellement. Merci</t>
  </si>
  <si>
    <t>Cli-2020-025</t>
  </si>
  <si>
    <t>17/02/2020
Monsieur, Je fais suite à notre conversation de ce jour. Je vous confirme que vos pompes 100 bar n’ont pas été retournées à notre SAV. Celle dont je vous ai parlé provient d’un autre site d’OREXAD, ce n’est donc pas la vôtre. Cette pompe 100b Virax est équipée d’une bille formant un clapet anti-retour qui peut se coller par le calcaire lorsque la pompe n’est pas utilisée. Vous pouvez suivre la procédure ci-dessous pour décoller cette bille : 1-Retirer le tube plongeur en Rilsan en tirant vers le bas à la main : 2-Insérer une tige longueur 15mm min, dia 5 mm max, pour décoller la bille : 3-Remettre le tube plongeur à la main : Bien évidemment, notre service Après Ventes est à votre disposition si préférez nous retourner vos produits. N’hésitez pas à me contacter si besoin. Thierry Sicard</t>
  </si>
  <si>
    <t>OREXAD
Client Groupe ADF</t>
  </si>
  <si>
    <t xml:space="preserve">Bonjour à tous, Ci-dessous un mail d’un utilisateur de pompe épreuve 100 bars qui ne fonctionne pas correctement, je suis intervenu une premières fois, les pompes ont été renvoyées au SAV, a ce jours il est impossible pour l’utilisateur de tenir les 60bars pour contrôler ses productions. Ci-dessous les coordonnées du chef d’atelier de la société ADF. Pouvez vous prendre contact avec lui afin de lui trouver une solution. Merci </t>
  </si>
  <si>
    <t>Cli-2020-024</t>
  </si>
  <si>
    <t>Répondu lors du Meeting Commercial</t>
  </si>
  <si>
    <t>Disponibilité pièce</t>
  </si>
  <si>
    <t>SANISITT COLMAR</t>
  </si>
  <si>
    <t xml:space="preserve">Bonjour à tous, Ci-dessous un mail de notre distributeur SANISITT COLMAR  , il ont renvoyés une I26 fin novembre et à ce jour , le SAV ne peux pas l’échanger puisqu’il n’y a toujours pas de stock ! Comment garder une image professionnelle vis-à-vis du distributeur et utilisateur quand on ne peut pas solutionner un SAV sur une machine sous garantie depuis plusieurs mois ?  Qu’elle solution proposez-vous ? A vous lire Greg </t>
  </si>
  <si>
    <t>Cli-2020-023</t>
  </si>
  <si>
    <t>TEREVA Merignac</t>
  </si>
  <si>
    <t>Bonjour Megane,
Merci de prendre en charge ce SAV EXpress</t>
  </si>
  <si>
    <t>Cli-2020-022</t>
  </si>
  <si>
    <t>13/02/2020
'Réclamation 2020-021 Bonjour Grégory, Merci de faire retourner ces 2 machines au SAV. Connais-tu le symptôme déclaré par le client sur la 19010094 (second retour), comment il l’utilise ? Sébastien, Machine 19010094 à expertiser ensemble si tu souhaites. Thierry</t>
  </si>
  <si>
    <t xml:space="preserve">19110649 est bloquée
19010094 présente les mêmes problèmes que la précédente réparation ( il y a deux semaines ) </t>
  </si>
  <si>
    <t>CEDEO Sarreguemines
José Cirillo</t>
  </si>
  <si>
    <t xml:space="preserve">Ci joint deux facture de M21+, une achetée en mai 2019 et l’aitre en décembre 2019. Une a déjà été réparée, et maintenant les 2 sont en panne dont une bloquée. L’utilisateur est furieux et bien sûr il a un chantier en cours Quelle solution proposez vous sachant que le client  demande un échange de ces 2 machines ? 
</t>
  </si>
  <si>
    <t>Cli-2020-021</t>
  </si>
  <si>
    <t>13/02/2020
Bonjour Soline, Effectivement les valises sont abimées. 
La réclamation ne portant que sur les valises, je propose d’en renvoyer 3 vides à LogoTools.Ton avis ? Thierry
17/02/2020
Ludo, Peux-tu stp faire assembler 2 coffrets 252913 sans la sertisseuse i26 (mais avec les étiquettes et la mousse bien collés ) Puis les porter à Nicolas.
Cyrielle, Merci de saisir un BL pour ces 2 valises vides à l’attention de Logo Tools
Nicolas, Le client se plaint d’éraflures sur les valises. Merci de soigner l’emballage stp.
Soline, Le remplacement de la i26 doit se faire via notre SAV.
Peux-tu demander à Logo Tools de retourner cette machine via notre extranet pour échange. Merci à tous,Thierry</t>
  </si>
  <si>
    <t>LOGO TOOLS
Wojciech Brzeski</t>
  </si>
  <si>
    <t>My Dear Soline, I received today the press tools i26 . In fact there was inserts TH 16-20-26. So it is ok. And I have some comments to the delivery. I personally checked this delivery and unfortunately I have reservations about the quality of the tools provided. Look at the pictures, please. I marked on them the disadvantages that should not be in high-quality tools. In the received 5 pieces 252913 the claims are in 3 pieces. And so:
pic. 1. Sponge with holes is nevenly glued 
pic. 2. Scratches on the box
pic. 3. The handle is dirty with paint
pic. 4. Crimping tool damaged - very slow piston extension
I wait for your  comments about it.</t>
  </si>
  <si>
    <t>Cli-2020-020</t>
  </si>
  <si>
    <t>06/02/2020
Bonjour David, Réclamation 2020-019 Effectivement, les raccords IBP Conex V22 peuvent poser des problèmes de bavures avec nos anciens inserts, mais pas de fuites. Le problème vient de Conex qui ne respecte pas les dimensions de Viega qui est à l’origine du profil V. Les inserts fabriqués fin 2019 corrigent ce défaut. Thierry</t>
  </si>
  <si>
    <t>email</t>
  </si>
  <si>
    <t>Fuite sur raccord Conex insert V22</t>
  </si>
  <si>
    <t>Inserts V22</t>
  </si>
  <si>
    <t>CEDEO Loison sous Lens</t>
  </si>
  <si>
    <t xml:space="preserve">Bonjour, Je rencontre un problème sur une série d’inserts en V22 qui présente des marques importantes et surtout des fuites. Ils ont étaient vendu en octobre 2018. Les raccords sont toujours des connex banninger .Il y a 10 x 252964 qu’il faudrait envoyer sous garantie  chez Cedeo à Loison sous Lens pour la société expert clim. Je récupérerais les anciens que j’amènerais à Epernay pour expertise. Cordialement David </t>
  </si>
  <si>
    <t>Cli-2020-019</t>
  </si>
  <si>
    <t>06/02/2020
Bonjour David, Réclamation 2020-018. Le câble est prévu d’être rangé sous les batteries : Est-ce le cas ? Thierry</t>
  </si>
  <si>
    <t xml:space="preserve">Bonjour Je viens de constater un problème sur le positionnement du chargeur dans l’a box ML21. Le cordon d’alimentation du chargeur frotte sur la batterie et le sectionne. Pouvez-vous voir le problème. Merci Cordialement David </t>
  </si>
  <si>
    <t>Cli-2020-018</t>
  </si>
  <si>
    <t>Annoncé non réparable pour 1 fil désoudé</t>
  </si>
  <si>
    <t>Localiseur Virafal</t>
  </si>
  <si>
    <t>CEDEO Hossegor
Philippe Lafourcade</t>
  </si>
  <si>
    <t>Bonjour Vous trouverez en PJ votre devis SAV 10031492 ainsi que deux photos d’un localisateur VISIOVAL. Vu le montant élevé de la réparation nous avons  essayé  de comprendre la cause de la panne qui s’avérait chez vous non réparable. Mon client a réussi à intervenir sur les composants électriques et s’est aperçu que tout simplement un câble était désoudé. Mon client a donc soudé le câble sur la carte et l’appareil est à nouveau utilisable. Nous sommes surpris par ce genre de constat venant d’un partenaire comme VIRAX qui se doit de répondre autrement à une clientèle d’artisan professionnel. Je reste à votre disposition si vous souhaitez des renseignements complémentaires Cordialement Philippe LAFOURCADE</t>
  </si>
  <si>
    <t>Cli-2020-017</t>
  </si>
  <si>
    <t>31-01-2020
Dear All, We will analyze the conformity of the parts at reception and come back to you as soon as possible. How many pliers are involved? Jeremy
Thanks Jeremy, 1.Broken Plier:  1/pc so far, the one you will receive; 2.Blocked rack: (point 3) it concerns at random all parts and it is the major claim end-users reported. of course the problem is bigger when you crimp diam 25mm .  I do not think we can talk about “broken” pliers but we must analyze and improve the unlock-release operation.  Giampietro: please feel free to add your notes of course. MF
07/02/2020
Produit conforme aux specs validées par Tiemme
Mesures d'efforts  au Labo pour comprendre.
17/02/2020
Envoi des rapports d'essais et de calcul.</t>
  </si>
  <si>
    <t>néant</t>
  </si>
  <si>
    <t>Trop d'effort appliqué à la pince</t>
  </si>
  <si>
    <t>sertisseuse axiale</t>
  </si>
  <si>
    <t>IT</t>
  </si>
  <si>
    <t>TIEMME</t>
  </si>
  <si>
    <t>Dear Thierry &amp; Jeremy
With Giacomo we visited TIEMME last week about the problems TIEMME’ customers are facing with the Axial Crimping pliers. Here a resume of the status:
1.	We received the damaged plier with insert 16: we observed that the advancement (of course with pipe and insert)  arrives till 50% and then the rack does not adbance ( picture Tiemme 1)
2.	The  plier adaptors present demages and we saw this in different adaptor sizes 
3.	But the major issue, and may be also the cause of problems point 1 and point 2, is that when the crimping is done  in many cases it is not possible to unlock the rack and so to remove the plier from the pipe. WE TESTED DURING THE MEETING WITH NEW PLIERS ; You understand that in real life the operator to solve this situation could be obliged to adopt “strong” manipulation that could causing the demage of the plier, as also Tiemme Engineers suppose. In this condition the solution is not suitable . I wonder because this system is very experienced for VIRAX and personally I am not aware of claims. PLEASE CHECK THIS POINT AS PRIORITY. Today we send to Epernay Att Thierry the demaged pliers and samples of pipes and inserts in order you can proceed with your analysis. We included also adapters.</t>
  </si>
  <si>
    <t>Cli-2020-016</t>
  </si>
  <si>
    <t>31/01/2020
Bonjour Stéphane, Ok noté, je regarderai à réception. Selon les photos les empreintes laissées par les demi inserts ne coïncident pas alors qu’elles devraient. Thierry
01-02-2020
Bonsoir ce ne sont pas des inserts mais des mâchoires. Cdt, Patrice
13/02/2020
Machine reçue, à expertiser
24/02/2020
Bonjour Stéphane, Je viens de terminer l’analyse avec le Labo à l’instant. Le rapport est en cours de rédaction. Les conclusions sont : 1-la machine est conforme (démontage du nez, chappe, vis à bille et réducteur) + mesure de poussée + essai. Elle est en bon état. 2-La pince U16 est usée ce qui a pour conséquence un mauvais positionnement des demi-mâchoires sur le raccord. Cette pince a été changée pour une neuve. Une éprouvette avec manchon, raccords et coude sertis avec la machine et la nouvelle pince est actuellement en épreuve. Résultats demain avec un forte probabilité de valeur conforme. La machine sera retournée demain chez PARTEDIS.</t>
  </si>
  <si>
    <t>Fuite sur raccord Uponor U16
Revenue 3 fois
N° DE SERIE MACHINE 18100003</t>
  </si>
  <si>
    <t>PARTEDIS RAMONVILLE
Patrice Valerio</t>
  </si>
  <si>
    <t>Bonjour Mégane, Peux tu organiser un ramassage pour expertise et faire parvenir la machine à THIERRY SICARD. PAS AU SAV. Machine qui est déjà venue 3 fois en SAV et qui fait encore des fuites sur les nouveaux raccords UPONOR
@Sicard, Thierry il faudrait tester cette machine et l’insert fournit car c’est récurent.
Pourras tu s’il te plait me faire un retour car je ne sais plus quoi dire à ce client. Il nous fournit un bout de tube et un raccord. Malheureusement je n’ai pas pu récupérer le raccord fuyant mais me suis assuré que la mise en œuvre était conforme (calibrage et ébavurage ). Ci-joint 2 photos des raccords fuyants.
N° DE SERIE MACHINE 18100003 + CHARGEUR + 2 BATTERIES + 4 MACHOIRES U16 U20 RF16 RF12</t>
  </si>
  <si>
    <t>Cli-2020-015</t>
  </si>
  <si>
    <t>@Grez, Valerie: Effectivement le ressort livré n’est pas celui attendu. Nous allons le remplacer.
@Khalfa, Kaddour: Peux-tu stp vérifier que les 61 pce en 1UD11 et 623 pce en 1UE12 sont bien des ressorts de compression dia ext. 17 mm, longueur 50 mm, fil dia 2.5 mm.
Sont-ils conditionnés avec sachet et étiquette ? Merci, Thierry</t>
  </si>
  <si>
    <t>Ressort dia 10 x 50 au lieu de
Ressort dia 17 x 50
Pièce de rechange</t>
  </si>
  <si>
    <t>Vérin manuel</t>
  </si>
  <si>
    <t>PROSYNERGIE (79)</t>
  </si>
  <si>
    <t>Nous avons reçu la référence 750971 sur la facture 90484707. Il s’avère que la référence reçue n’est pas le bon diamètre de ressort. On ne le voit pas bien, mais elle fait environ 10 mm, au lieu de 17 ou 18mm pour la réf 750971. Il y a eu une erreur de préparation chez vous. Mais comme nous recevons toutes ces pièces non identifiées, il est difficile pour nous de les vérifier à l’arrivée… Je t’envoie une commande pour livrer la bonne pièce au client…</t>
  </si>
  <si>
    <t>Cli-2020-014</t>
  </si>
  <si>
    <t>27-01-20
Régine, Pour cela il faut voir avec le SAV car pas de ref. Christophe
28/01/2020
Christophe, Régine, J’ai l’impression selon la photo 1 en particulier que la vis s’est simplement dévissée. Christophe ton avis ? Dans ce cas peux-tu l’orienter vers le remontage ? Thierry
29/01/2020
Sébastien, Thierry, Je viens d’avoir le client au téléphone, il confirme que c’est cassé, et il relance pour avoir les pièces nécessaires qu’il n’a pas pu trouver sur place. Régine
Sébastien, Désignation des vis : Vis à tête hexagonale à filetage partiel ISO 4014 - M6 x 40 -8.8 électrozingué. Nous en avons peut-être en stock ? Thierry
30/01/2020
Sébastien, La vis n’est pas millimétrique. Ma désignation du 29 janvier est fausse. Ci-dessous la désignation à prendre en compte (merci Hervé) : Vis métaux tête hexagonale 1/4‘’ UNC galvanisée long. 1 1/2’’
Bonjour Régine, Peux-tu communiquer cette désignation de vis au client si nous n’avons pas reçu celle du fournisseur. Merci, Thierry
31/01/2020
Hervé, Peux-tu stp démonter 3 vis de LR au Labo puis les donner à Sébastien.
Sébastien, Peux-tu demander 20 vis (et non 3) à Denuzière, et envoyer ce jour les 3 vis de Hervé. Merci de confirmer l’envoi à Régine. Thierry
Sébastien, Nicolas, Pour les 3 vis en garantie, j’ai créé le BL 80462306. A expédier le plut tôt possible par UPS express SAVER, à BARTSCH + FEIKES, Herr Roman SEIDEL. Nicolas, j’ai bloqué le bon au cas où c’est trop juste aujourd’hui (fin de mois), tu pourras le débloquer le jour de l’envoi. En tous cas, c’est urgent, le client a 3 lève-radiateurs qu’il ne peut pas réexpédier. Régine</t>
  </si>
  <si>
    <t>Vis cassée ou démontée ?</t>
  </si>
  <si>
    <t>lève radiateur</t>
  </si>
  <si>
    <t>BARTSCH + FEIKES</t>
  </si>
  <si>
    <t>Le client  reçu 1 lèvre-radiateur n° 263605 avec la vis derrière la manivelle cassée, photo 2.</t>
  </si>
  <si>
    <t>Cli-2020-013</t>
  </si>
  <si>
    <t>27/01/20
Ok pour échange mais demander un à ce que le produit nous soit retourné Zacharia
Sébastien, Je ferai reprendre la caméra qui ne fonctionne pas. Pourrez-vous enregistrer une caméra 294040 en échange gratuit SAV, compte VWG 220482, livraison à : KAPS Heisung-Sanitar OHG    Ingolstadter str 27     D-85098 GROBMEHRING  -  Allemagne. Ne faudrait-il pas s’assurer que la caméra fonctionne avant de l’envoyer ? Cordialement Régine</t>
  </si>
  <si>
    <t>L’écran n’affiche rien</t>
  </si>
  <si>
    <t>La caméra n° 294040 /N° de série 13032 a été réparée et le client signale qu’elle ne fonctionne toujours pas. =&gt; réparation en payant, BL 80458880 du 21/01/20.
Traduction du mail de ce jour : «Après déballage et mise en service aussitôt, il a été constaté que la caméra ne fonctionne pas. L’écran n’affiche rien. Vous pouvez vous imaginer que notre client n’est pas du tout enthousiaste. Il a dû attendre presque 3 mois sa caméra réparée et celle-ci lui arrive maintenant défectueuse.Dans ces circonstances, le client n’est plus disposé à retourner sa caméra pour réparation. Il demande une solution immédiate :. avoir pour la caméra complète
. ou échange gratuit Veuillez nous faire savoir quelle solution vous proposez.»
Zacharia, Sébastien,
Faisons-nous un avoir (€ 1850,00) ou un échange gratuit (3 en stock dans SAP)  ?
Cordialement
Régine</t>
  </si>
  <si>
    <t>Cli-2020-012</t>
  </si>
  <si>
    <t>28/01/2020
Cyrielle, Pouvons nous expédier facilement en Suisse ? Si oui, nous suivrons la recommandation de ANB de livrer directement les 7 paires d’adaptateurs manquants à leur client à Bern.Thierry
29/01/2020
Dear Maggy, We are very sorry about this inconcenience. We will ship the spare parts directly to your customer in Switzerland. Kindly forward the address and name of contact please. Best regards Soline 
Elfenstrasse 9, 3006 Bern, Switzerland (building of the nearby Polish embassy) Contact person : Michał Ducki. tel.  +48 577 255 655  When these inserts will be sent? Will you take these 22mm insters - 10 pcs from them? Best regards Maggy
30/01/2020
Hello @Lasenne, Aurelien je te met dans la boucle pour que tu vois avec le montage ce qui a pu se passer sur cette ref.
@Hutasse, Cyrielle @Hivet, Christophe je pense qu’il lui manque le kit 890526, a verifier ? Cordialement, Ludovic
Bonjour Cyrielle, Oui je confirme : merci de lui renvoyer le kit 890526. Thierry
31-01-2020
Nico, Florence, Vous pouvez donc expédier le BL 80462188 par UP. /!\ Merci de mettre : Droits et taxes à la charge de l’expéditeur Virax pour que le destinataire ne subisse aucun frais. Merci de me prévenir lorsque la sortie de marchandise est faite pour l’édition de la facture. Merci à tous Cyrielle</t>
  </si>
  <si>
    <t>Attendu : adaptateurs dia 12, 14, 16, 18, 22, 28, 35, 42
Reçu : 10 adaptateurs dia 220</t>
  </si>
  <si>
    <t>Sibéria</t>
  </si>
  <si>
    <t>ANB
Client Suisse</t>
  </si>
  <si>
    <t>22 of January 2020 we sold Siberia serial no 195037 to one of Polish company who works in Switzerland - Elfenstrasse 9, 3006 Bern.
They bought freezer ad went to Switzerland. When they wanted to freeze pipes they opened set and noticed that instead of different sizes of inserts Virax put 10 sets of 22mm inserts. You can see it at the pictures. We have got another 7 sets at our stock and have to check if other you send us lately are with proper equipment. Our customer asked us to send proper set because he can not work. How are you going to solve this problem? Is it possible that you send proper set to Switzerland from France? This is very important, so please solve the problem as soon as possible.</t>
  </si>
  <si>
    <t>Cli-2020-011</t>
  </si>
  <si>
    <t>28/01/2020
Bonjour, je viens de vérifier le stock : aucune anomalie sur ce point. J’ai demandé au pilote de ligne de faire part de cette NC à l’ensemble du personnel concerné (photo à l’appui) et de ne pas fermer les boites tant que je ne suis pas passé pour vérifier. Kaddour
Réclamation client n° 2020-010
@Dreyfuss, Frederic Je préfère renvoyer un produit conforme plutôt que faire réaliser la réparation par l’utilisateur. Dans le cas présent il est certain que l’utilisateur est capable de poser 2 circlips, mais 1-nous devons envoyer des produits conformes, et 2-l’expertise du produit non-conforme peut nous permettre d’identifier une cause cachée.
@Khalfa, Kaddour Merci pour ta vérification du stock de ce matin : aucune NC trouvée. A priori il s’agit d’un oubli isolé lors de l’assemblage de la pince.
@De Bona, Sébastien Merci de renvoyer une pince 252521 au client puis de faire revenir la pince NC.
Merci à tous, Thierry
30/01/2020
Philippe, Merci d’afficher cette alerte qualité au poste et informer les opérateurs. Thierry
31/01/2020
Sébastien, Juste pour mon information, avons-nous géré l’échange et le retour de la pince ? Cédrick
Cédrick, J’ai enregistré la commande et la pince a été expédiée le 29/01. Sébastien</t>
  </si>
  <si>
    <t>Assemblage NC</t>
  </si>
  <si>
    <t>Mini pince TH40</t>
  </si>
  <si>
    <t>CEDEO
Client CONCEPTO</t>
  </si>
  <si>
    <t>Ci-dessous les photos des mâchoires où il manque les circlips. Jamais utilisé d’après le client. Le client est la société Concepto. Est-il possible d’avoir uniquement les circlips ?</t>
  </si>
  <si>
    <t>Cli-2020-010</t>
  </si>
  <si>
    <t>24/01/20
Michael, Tu peux nous rédiger une Fiche 0 ou une Demande d’évolution avec les caractéristiques des bondes ? Thierry
05/02/2020
Dear Claire, We would like to improve the use of 261620 (your ref ST-130) by changing the push pin R8.61 into R17.5. The rest of the product remains the same. See attached modified drawing. May you please send me 5 samples of 261620 made with this push pin modification, for our tests and approval before mass production. You can use our UPS Express import Account Number 556W54 for your free of charge delivery. Best regards, Thierry</t>
  </si>
  <si>
    <t xml:space="preserve">Desaint, Keyne </t>
  </si>
  <si>
    <t>Clé à bonde</t>
  </si>
  <si>
    <t>CEDEO Sète</t>
  </si>
  <si>
    <t xml:space="preserve">Juste à titre de remonté de terrain, je constate que nous avons de plus en plus de plaintes concernant notre clé à bonde. Visiblement, elle ne s’agrippe pas toujours aux bondes. 
D’après le service technique, il semblerait que le système des bondes a changé il y a plusieurs années mais que nous n’avons pas adapté ce produit au marché le rendant obsolète. 
Vous allez recevoir via une procédure SAV une demande sous garantie de remplacement de l’outils par CEDEO Sète. Toutefois, j’ai peur que le problème soit identique. 
Avons-nous une procédure spécifique sur ce produit dans ce cas rencontré ? Le produit vient du STAC Fuveau. En vous remerciant pour vos retours, </t>
  </si>
  <si>
    <t>Cli-2020-009</t>
  </si>
  <si>
    <t>Sébastien, Peux-tu stp renvoyer une tête de 26 ref 294052 après l’avoir vérifiée.
Greg, Merci de nous faire retourner cette tête NC pour analyse.
Sabrina, A réception de la tête et après essais, merci de rédiger un ANC à Wohler. Merci à tous, Thierry
24/01/2020
Je pense que nous devrions faire un échange de ce produit, et de traiter ce dossier comme un problème qualité avec ce fournisseur et non SAV (ce problème serait noyé dans le flux). Sébastien
Je suis en phase avec la préco de Sébastien, si il s’agit d’un vice caché nous devons échanger le produit et agir auprès du fournisseur. Cédrick
28/01/2020
J’ai contrôlé la caméra avec les 2 têtes , tout est OK . La caméra part aujourd’hui par TNT. Sabrina</t>
  </si>
  <si>
    <t>CEDEO NANCY Client APLOMB</t>
  </si>
  <si>
    <t>Pendant les congés de fin d’année, j’ai vendu une visioval switch (oui, encore une conscience professionnelle) 
La caméra a été livrée la semaine dernière, notre client veut utiliser la tête de 26 aujourd’hui sur un chantier.
La tête de 26 s’allume mais la tête n’est pas détectée. Le client doit faire une inspection, je vous laisse imaginer son mécontentement.
Ce problème est le deuxième en mois de 3 mois, je pense qu’il faudrait alerter WOHLER pour ce problème.
Quelle solution proposez-vous pour dépanner le client ?  Un échange avec une tête conforme ? 
Merci pour vos retours, je dois recontacter le client demain</t>
  </si>
  <si>
    <t>Cli-2020-008</t>
  </si>
  <si>
    <t xml:space="preserve">La ref de la roue est 753438 par contre la fixation peut être donnée par le SAV car pas de ref. Christophe
Sabrina, Pour info. Le prélèvement selon la GCR est de 1 pièce sur le lot. Je propose de passer à 3 pièces à contrôler sur le lot, pour les 3 prochains lots. Merci, Thierry
</t>
  </si>
  <si>
    <t>Manque roue</t>
  </si>
  <si>
    <t>LCE</t>
  </si>
  <si>
    <t>NAGEL</t>
  </si>
  <si>
    <t>Le client a reçu 1 lève chauffe- eau n° 263620, il manque une roue + la fixation.
Suffit-il de leur remplacer et il y a un code article ?</t>
  </si>
  <si>
    <t>Cli-2020-007</t>
  </si>
  <si>
    <t>Figlarek, Gerard</t>
  </si>
  <si>
    <t xml:space="preserve">Remplacement </t>
  </si>
  <si>
    <t>Manque joints</t>
  </si>
  <si>
    <t>CEG</t>
  </si>
  <si>
    <t>RICHARDSON PAVILLONS sous BOIS</t>
  </si>
  <si>
    <t>Peux-tu envoyer chez RICHARDSON PAVILLONS sous BOIS à l’attention de Nadine 1 pochette de joints, manque dans la boite d’un contrôleur 262080 NEUF.</t>
  </si>
  <si>
    <t>Cli-2020-006</t>
  </si>
  <si>
    <t>verin de cintreuse</t>
  </si>
  <si>
    <t>EXOGATINE, MPS Perpignan</t>
  </si>
  <si>
    <t>L’utilisateur rencontre des soucis de cintrage sur du tube chauffage en Diam 50, les diamètres plus petit OK. C’est une machine qui a déjà fait l’objet d’un remplacement.
Je suis allé constaté ce jour son fonctionnement. Cintrage sporadique sur le 50.
Je n’ai pas constaté de fuites, le niveau d’huile est OK….
Ce sont des tuyauteurs sur un gros chantier Montpelliérain, et ne peuvent rester comme cela.
PS : J’ai déjà eu  le cas chez un autre utilisateur cette fois ci sur du galva, avec retour usine et tests qui n’ont rien décelés, pourtant mauvais fonctionnement à son retour.
Que pouvons-nous envisager, pour compenser le retour au SAV… ils doivent poursuivre leur chantier. 
Photos en pj.
Suite conversation téléphonique, ce jour, avec le gérant de la Sté EXOGATINE, il est prêt à nous acheter un vérin neuf Ref : 240802, à condition d’obtenir un tarif préférentiel.
Quel prix d’achat pouvons-nous consentir pour notre distributeur ?
Nous avons la chance d’avoir un utilisateur PRO Virax…</t>
  </si>
  <si>
    <t>Cli-2020-005</t>
  </si>
  <si>
    <t>Pas d'obligation règlementaire. Voir catalogue</t>
  </si>
  <si>
    <t>Flame</t>
  </si>
  <si>
    <t>Chalumeau</t>
  </si>
  <si>
    <t>DISTRI ARTISANT</t>
  </si>
  <si>
    <t xml:space="preserve">Notre client a commandé la référence citée en objet 521050 
Il n'est pas accompagné du certificat de conformité ni de consignes de sécurité, pas de mode d'emploi ni d'entretien.
Il indique qu'il n'y pas de plan "d'éclaté de pièces" pour les réparations ni d'indications pour avoir les autres buses proposées .
Avez-vous la possibilité de lui fournir ces éléments ? </t>
  </si>
  <si>
    <t>Cli-2020-004</t>
  </si>
  <si>
    <t>Séverine
Ok pour l’envoi de 2 kits crémaillères ref 753575
Stéphane,
Peux-tu stp rayonner la pièce à l’endroit de la rupture, et faire un plan provisoire pour consultation.
17-01-20
Jerome, Je fais suite à notre conversation et te prie de trouver notre proposition de modification de la crémaillère. Merci pour tes commentaires avant application. Thierry</t>
  </si>
  <si>
    <t>Casse de la crémaillère</t>
  </si>
  <si>
    <t>Pousse bagues</t>
  </si>
  <si>
    <t>SAFEL</t>
  </si>
  <si>
    <t>Voici une 4ième crémaillère cassée sur pince 253360
Je crois que l’on peut dire qu’il y a un problème de fabrication avec cet article
Il a un défaut.
Pouvez-vous SVP me confirmer et m’envoyer à nouveau 2 crémaillère (1 + 1 en réserve)
Merci par avance</t>
  </si>
  <si>
    <t>Cli-2020-003</t>
  </si>
  <si>
    <t>Tri du stock 1 1/2 et 2 ''
Retour tête et tube pour essais : reçue le 17/01/2020
17/01/2020
Tri des stock : 6 NC, Re-expansées pour devenir conforme.
Reprise de tous le stock en expansion à faire.
Vérifier les têtes du client
20/01/2020
Filetage avec tete client: n'engage pas
Expansiondes peignes sur notre machine : la tete filte le tube Virax et le tube client.
Tout le stock de 2'' est repris.
Présence d'un corps étranger (vis tombée) dans le poste d'expansion. Informer Ludo.</t>
  </si>
  <si>
    <t>Pas d'amorce de la tête : peigne ou tête NC</t>
  </si>
  <si>
    <t>Tete BSPT 2''</t>
  </si>
  <si>
    <t>MOUGENOT</t>
  </si>
  <si>
    <t>J’ai repris ce jour une PHENIX 3 chez MOUGENOT à Dunkerque,  un nouveau client ami, ouvert courant 2019, il a commandé cette machine à fileter fin octobre 2019, via un autre distributeur, nous étions en rupture de stock.
A ce jour, cette machine n’a jamais fonctionnée correctement, David et moi-même nous nous sommes déplacés avant les congés pour faire un test non concluant, David a fait envoyer un jeu de peignes en 2 pouces pour faire un nouvel essai, non concluant.
J’ai pris deux tête complètes chez VIRAX hier pour faire un nouvel essai, toujours infructueux !!!!
A ce jour le client final, a du louer une machine pour réaliser son chantier et, nous nous avons perdu la vente.
Je déplore ces problèmes de qualités que nous remontons depuis des mois à la direction, nous n’avons aucune réaction ni prise de consciences de l’équipes dirigeantes de ces problématiques, seul Rémi et Sébastien entendent nos réflexions mais, ils ne sont pas entendu lors des échanges en comité de direction.
Nous sommes le 08/01/2020, le secteur Nord va assumer deux avoirs conséquents sur le chiffre d’affaires secteur, de plus David a repris hier un VIRAFAL neuf qui ne fonctionne pas et, une sertisseuse neuve également qui est déjà en panne, nous pouvons nous féliciter d’avoir atteint le SCORE de 28M6 en 2019, il n’en sera certainement pas de même pour 2020 et les 100 ANS de VIRAX.
Je me refuse à assumer ces  retours inopinés et les avoirs correspondants, je vais donc cesser de commercialiser ces produits jusqu’à ce que l’ensemble des ces problèmes soient résolus.
Je déteste dégrader mon image au travers des dysfonctionnement de la marque, j’ouvre de nouveaux clients qui par mon relationnel valide la commercialisation de nos produits et, se sente ensuite floué, je vais donc stopper tout développement et animation commerciale sur mon secteur tant que nous n’apporterons pas de réponses sérieuse, via un service qualité réel, digne de ce  nom et réactif.
Merci de m’avoir lu</t>
  </si>
  <si>
    <t>Cli-2020-002</t>
  </si>
  <si>
    <t>PAUL ROTH OBERNA</t>
  </si>
  <si>
    <t xml:space="preserve">J’ai eu MR LAFAURIE au téléphone ce soir concernant sa ML21+ qui a été réparée il me semble en novembre. Il a effectué plusieurs sertissages et la machine s’est mise à fumer, il a cru qu’elle allait prendre feu.
La machine va repartir depuis le distributeur PAUL ROTH OBERNAI 
D’autre part, il utilise des mini pinces V dont les axes ne tiennent plus en place, il est obligé de repositionner l’axe quasiment à chaque sertissage.
Avez-vous un délai pour les nouvelles mini pinces V ?
Merci pour votre retour </t>
  </si>
  <si>
    <t>Cli-2020-001</t>
  </si>
  <si>
    <t>Nous rencontrons à nouveau un problème avec les pinces VIRAX réf : 253360 c’est la deuxième qui casse à la crémaillère au même endroit.
Voir photos ci-jointes
N’y a-t-il pas un souci avec ce produit ?
Afin de satisfaire mon client, pouvez-vous SVP m’envoyer au plus tôt 2 crémaillères de rechange en SAV GRATUIT 
C’est urgent , merci par avance</t>
  </si>
  <si>
    <t>2019-095</t>
  </si>
  <si>
    <t>TEREVA Toulouse</t>
  </si>
  <si>
    <t>Lors de mon passage au Tereva Toulouse Larrieu 31 j’ai pu faire un constat alarmant sur plusieurs états de fait.
Photos annotées en vert 1 :
   - M21+, RECUE NEUVE/EN VITRINE, AYANT 2 PROBLEMES (voir photos)  --&gt; Perte du verrou de pince
Photos annotées en vert 2 :
   - M21+, RETOUR SAV AYANT 2 PROBLEMES QUALITE (voir photos) --&gt; Tirette non changée et vis du verrou de pince inhabituelle.
Pour faire simple…. JE VOUS LAISSE LE SOIN D’APPELER NOTRE CLIENT ROMAIN CHIMENTI DIRECTEUR D’AGENCE AFIN D’APPORTER LA SOLUTION LA PLUS CONVENABLE ET RAPIDE CONCERNANT CES PROBLEMES.  
J’ai pu constater et nos clients aussi, lors des retours des machines auprès de notre SAV qu’ils n’ont aucun rapport sur leur réparation.
TOUS CES ETATS DE FAIT PENALISENT NOTRE TRAVAIL TERRAIN.
POUR RAPPEL  STEPHANE ET MOI NE SOMMES NI LE SERVICE SAV NI LE SERVICE QUALITE.
NOUS SOMMES LA POUR VENDRE ET JE PENSE QUE PERSONNE NE VIENT FAIRE NOTRE TRAVAIL A NOTRE PLACE ! 
POUR EN FINIR IL ME VIENT 2 PROPOS :
- Quand un client se plaint, il y a 99% de chances pour qu’il ait raison. Et si un jour, vous parvenez à les convaincre, il y aura 99% de chances pour que les clients ne se plaignent plus.
- L’humilité et l’antichambre du Progrés.
Merci de prendre contact au pré de Francis au CCL de Moissac 82, téléphone 0563294190 car nous avons anormalement à nouveau un problème qualité sur une M21+ presque neuve car il manque aussi la goupille.
Merci de me tenir informé.....!
Pour rappel....je suis en vacance !</t>
  </si>
  <si>
    <t>2019-094</t>
  </si>
  <si>
    <t>Remplacement lors du prochain .
23/01/2020
Tuyau NC reçu de Bernd, à tester. Essai n°3503
30/01/2020
Rapport d'essai dispo: fuite constatée à cause de limaille dans le raccord, à cause de bacs sales. Rédiger une Alerte Qualité.</t>
  </si>
  <si>
    <t xml:space="preserve">Degen, Bernd </t>
  </si>
  <si>
    <t>Tuyau propane</t>
  </si>
  <si>
    <t>KROHSE</t>
  </si>
  <si>
    <t>I got back a gas hose 528012 from company Krohse which is leaking.
Shall I return it to Thierry for a quality check or shall I dispose it and you send a new one with the next order or delivery to Krohse?
If I have to return it do I need or get a RAM from you ?</t>
  </si>
  <si>
    <t>2019-093</t>
  </si>
  <si>
    <t>Réclamation 2019-092.
Selon tes photos les peignes ne mordent pas suffisamment dans le tube.
Il y a effectivement un réglage à effectuer sur la machine 162140. Voir page 24 de la notice.</t>
  </si>
  <si>
    <t xml:space="preserve">Grospelier, Jean-Luc </t>
  </si>
  <si>
    <t>Information</t>
  </si>
  <si>
    <t>Réglage de la tête de la MAF 4''</t>
  </si>
  <si>
    <t>MAF 4"</t>
  </si>
  <si>
    <t>FRTI</t>
  </si>
  <si>
    <t>Filetage DN65
Pouvez-vous svp voir avec ce client, c’est un problème récurrent en ce moment, et à ce jour nous n’avons pas de solution ?
J’étais face à RIGID et REMS, je vante les mérites de VIRAX et résultat la machine ne fonctionne pas.
A vous de jouer et de régler le litige avec le client.</t>
  </si>
  <si>
    <t>2019-092</t>
  </si>
  <si>
    <t>Essai Labo 2535-18-19-3496
Sertissage double en tournant les inserts</t>
  </si>
  <si>
    <t>Inserts RFP</t>
  </si>
  <si>
    <t>Sertissage PER
Je reviens vers vous, mon utilisateur vient de m’envoyer 2 photos et s’inquiète de la boursouflure à l’intérieur du tube, et sa fragilisation.... qu’en pensez-vous 
Alors pour les raccords c'est du Riquier
Et le tube de 16 c'est du ACOME ET PBTUBE</t>
  </si>
  <si>
    <t>2019-091</t>
  </si>
  <si>
    <t>Ces molettes ont été revues par notre responsable de production avant envoi. Elles sont en conformités avec notre standard, vous pouvez donc les utiliser.
Néanmoins, si vous trouvez une molette particulièrement abimée merci de l’écarter de votre assemblage. Pour info, nous retirons environ 10 molettes sur 2000 assemblés.
Merci pour votre alerte.</t>
  </si>
  <si>
    <t xml:space="preserve">Laharrague, Joelle </t>
  </si>
  <si>
    <t>ras</t>
  </si>
  <si>
    <t xml:space="preserve">Ecaillage du revettement </t>
  </si>
  <si>
    <t>Molette</t>
  </si>
  <si>
    <t>ROSA</t>
  </si>
  <si>
    <t>Nous avons reçu ce matin un nouveau lot de molettes 804209…dans le même état que les précédentes.
Ci-joint les photos.
Que devons nous faire ?</t>
  </si>
  <si>
    <t>2019-090</t>
  </si>
  <si>
    <t>Matthieu (17-12-19): Effectivement, le cintrage sur du cuivre Sanco 16x1 n’est pas satisfaisant, j’ai moi même effectué un test, et même après avoir recuit, la cintreuse pince le cuivre, ce qui ne convient pas à notre utilisateur, et qui a choisi de repasser sur des pinces à cintrer pour effectuer un travail de bien meilleure qualité.....</t>
  </si>
  <si>
    <t>Faire renir l'arbalète pour expertise du Labo sur tube Cu SANCO 16x1 mm</t>
  </si>
  <si>
    <t>arbalète</t>
  </si>
  <si>
    <t>CCL CASTRES</t>
  </si>
  <si>
    <t xml:space="preserve">Suite à mon appel d'hier je te joins la facture du client où il y a avait les 2 cintreuses arbalète. Le passage de Mathieu a confirmé qu'il ne pouvait pas utiliser correctement celles-ci et que le cuivre était pincé à chaque cintrage.
Du coup il souhaite que je les lui reprenne et fasse un avoir. A toi de faire le nécessaire pour cette reprise et on se recontacte pour trouver une solution car il a des cintrages à faire de 12 à 22mm sur la majorité de ses chantiers.
Keyne (16-12-19): Cas sur des plis sur du cuivre chez CEDEO Perpi, FIC, Baurès, Richardson et CCL pour le moment, (Baurès et Richardson sont passés sur de l'arbalète REMS aujourd'hui)
</t>
  </si>
  <si>
    <t>2019-089</t>
  </si>
  <si>
    <t xml:space="preserve">Jacquier, Regis </t>
  </si>
  <si>
    <t>Machine non réceptionnée</t>
  </si>
  <si>
    <t>METRAL PASSY</t>
  </si>
  <si>
    <t xml:space="preserve">Pour information la machine qui revient du SAV est encore en panne,(machine encore bloquée sur le raccord cuivre en mode sertissage) un  nouveau retour au SAV va être effectué mais le client( Best Habitat) va nous envoyer une lettre  en AR car très mécontent des pannes sur les sertisseuses M21+ neuves et également de notre SAV : Merci de procéder une nouvelle fois à l’enlèvement d’une M21+ N/S 17060089 pour SAV
Apparemment vu avec Sébastien pour un remplacement total du mécanisme..
Merci aussi de me transmettre
Le premier rapport d’intervention pour M21+ N /S 17060089
Et aussi celui de M21+ N/S 14100186 </t>
  </si>
  <si>
    <t>2019-088</t>
  </si>
  <si>
    <t xml:space="preserve">Dreyfuss, Frederic </t>
  </si>
  <si>
    <t>2 A DISTRIBUTION</t>
  </si>
  <si>
    <t xml:space="preserve">Nous avons une épidémie de gastro sur la M21 depuis le début de semaine .
Je viens de me faire allumer la tête par le distributeur 2 ADistribution à Houdemont 54 et son utilisateur pour une m21 acheté le 05/09  N°de série 19040460.
Le client doit rendre son chantier mercredi prochain avant pénalité de retard.
Merci de prendre contact avec Mr Challoit au 0609360236 à la première heure lundi pour récupérer la M21 et faire partir une machine en prêt en urgence pour que mardi il puisse finir son chantier.
Merci de me tenir au courant de la suite que vous donnerez à ce dossier lundi matin </t>
  </si>
  <si>
    <t>2019-087</t>
  </si>
  <si>
    <t>Sujet MKT: Appro des chaines M et V grand diamètre chez PRO PRESS, et/ou appro de toutes les pinces chez ROKE. 
21/01/2020
Bonjour à tous Je suis passé chez le distributeur CEDEO Pont a Mousson ou j’ai rencontré l’utilisateur qui a un problème de sertissage sur les diamètres supérieur à 35 Le problème a déjà été remonté par moi-même et mes collègues, impossible de sertir correctement les gros diamètres avec une P25+, il faut s’y prendre en plusieurs fois et le Vérin ne va pas jusqu’au bout de sa course et la sertisseuse se mets en défaut. La machine est déjà revenue en Avril 2019 pour le même problème mais elle est repartie comme étant conforme. Le problème est toujours présent. Je vous joints tous les éléments en pièces jointe A vous lire Greg
13/02/2020
Pinces M42, M54 reçues pour essais Labo sur P30 et P22</t>
  </si>
  <si>
    <t>Machine ROKE non compatible avec les pince PRO PRESS.</t>
  </si>
  <si>
    <t>CEDEO PONT A MOUSSON, utilisteur  CONCEPT CLIMA CONFORT</t>
  </si>
  <si>
    <t xml:space="preserve">Ci dessous un message et une vidéo dun utilisateur qui rencontre un problème de sertissage gros diamètre sur p25
Problème déjà rencontré et remonte. 
Quelle est la solution svp? </t>
  </si>
  <si>
    <t>2019-086</t>
  </si>
  <si>
    <t>Machine non réceptionnée
Blocage de la chape en avant: probablement une utilisation sans pince</t>
  </si>
  <si>
    <t>PUM LA MAXE</t>
  </si>
  <si>
    <t>Machine n° 16120187. Avis 200041405
Ci joint des photos d'une sertisseuse qui reviens de sav le 6 /11/19. 
Distributeur pum plastique la maxe 
La demande de retour à été faite ce jour 
Demande initiale 2000 40480</t>
  </si>
  <si>
    <t>2019-084</t>
  </si>
  <si>
    <t>Machine non réceptionnée.
Probablement switch HS maintenu pressé.</t>
  </si>
  <si>
    <t>Comme indiqué dans mon mail précédent, ci-joint la vidéo de la nouvelle panne de M21+
Nouvelle panne sur M21+  
-La machine s’allume toute seule alors que normalement il faut appuyer sur la mise en route.
-La machine ne fait pas de sertissage lorsque l’on appuie sur la gâchette.</t>
  </si>
  <si>
    <t>2019-083</t>
  </si>
  <si>
    <t>Machine non réceptionnée.
Réparée le 18/12/2019 : kit nez-chape changé.</t>
  </si>
  <si>
    <t>Vis à bille HS</t>
  </si>
  <si>
    <t>Machine n° 19060462. Avis 200041406
Ci-joint une demande de retour SAV pour une client de notre distributeur MEQUISA 
L’utilisateur Qui était équipé en REMS à acheté 2 sertisseuses M21+ le 15/07/19 (voir facture PJ), la première est repartie le 23/10, la deuxième le 14/11. L’utilisateur à récupéré sa sertisseuse la semaine dernière et ce matin, il m’appelle en me disant (bien agacé) que la sertisseuse revenue la semaine dernière est de nouveau en panne.
J’avais déjà alerté que de plus en plus de sertisseuse présentaient la même panne (avance saccadée). Je n’ai pas eu de retour sur mon mail en PJ concernant l’expertise de la M21+. 
Je ne suis pas Technicien SAV mais je soupçonne une carte électronique défectueuse (Sébastien pourra peut-être confirmer).</t>
  </si>
  <si>
    <t>2019-082</t>
  </si>
  <si>
    <t>Impossible selon DENUZIERE</t>
  </si>
  <si>
    <t>Mauvaise qualité de soudure/peinture</t>
  </si>
  <si>
    <t>IDROTERMICA SALNITRO</t>
  </si>
  <si>
    <t>Please see below pictures and notes: 
1.	Final Customer : IDROTERMICA SALNITRO 
2.	Order Number  266604 12/11/19
3.	Numero BL  80446257 DEL 19/11/19 – delivered  27/11 GEFCO
Le client, il affirme que le chariot a été soumis à une réparation et à une soudure de peinture! 
If true… how can be possible ?</t>
  </si>
  <si>
    <t>2019-081</t>
  </si>
  <si>
    <t xml:space="preserve">Ce client GLOCK, utilisateur final de Pum Cournon possède 2 P30 :
• La machine 16x27-11418 : « Electrocution », expertisée puis remise en état en sem. 49, puis renvoyée. Sébastien, merci de confirmer le renvoi.
• La machine 13w34-10225 : retournée le 08-01-16, puis le 22-11-2016, puis enfin échangée le 15-12-2016 avec la 15w27-11129
• La machine 15w27-11129 : retournée le 31-07-2019, puis le 19-11-2019 en attente d’accord sur le devis, que nous réaliserons gratuitement. Sébastien, merci de confirmer la présence de cette machine chez nous, elle l’était vendredi 6. Machine réparée le 11-12-19 par Eric.
</t>
  </si>
  <si>
    <t xml:space="preserve">Fihey, Eric </t>
  </si>
  <si>
    <r>
      <rPr>
        <u/>
        <sz val="10"/>
        <color theme="1"/>
        <rFont val="Calibri"/>
        <family val="2"/>
        <scheme val="minor"/>
      </rPr>
      <t>Prise en main de la machine</t>
    </r>
    <r>
      <rPr>
        <sz val="10"/>
        <color theme="1"/>
        <rFont val="Calibri"/>
        <family val="2"/>
        <scheme val="minor"/>
      </rPr>
      <t xml:space="preserve">
- N° de série : 16W27-11418
- Machine propre, coque en bon état, pas de trace de chute.
- Cable et prise en bon état.
- Mesure de la résistance d’isolement : &gt; 999 MΩ sous 250V (conforme).
- Lecture du nombre de cycles : 4064
</t>
    </r>
    <r>
      <rPr>
        <u/>
        <sz val="10"/>
        <color theme="1"/>
        <rFont val="Calibri"/>
        <family val="2"/>
        <scheme val="minor"/>
      </rPr>
      <t>Utilisation de la machine</t>
    </r>
    <r>
      <rPr>
        <sz val="10"/>
        <color theme="1"/>
        <rFont val="Calibri"/>
        <family val="2"/>
        <scheme val="minor"/>
      </rPr>
      <t xml:space="preserve">
- Machine en panne : le voyant rouge s’allume (= pince de sertissage non détectée). La machine ne démarre pas.
</t>
    </r>
    <r>
      <rPr>
        <u/>
        <sz val="10"/>
        <color theme="1"/>
        <rFont val="Calibri"/>
        <family val="2"/>
        <scheme val="minor"/>
      </rPr>
      <t xml:space="preserve">Utilisation de la machine après changement du capteur avant
</t>
    </r>
    <r>
      <rPr>
        <sz val="10"/>
        <color theme="1"/>
        <rFont val="Calibri"/>
        <family val="2"/>
        <scheme val="minor"/>
      </rPr>
      <t xml:space="preserve">- Machine en panne : le moteur tourne, le piston sort, mais le piston ne recule pas.
- Mesure de courant de fuite : 0.02 mA (conforme)  La machine ne présente pas de danger électrique.
</t>
    </r>
    <r>
      <rPr>
        <u/>
        <sz val="10"/>
        <color theme="1"/>
        <rFont val="Calibri"/>
        <family val="2"/>
        <scheme val="minor"/>
      </rPr>
      <t>Utilisation de la machine après changement du pignon limiteur de couple</t>
    </r>
    <r>
      <rPr>
        <sz val="10"/>
        <color theme="1"/>
        <rFont val="Calibri"/>
        <family val="2"/>
        <scheme val="minor"/>
      </rPr>
      <t xml:space="preserve">
- Machine fonctionnelle.
</t>
    </r>
    <r>
      <rPr>
        <u/>
        <sz val="10"/>
        <color theme="1"/>
        <rFont val="Calibri"/>
        <family val="2"/>
        <scheme val="minor"/>
      </rPr>
      <t xml:space="preserve">Conclusions
</t>
    </r>
    <r>
      <rPr>
        <sz val="10"/>
        <color theme="1"/>
        <rFont val="Calibri"/>
        <family val="2"/>
        <scheme val="minor"/>
      </rPr>
      <t>- La machine est arrivée HS mais ne présente pas le problème électrique déclaré par le client.
- PUM cite un retour en novembre 2016 mais qui concerne la P30 13W34-10225 et non celle dont nous parlons. 
- PUM parle du câble d’alimentation, or la panne de la machine est liée au câble du capteur de présence de pince. Y a-t-il confusion ?</t>
    </r>
  </si>
  <si>
    <t>P30</t>
  </si>
  <si>
    <t>PUM 63</t>
  </si>
  <si>
    <t>Le client GLOCK a toujours acheté les pinces à sertir chez nous, il a été équipé de 2 M20+ puis 1 M21+ et enfin deux pinces P30+.
La pince concernée est une P30+ achetée en décembre 2015 (n° de BL 21439510-01-01) sous le code T634111.
Le client nous a fait réviser cette pince une première fois le 18/11/2016 (n° autorisation 200022265) , nous l’a redonné une deuxième fois le 05/09/19 (n° autorisation de SAV Virax 200039559) où le client  a demandé d’établir la révision général de la machine et surtout de vérifier le câble d’alimentation de la machine. Virax a retourné la machine en facturant un entretien classique + réparations des pignons et de l’écran.
Le client revient le 11/10/19 en nous expliquant que la machine ne sertie plus à cause du câble d’alimentation qui est défectueux et que Virax n’a pas remplacé la 1ere fois. 
Nous réexpédions la machine (Autorisation n°200040278) et demandons donc d’intervenir à titre gracieux pour le dépannage de la machine et le remplacement du câble. La machine nous revient et le client l’a récupère.
Le 22/11/19, le client nous apprend que l’un de ses ouvriers c’est électrocuté avec la pince à sertir le matin même, l’ouvrier a eu le bras paralysé pendant 30 min et a été contraint par la suite de quitter le chantier pour se rendre chez son médecin traitant pour consultation (heureusement rien de grave pour lui). Le client nous explique que le câble changé a subi le même défaut que le premier.</t>
  </si>
  <si>
    <t>2019-080</t>
  </si>
  <si>
    <t>05/02/2020
Gabriella, Pouvez-vous me faire un retour sur les actions que vous avez mené concernant l’amélioration du conditionnement demandé ci-dessous. Sincères salutations, Thierry SICARD</t>
  </si>
  <si>
    <t>Capot cassé</t>
  </si>
  <si>
    <t>Pompe à détartrer</t>
  </si>
  <si>
    <t xml:space="preserve">Baures Nîmes </t>
  </si>
  <si>
    <t>Suite à mon appel, problème avec une pompe à détartrer 295000 reçu une première fois avec le capot cassé mais utiliser par le client.
J'ai ouvert personnellement celle que tu m'a renvoyé pour remplacement et même problème le capot est également cassé (ci-joint la photo au déballage).</t>
  </si>
  <si>
    <t>2019-079</t>
  </si>
  <si>
    <t>Etudier cette nouvelle contraite par la R&amp;D</t>
  </si>
  <si>
    <t>Attached you will find the photographic documentation received from a customer of ours, the adapter pliers are deformed and the gears of the rack after some pressing are ruined and do not allow to perform others complete (they succeed in making the compasses rise only up to about the half of the run of the complete pressing).”</t>
  </si>
  <si>
    <t>2019-078</t>
  </si>
  <si>
    <t>délai de traitement ( date ouverture / date clotûre en jours)</t>
  </si>
  <si>
    <t xml:space="preserve">Date de Clôture  
</t>
  </si>
  <si>
    <t>Date de réponse</t>
  </si>
  <si>
    <t>Actions correctives et préventives</t>
  </si>
  <si>
    <t>Interlocuteur</t>
  </si>
  <si>
    <t>Action curative</t>
  </si>
  <si>
    <t>Justifiée / Injustifiée</t>
  </si>
  <si>
    <t>détails causes</t>
  </si>
  <si>
    <t>Causes de la réclamation</t>
  </si>
  <si>
    <t xml:space="preserve">Famille Catalogue </t>
  </si>
  <si>
    <t>Désignation</t>
  </si>
  <si>
    <t>Référence Produit</t>
  </si>
  <si>
    <t>Pays</t>
  </si>
  <si>
    <t>Distributeur ou client</t>
  </si>
  <si>
    <t>Objet de la réclamation</t>
  </si>
  <si>
    <t>Semaine</t>
  </si>
  <si>
    <t>année</t>
  </si>
  <si>
    <t>mois</t>
  </si>
  <si>
    <t>Date de réclamation</t>
  </si>
  <si>
    <r>
      <t xml:space="preserve">N°
</t>
    </r>
    <r>
      <rPr>
        <b/>
        <u/>
        <sz val="8"/>
        <color theme="3" tint="0.39997558519241921"/>
        <rFont val="Calibri"/>
        <family val="2"/>
        <scheme val="minor"/>
      </rPr>
      <t>lien vers documents</t>
    </r>
  </si>
  <si>
    <t>nb en cours</t>
  </si>
  <si>
    <t>nb soldées</t>
  </si>
  <si>
    <t>délai de traitement moyen</t>
  </si>
  <si>
    <t>Baudet, Soline</t>
  </si>
  <si>
    <t>Commandé 
Reçu 3 abimés
BL 80484</t>
  </si>
  <si>
    <t>Problème de transport</t>
  </si>
  <si>
    <t>Fournisseur</t>
  </si>
  <si>
    <t>Déboucheur</t>
  </si>
  <si>
    <t>RS COMPONENTS</t>
  </si>
  <si>
    <t>UK</t>
  </si>
  <si>
    <t xml:space="preserve">Abimé
Cde client : PO 4505165796/10 </t>
  </si>
  <si>
    <t>Log-2020-089</t>
  </si>
  <si>
    <t xml:space="preserve">Ahadji, William </t>
  </si>
  <si>
    <t>Commandé 4 + 3 + 
Reçu 1 + 0 + 0
BL 80486270</t>
  </si>
  <si>
    <t>Virax</t>
  </si>
  <si>
    <t>PC 42
Inserts V
ML21</t>
  </si>
  <si>
    <t>215042
990034
253521</t>
  </si>
  <si>
    <t>STAC SUD EST</t>
  </si>
  <si>
    <t>Log-2020-088</t>
  </si>
  <si>
    <t>Commandé 12
Reçu 6
BL 80486548</t>
  </si>
  <si>
    <t>THERMIC CHARPENTIER</t>
  </si>
  <si>
    <t>Log-2020-087</t>
  </si>
  <si>
    <t>Commandé 8
Reçu 8 x 110105-Huile 5L std
BL 80463669 NICOLAS IKAC</t>
  </si>
  <si>
    <t>Huile de coupe INOX</t>
  </si>
  <si>
    <t>Erreur de référence</t>
  </si>
  <si>
    <t>Log-2020-086</t>
  </si>
  <si>
    <t>Commandé 0 (et 5 autres articles)
Reçu 2 x 253253-Inserts RFP20
BL 80485314</t>
  </si>
  <si>
    <t>COVAP</t>
  </si>
  <si>
    <t>Log-2020-085</t>
  </si>
  <si>
    <t>Commandé 6
Reçu 6 x 215042-PC42
BL 80484241 MARIE ELISABETH ANCETE</t>
  </si>
  <si>
    <t>Outillage</t>
  </si>
  <si>
    <t>Ressort</t>
  </si>
  <si>
    <t>STAC NORD</t>
  </si>
  <si>
    <t>Log-2020-084</t>
  </si>
  <si>
    <t>Remplacement par BL 80486797 le 06-07-2020</t>
  </si>
  <si>
    <t>Commandé 2
Reçu 1 abimé
BL 80484842 MELANIE CIELAS</t>
  </si>
  <si>
    <t>Détartrant</t>
  </si>
  <si>
    <t>Abimé
Cde client : 3753861, cde Virax 288376 du 24-06-20</t>
  </si>
  <si>
    <t>Log-2020-083</t>
  </si>
  <si>
    <t>Commandé 1
Reçu 0
BL 80485939</t>
  </si>
  <si>
    <t>Pince Vanadix</t>
  </si>
  <si>
    <t>IFD OUTILLAGE</t>
  </si>
  <si>
    <t>Log-2020-082</t>
  </si>
  <si>
    <t>Sandrine</t>
  </si>
  <si>
    <t>Commandé 1
Reçu 1 abimés
BL 804</t>
  </si>
  <si>
    <t>Berceau LCE</t>
  </si>
  <si>
    <t>CEDEO (75)</t>
  </si>
  <si>
    <t>Abimé</t>
  </si>
  <si>
    <t>Log-2020-081</t>
  </si>
  <si>
    <t>Aline</t>
  </si>
  <si>
    <t xml:space="preserve">Commandé 3
Reçu 3 x 252967 - Insert V16
BL 80484760 </t>
  </si>
  <si>
    <t xml:space="preserve">Insert V18
</t>
  </si>
  <si>
    <t>Log-2020-080</t>
  </si>
  <si>
    <t>Commandé 1 + 1 + 1
Reçu 0 + 1 + 0 et colis abimé refusé
BL 80482251</t>
  </si>
  <si>
    <t>Poste</t>
  </si>
  <si>
    <t>Toupie
Table
Clé Viragrip</t>
  </si>
  <si>
    <t>250441
201202
013618</t>
  </si>
  <si>
    <t>MABILLE LE HAVRE</t>
  </si>
  <si>
    <t>Log-2020-079</t>
  </si>
  <si>
    <t>Commandé 8
Reçu 0
BL 8048</t>
  </si>
  <si>
    <t xml:space="preserve">Cartouche gaz
</t>
  </si>
  <si>
    <t>ROUTHIAU SAS</t>
  </si>
  <si>
    <t>Log-2020-078</t>
  </si>
  <si>
    <t>Commandé 4
Reçu 4 x 220420-Clé de montage
BL 80482443</t>
  </si>
  <si>
    <t>Clé à sangle</t>
  </si>
  <si>
    <t>PUM COIGNIERES</t>
  </si>
  <si>
    <t>Log-2020-077</t>
  </si>
  <si>
    <t>Commandé 3 + 3
Reçu 2 + 2
BL 80482413</t>
  </si>
  <si>
    <t xml:space="preserve">Peigne 2''
Peigne 4''
</t>
  </si>
  <si>
    <t>162203
162204</t>
  </si>
  <si>
    <t>AUTO OMNIA INDUSTRIE</t>
  </si>
  <si>
    <t>Log-2020-076</t>
  </si>
  <si>
    <t>15/06/2020
Bonjour Sandrine, Après vérification avec Joëlle qui a fait le colisage, la caméra était bien dans le colis. Cordialement Philippe VARNIER
Philippe, Merci pour ton retour. Par contre je ne comprends pas parce qu’il n’y a pas de carton d’emballage indiqué sur le BL, cela veut-il dire que la caméra et le polo auraient été mis dans le carton de la trottinette ? Sandrine
22/06/2020
Bonjour Sandrine, Tout a été mis dans le carton trotinette. Cordialement, Philippe VARNIER</t>
  </si>
  <si>
    <t>Pithois, Sandrine</t>
  </si>
  <si>
    <t>Commandé 1 
Reçu 0
BL 80481079</t>
  </si>
  <si>
    <t xml:space="preserve">Caméra thermique
</t>
  </si>
  <si>
    <t>EIRL LANGLET GUILLAUME</t>
  </si>
  <si>
    <t>Log-2020-075</t>
  </si>
  <si>
    <t>Commandé 1 + 1
Reçu 0 + 0
BL 80481161 - ARMELLE PETIT dans 2 cartons via UPS</t>
  </si>
  <si>
    <t>Smartflux
Piston 2902</t>
  </si>
  <si>
    <t>528420
753567</t>
  </si>
  <si>
    <t>PROSYNERGIE LEZAY</t>
  </si>
  <si>
    <t>Log-2020-074</t>
  </si>
  <si>
    <t>19/06/2020
Bonjour Valérie, Oui, envoi 6 en gratuit, et demande le retour des 6 NC pour réparation au SAV stp
Sébastien, A réception, merci de changer le mano par un neuf et remettre en stock. Merci à vous deux Thierry</t>
  </si>
  <si>
    <t>Commandé 25
Reçu 6 abimés
BL 80477863</t>
  </si>
  <si>
    <t>Controleur gaz</t>
  </si>
  <si>
    <t>FONDEUR et CIE</t>
  </si>
  <si>
    <t>Log-2020-073</t>
  </si>
  <si>
    <t>Commandé 64
Reçu  abimés
BL 80479901 via GEFCO</t>
  </si>
  <si>
    <t>Huile de coupe</t>
  </si>
  <si>
    <t>Log-2020-072</t>
  </si>
  <si>
    <t>11/06/2020
Sébastien, Peux-tu stp envoyer gratuitement une roue de Siberia au client. Merci, Thierry</t>
  </si>
  <si>
    <t>Roue reçue cassée</t>
  </si>
  <si>
    <t>Siberia</t>
  </si>
  <si>
    <t>Log-2020-071</t>
  </si>
  <si>
    <t xml:space="preserve">08/06/2020
Pour ce qui concerne ce problème, visiblement d’après les informations fournies par le client, le transporteur ne serait pas en cause vu que le carton n’est pas abîmé. Ce serait plutôt un pb lié au conditionnement du produit dans le carton donc une action qualité à faire pour déterminer la cause et y apporter un plan d’action afin que cela ne se reproduise. Puis faire un remplacement au client.
Thierry,Si ok pour toi, merci de nous donner le top, afin que Sonia puisse remplacer ( sans facturation ) la réf 295050 qté 1, puis reprendre le produit abîmé pour le SAV. Cdlt. William </t>
  </si>
  <si>
    <t>Carter plastique cassé</t>
  </si>
  <si>
    <t>RICHARDSON DAX</t>
  </si>
  <si>
    <t>Log-2020-070</t>
  </si>
  <si>
    <t>Commandé 1 + 1 + 1
Reçu 0 + 0 + 3
BL 80479424</t>
  </si>
  <si>
    <t>Viragrip 14"
Viragrip 18"
Viragrip 18 90°</t>
  </si>
  <si>
    <t>013814
013818
013618</t>
  </si>
  <si>
    <t>BUCAS HDG</t>
  </si>
  <si>
    <t>Log-2020-069</t>
  </si>
  <si>
    <t>Valérie</t>
  </si>
  <si>
    <t>Commandé 1
Reçu 1 x 251412 Pince à cintrer
BL 80481211</t>
  </si>
  <si>
    <t>MAILLARD</t>
  </si>
  <si>
    <t>Log-2020-068</t>
  </si>
  <si>
    <t>Commandé 2
Reçu 1 ok et 1 x 220920 Scie cloche 1"1/4
BL 80479802 - JOELLE LEBOEUF</t>
  </si>
  <si>
    <t>Scie cloche 1"3/8</t>
  </si>
  <si>
    <t>Log-2020-067</t>
  </si>
  <si>
    <t>06/06/2020
Philippe, Bonjour, Pour info, 2 bidons d’huile 110605 ont été endommagés en arrivant chez ANB / Pologne. Voir photos PJ. Cela provient sûrement du manque de délicatesse du transporteur mais la cliente nous demande ci-dessous de veiller à la qualité de  nos packings. Bien à vous, Soline</t>
  </si>
  <si>
    <t>Commandé 4
Reçu 2 Ok + 2 abimés enfoncés non fuyants
BL 80478492</t>
  </si>
  <si>
    <t>Log-2020-066</t>
  </si>
  <si>
    <t xml:space="preserve">Commandé 6
Reçu 6 x 221250 Ebavureur tonneau
BL 80480163 </t>
  </si>
  <si>
    <t>Ebavureur int/ext</t>
  </si>
  <si>
    <t>FOUSSIER ALLONNES</t>
  </si>
  <si>
    <t>Log-2020-065</t>
  </si>
  <si>
    <t>BL 80479321. Cdé 20, reçu 18
Colis ouvert. Transporteur GEFCO</t>
  </si>
  <si>
    <t>Ebavureur crayon</t>
  </si>
  <si>
    <t>Log-2020-064</t>
  </si>
  <si>
    <t>Manque formes et contre-formes</t>
  </si>
  <si>
    <t>CEDEO (76)</t>
  </si>
  <si>
    <t>Log-2020-063</t>
  </si>
  <si>
    <t>BL 80478402</t>
  </si>
  <si>
    <t>QUERU DISRTIBUTION</t>
  </si>
  <si>
    <t>Log-2020-062</t>
  </si>
  <si>
    <t>BL 80476491</t>
  </si>
  <si>
    <t>221252
521726
528420</t>
  </si>
  <si>
    <t>Log-2020-061</t>
  </si>
  <si>
    <t>BL Virax : n° 80475409</t>
  </si>
  <si>
    <t>753643
870192</t>
  </si>
  <si>
    <t>Log-2020-060</t>
  </si>
  <si>
    <t>05-05-2020
Philippe, Nous avons à nouveau une réclamation de CBC :  emballage désastreux BL 80475510 du 27/04/20 et 80475028 du 29/04/20 Il s’agissait d’envois par UPS  (peut-être un peu trop gros pour UPS ?) Pouvons-nous emballer plus solidement à l’avenir. Cordialement Régine
13/05/2020
Bonjour Philippe, Peux-tu nous confirmer la bonne prise en charge de cette réclamation : quelle solution d’emballage envisagez-vous pour ces pièces lourdes ? Merci, Thierry 
14/05/2020
Bonjour Thierry, Je remarque que c’est avec l’Italie que nous avons souvent le problème avec les têtes, quelques soit le carton les colis arrivent en mauvais état. Nous enverrons dorénavant sur palette en GEFCO. Cordialement Philippe VARNIER</t>
  </si>
  <si>
    <t>Tete dia 3/4</t>
  </si>
  <si>
    <t>CBC</t>
  </si>
  <si>
    <t>Je ne sais plus quoi dire et quoi faire vu que j’ai n’ai pas recu une reponse aussi sur la reclamation precedente</t>
  </si>
  <si>
    <t>Log-2020-059</t>
  </si>
  <si>
    <t>J’ ai donc organisé le retour, UPS passera chez le client le 01.04.2020. J’ ai aussi renvoyé une Réf. 253117 à Herbelca à prix 0 car il a déjà reçu la facture N° 90504203.</t>
  </si>
  <si>
    <t>Bonidan, Laurence</t>
  </si>
  <si>
    <t>Commandé 1 (+1 P30 +1Pince U50)
Reçu 1 x 253017 - Pince TH63 (+1 P30 +1Pince U50)
BL 80474220 - MELANIE CIELAS
40 en stock au 31/03/2020</t>
  </si>
  <si>
    <t>Pince U40</t>
  </si>
  <si>
    <t>HERBELCA</t>
  </si>
  <si>
    <t>ES</t>
  </si>
  <si>
    <t>Log-2020-058</t>
  </si>
  <si>
    <t>Commandé 14
BL 80469441 - MARIE ELISABETH ANCETE
288 en stock au 20/03/2020</t>
  </si>
  <si>
    <t xml:space="preserve">Clé à molette
</t>
  </si>
  <si>
    <t>Log-2020-057</t>
  </si>
  <si>
    <t>Commandé 5
BL 80470327 - JOELLE LEBOEUF
0 en stock au 20/03/2020</t>
  </si>
  <si>
    <t xml:space="preserve">Outil à piquer
</t>
  </si>
  <si>
    <t>LE BRETON</t>
  </si>
  <si>
    <t>Log-2020-056</t>
  </si>
  <si>
    <t>Commandé 2
BL 80470758 - ARMELLE PETIT
210 en stock au 20/03/2020</t>
  </si>
  <si>
    <t xml:space="preserve">Clé Sanicrom
</t>
  </si>
  <si>
    <t>LEGALLAIS</t>
  </si>
  <si>
    <t>Log-2020-055</t>
  </si>
  <si>
    <t>Hutasse, Cyrielle</t>
  </si>
  <si>
    <t>Commandé 5
Reçu 5 x 252623 Outil à emboiture 1/2
BL 80472170 - MELANIE CIELAS
0 en stock au 20/03/2020</t>
  </si>
  <si>
    <t>Outil à emboiture 35</t>
  </si>
  <si>
    <t>PARAGAS</t>
  </si>
  <si>
    <t>PT</t>
  </si>
  <si>
    <t>Log-2020-054</t>
  </si>
  <si>
    <t>Commandé 3
BL 80470744 - MELANIE CIELAS
559 en stock au 19/03/2020</t>
  </si>
  <si>
    <t>Ebavureur Novipro</t>
  </si>
  <si>
    <t>Log-2020-053</t>
  </si>
  <si>
    <t>Seurat, Régine</t>
  </si>
  <si>
    <t>Commandé 12
Reçu12 x 231521-Tete dia 20
BL 80469887 - MELANIE CIELAS
0 en stock au 12/03/2020</t>
  </si>
  <si>
    <t>Tete dia 32</t>
  </si>
  <si>
    <t>Log-2020-052</t>
  </si>
  <si>
    <t>1 seul carton via UPS</t>
  </si>
  <si>
    <t>Commandé 3
BL 80466894 - MELANIE CIELAS
13 en stock au 12/03/2020</t>
  </si>
  <si>
    <t>Arbalète</t>
  </si>
  <si>
    <t>STAC TLSE</t>
  </si>
  <si>
    <t>Log-2020-051</t>
  </si>
  <si>
    <t>1 seul carton via GEFCO</t>
  </si>
  <si>
    <t>Commandé 5
BL 80466897 - MELANIE CIELAS
13 en stock au 12/03/2020</t>
  </si>
  <si>
    <t>Log-2020-050</t>
  </si>
  <si>
    <t>Commandé 6
Reçu 210471-ZR 35 SS
BL 80466889 - MELANIE CIELAS
0 en stock au 12/03/2020</t>
  </si>
  <si>
    <t>ZR35 ML</t>
  </si>
  <si>
    <t>Log-2020-049</t>
  </si>
  <si>
    <t>Commandé 6
Reçu 210471-ZR 35 SS
BL 80467194 - MELANIE CIELAS
0 en stock au 12/03/2020</t>
  </si>
  <si>
    <t>Log-2020-048</t>
  </si>
  <si>
    <t>Commandé 291201-DEBOUCH VAL 80E
Reçu Centrale de desembouage
BL 80463380 - MARIE ELISABETH ANCETE
22 en stock au 06/03/2020</t>
  </si>
  <si>
    <t>Log-2020-047</t>
  </si>
  <si>
    <t>05/03/2020
Bonjour Philippe, Pour info et prise en compte lors des emballages : ajout d'un film. Merci, Thierry</t>
  </si>
  <si>
    <t>Voici comment nous avons recu les tables de monteur. Partent elles de chez vous sur palettes filmees. Si oui, veuillez voir avec votre transporteur pour que cela ne se reproduise plus. La prochaine fois, ce sera refusé</t>
  </si>
  <si>
    <t>II DIFFUSION</t>
  </si>
  <si>
    <t>Log-2020-046</t>
  </si>
  <si>
    <t>05/03/2020
Bonjour Philippe, Pour info et prise en compte lors des emballages. Merci, Thierry</t>
  </si>
  <si>
    <t>Le client dit qu’il n’y avait pas de bulles de protection sur le dessus du coffret dans le carton, ce qui aurait provoqué le dommage.</t>
  </si>
  <si>
    <t>Virabox M21</t>
  </si>
  <si>
    <t>Log-2020-045</t>
  </si>
  <si>
    <t>Commandé 2
Reçu 1 abimé
BL 80468432</t>
  </si>
  <si>
    <t>Log-2020-044</t>
  </si>
  <si>
    <t>Commandé 1, reçu 0
Commandé 1, reçu 0
BL 80468420 - MELANIE CIELAS
68 et 191 en stock au 05/03/2020</t>
  </si>
  <si>
    <t xml:space="preserve">Insert V14
Insert TH26
</t>
  </si>
  <si>
    <t>252966
252909</t>
  </si>
  <si>
    <t>Log-2020-043</t>
  </si>
  <si>
    <t>Commandé 20, reçu 10
BL 80459531 - MELANIE CIELAS
4700+ en stock au 05/03/2020</t>
  </si>
  <si>
    <t>Log-2020-042</t>
  </si>
  <si>
    <t>Commandé 6, reçu 0
BL 80466886 - MELANIE CIELAS
2 en stock au 05/03/2020</t>
  </si>
  <si>
    <t>ZR35 plast</t>
  </si>
  <si>
    <t>Log-2020-041</t>
  </si>
  <si>
    <t>Commandé 6, reçu 0
BL 80466910 - MELANIE CIELAS
447 en stock au 05/03/2020</t>
  </si>
  <si>
    <t>Cle à molette 12</t>
  </si>
  <si>
    <t>Log-2020-040</t>
  </si>
  <si>
    <t>04/03/2020
Bonjour, Pour ouverture litige avec UPS : Colis abimé et article manquant. En pièces jointes, la photo de l’état du colis, la facture et la packing list. De mon côté, je vais réexpédier gratuitement l’article au client. Merci Cyrielle</t>
  </si>
  <si>
    <t>Colis UPS abimé</t>
  </si>
  <si>
    <t>Clé Viragrip 36</t>
  </si>
  <si>
    <t>OUTIL PRO</t>
  </si>
  <si>
    <t>Abimé
Bonjour, Nous avons reçu les colis virax dans des cartons fortement âbimés.L’un d’entre eux avait été réemballé par UPS. Après vérification des marchandises avec la liste de colisage en PJ, nous remarquons que l’article en position 120 n°013790 clé viragrip 36’’ aluminium n’est pas dans le colis. Or, vous la facturez en position 120. Pourriez-vous créditer ? Merci Cordialement. Virginie Herchuel Secrétaire-Comptable SPRL Outil-Pro</t>
  </si>
  <si>
    <t>Log-2020-039</t>
  </si>
  <si>
    <t>Commandé 34xM21
Reçu 28xM21 + 6xP25 253262
BL 80468154 - NICOLAS IKAC</t>
  </si>
  <si>
    <t>Saltoki Barbera Logistico</t>
  </si>
  <si>
    <t>Manquant
Bonjour, Je viens de recevoir ce mail de Saltoki Barbera Logistico. BL de 34 Ref.253518 . Le problème est le suivant , ils ont reçu 28 Réf 253518 et 6 P25 envoyées par erreur. Ils me demandent le retrait des P25 et l'envoi des M21 de manière urgente. Vu que le stock de la Réf. 253518 est à 0 et le Bl correspond à une commande du 07.01.2020, je me vois mal leur dire qu' il ne pourront pas avoir les M21 avant la semaine 13. Les 6 Réf. 253518 non envoyées sont-elles encore en stock ? Merci  par avance, Un cordial saludo / Cordialement / Best regards Asistenta Export / Assistante Export / Export  Assistant 00.34.633.766.803 laurence.bonidan@virax.com</t>
  </si>
  <si>
    <t>Log-2020-038</t>
  </si>
  <si>
    <t>Commandé 1, reçu 0
BL 80465190 - MELANIE CIELAS
0 en stock au 05/03/2020</t>
  </si>
  <si>
    <t>Log-2020-037</t>
  </si>
  <si>
    <t>02/03/2020
Sandrine, Si tu pouvais me donner un numéro de BL afin que je puisse analyser l’emballage Cordialement Philippe VARNIER -&gt; BL 80468321</t>
  </si>
  <si>
    <t>BL 80468321 - JOELLE LEBOEUF
France - Gefco - 2 jours</t>
  </si>
  <si>
    <t>Présentoirs</t>
  </si>
  <si>
    <t>PLV-ILV</t>
  </si>
  <si>
    <t>Frederic Dreyfuss</t>
  </si>
  <si>
    <t>Abimé
Bonjour, Frederic Dreyfuss nous a passé une commande de 10 présentoirs de doc afin de les mettre chez nos distributeurs, et voici comment sont livrés les présentoirs de doc en plexi. Coût de cet envoi et donc de la perte : 38,50 € (+ envoi à refaire). Nous avons régulièrement des retours des clients pour le même problème. Merci de trouver une solution afin que ces présentoirs soient bien protégés pour les prochains envois. Je vous remercie, Cordialement, Sandrine PITHOIS</t>
  </si>
  <si>
    <t>Log-2020-036</t>
  </si>
  <si>
    <t>RMA</t>
  </si>
  <si>
    <t xml:space="preserve">Bonjour Philippe, Florence, Il y a eu un retour chez Virax de 1pce réf 253502 / M21+ 2 BATTERIES + PINCE MERE – RMA 60018272 / Livraison retour 84006887 D’après le client ce produit serait non conforme, merci de le remettre au SAV pour une remise en état avant de le mettre en stock svp. D’avance merci pour la prise en compte de mon mail. Cdlt. William </t>
  </si>
  <si>
    <t>Log-2020-035</t>
  </si>
  <si>
    <t>Commandé 8, reçu 4
Commandé 0, reçu 4
BL 80467166 - MELANIE CIELAS
0 en stock au 04/03/2020</t>
  </si>
  <si>
    <t>ZR35 plast
ZR35 Cu</t>
  </si>
  <si>
    <t>210487
210443</t>
  </si>
  <si>
    <t>STAC IDF</t>
  </si>
  <si>
    <t>Manquant
Sur la commande 003508381 nous avons reçu 4 pièces de la réf 210487 au lieu de 8 et 4 pièces de la réf 210443 pour lequel nous n’avons pas de besoin. Sophie TEIXEIRA
pouvons-nous vous rendre les 4 pièces de la réf 210443 ?</t>
  </si>
  <si>
    <t>Log-2020-034</t>
  </si>
  <si>
    <t>Deneuchatel, Isabelle</t>
  </si>
  <si>
    <t>Commandé 6 pce, reçu 5
BL 80466565 - FLORIAN LYS
2700+ en stock au 27/02/2020</t>
  </si>
  <si>
    <t>MS MATERIAUX</t>
  </si>
  <si>
    <t>Log-2020-033</t>
  </si>
  <si>
    <t>27/02/2020
Ludovic, Peux-tu demander un contrôle de stock à tes équipes et vérifier ce qui a pu se passer ? Merci d’avance Bruno</t>
  </si>
  <si>
    <t>Pinces HA 16 et 26 dans un coffret de TH16-20-26</t>
  </si>
  <si>
    <t>Pinces HA</t>
  </si>
  <si>
    <t>OUTILLAGE 47</t>
  </si>
  <si>
    <t>Stéphane, Voici les photos du client.. Lui voulait : VIRAX Mallette 3 Pinces TH Ø 16-20-26 pour presse à sertir Réf : 990035 Déjà est-ce en stock ? Si tu me les trouves, je dois encore convaincre le client d'attendre !!!! Bien cordialement, Sandra CAUZIT-POUPIN, Service WEB - OUTILLAGE 47</t>
  </si>
  <si>
    <t>Log-2020-032</t>
  </si>
  <si>
    <t>Commandé 2 x 251042-Ressort 9mm cintrer
Reçu 2 x 250442-Toupie ABLC
BL 80465828 - JOELLE LEBOEUF
3 en stock au 27/02/2020</t>
  </si>
  <si>
    <t>Ressort de cintrage</t>
  </si>
  <si>
    <t>Log-2020-031</t>
  </si>
  <si>
    <t>Saisie des codes ADR dans SAP</t>
  </si>
  <si>
    <t>Bonjour Thierry, Il y a eu un départ de la réf 110105 / HUILE DE COUPE MINERALE - JERRYCAN 5 L mais sans déclaration D’après Nicolas, cette réf bien qu’elle fasse partie de la liste des produits identifiés n’est pas répertoriée sur le tableau des différents types de catégories de produits dangereux ( relatifs aux produits dangereux ) fourni au sce.expéditions et dont ils se servent pour faire les déclarations ; A priori ce serait la raison pour laquelle la réf 110105 partirait sans déclaration ; Et d’après Nicolas toujours, il y aurait plusieurs références dans ce cas. Est-ce qu’à ton niveau il serait possible d’actualiser ce tableau pour le sce. expéditions afin que tous les produits identifiés dangereux partent avec des déclarations conformes  stp ? Aussi d’après Nicolas nous ne disposons pas d’étiquettes ci-dessous ( TRES DANGEREUX POUR LA SANTE ) : Peux-tu les commander ou les faire commander stp ? On pourra parler de tout ça de vive voix dès que possible. William</t>
  </si>
  <si>
    <t>Log-2020-030</t>
  </si>
  <si>
    <t>Commandé 2 pce, reçu 0
BL 80467002 - THOMAS VAUTRELLE
859 en stock au 27/02/2020</t>
  </si>
  <si>
    <t>C28</t>
  </si>
  <si>
    <t>MOULAN</t>
  </si>
  <si>
    <t>Log-2020-029</t>
  </si>
  <si>
    <t>Commandé 8 et 1 pce, reçu 7 et 0
BL 80465953 - MELANIE CIELAS
551 et 414 en stock au 27/02/2020</t>
  </si>
  <si>
    <t>017050
018218</t>
  </si>
  <si>
    <t>PROLIANS Quimper</t>
  </si>
  <si>
    <t>Log-2020-028</t>
  </si>
  <si>
    <t>Commandé 48 pce, reçu 40
BL 80466977 - MARIE ELISABETH ANCETE
5600 en stock au 27/02/2020</t>
  </si>
  <si>
    <t>Log-2020-027</t>
  </si>
  <si>
    <t>Commandé 12 pce, reçu 6
BL 80463953 -  MARINA CARPENTIE
293 en stock au 27/02/2020</t>
  </si>
  <si>
    <t>Desinfectant</t>
  </si>
  <si>
    <t>Bonjour Valérie, Concernant le BL n° 80463953, nous avons reçu 6 désinfectants (295058) au lieu de 12 indiqués sur le BL. Pouvez-vous nous les envoyer SVP ? Merci, Cordialement, Kathy</t>
  </si>
  <si>
    <t>Log-2020-026</t>
  </si>
  <si>
    <t>Colis abimé par UPS</t>
  </si>
  <si>
    <t>Phenix III</t>
  </si>
  <si>
    <t>QUI BAGNO</t>
  </si>
  <si>
    <t>Nous allons ouvrir un litige avec UPS: BL: 80462234 Motif litige : colis abimé X1 137563 Valeur facturée : 454,58€
Pauline, Tu trouveras en pièces jointes: La facture Le BL Ci-dessous le n° de tracking UPS avec les informations relatives à la livraison. Je vais réexpédier gratuitement x1 137563 au client Italien.</t>
  </si>
  <si>
    <t>Log-2020-025</t>
  </si>
  <si>
    <t>Commandé 6, reçu 0
BL 80464078 - MELANIE CIELAS</t>
  </si>
  <si>
    <t>Pompe 50b</t>
  </si>
  <si>
    <t>STAC DSC</t>
  </si>
  <si>
    <t>William, Est-ce bon comme cela ? Cordialement, Best regards, Sophie TEIXEIRA</t>
  </si>
  <si>
    <t>Log-2020-024</t>
  </si>
  <si>
    <t>Commandé 80, reçu 40
BL 80463691 - MELANIE CIELAS</t>
  </si>
  <si>
    <t>CT 22 Novipro</t>
  </si>
  <si>
    <t>Log-2020-023</t>
  </si>
  <si>
    <t>Commandé 10x210439
Reçu 49x658860-CT42 Novipro
BL 80463014 - MELANIE CIELAS</t>
  </si>
  <si>
    <t>Mini 28</t>
  </si>
  <si>
    <t>Log-2020-022</t>
  </si>
  <si>
    <t>Boy, Sandrine</t>
  </si>
  <si>
    <t>Commandé 162024-4 Peiges 1''-2'' inox - Stock 0
Reçu 162023-4 Peignes 1/2''-3/4'' inox</t>
  </si>
  <si>
    <t>4 Peignes</t>
  </si>
  <si>
    <t>MOGRA</t>
  </si>
  <si>
    <t>Bonjour Nous avons encore reçu la mauvaise référence Ci-joint bon de livraison qui est correct et photo de la piece Merci de faire le nécessaire pour la reprise et l'envoi de la bonne piece Cordialement Thibault SIMONIN</t>
  </si>
  <si>
    <t>Log-2020-021</t>
  </si>
  <si>
    <t>Commandé 1, reçu 0
54 en stock au 20/02/2020</t>
  </si>
  <si>
    <t>Mini sertisseuse axiale</t>
  </si>
  <si>
    <t>STAC EST</t>
  </si>
  <si>
    <t>Bonjour, Veuillez trouver ci-joint les litiges  S 2404/ S 2403/ S 2402. Merci de bien vouloir traiter notre demande dans les plus brefs délais. Cordialement, Virginie Colmant</t>
  </si>
  <si>
    <t>Log-2020-020</t>
  </si>
  <si>
    <t>Commandé 20, reçu 14
3 en stock au 20/02/2020</t>
  </si>
  <si>
    <t>Ebavureur</t>
  </si>
  <si>
    <t>Log-2020-019</t>
  </si>
  <si>
    <t>Commandé 1, reçu 0
92 en stock au 20/02/2020</t>
  </si>
  <si>
    <t>Log-2020-018</t>
  </si>
  <si>
    <t>Commandé 251042-Ressort à cintrer dia 9 - stock = 20 en 3ML293
Reçu 251044-Ressort à cintrer dia 11 - stock = 239 en 3ML303</t>
  </si>
  <si>
    <t>Ressort cintr</t>
  </si>
  <si>
    <t>SRB DISTRIBUTION</t>
  </si>
  <si>
    <t xml:space="preserve">VALERIE COMME VU CE JOUR PAR TELEPHONE ERREUR DE LIVRAISON SUR BL 80465827 COMMANDER 251042 RECU 251044 JE GARDE LES RESSORTS MERCI DE RENVOYER LES BON RESSORTS MERCI </t>
  </si>
  <si>
    <t>Log-2020-017</t>
  </si>
  <si>
    <t>vs cod 137563 on BL   1pz received 0 - 40 en stock
vs cod 010930 on BL   6pz received 3 - 2000+ en stock
vs cod 251044 on BL   3pz received 0 - 239 en stock
vs ord 251048 on BL    3pz received 8 - 15 en stock</t>
  </si>
  <si>
    <t>Divers</t>
  </si>
  <si>
    <t>Phenix III
Pince multip
Ressort cintr
Ressort cintr</t>
  </si>
  <si>
    <t>137563
010930
251044
251048</t>
  </si>
  <si>
    <t>VIRAX IT</t>
  </si>
  <si>
    <t xml:space="preserve">Good Afternoon Cyrielle, Our customer informed us about the following differences between received goods and BL 80461564-80462234: Please, check and in case ship replacement. Thanks for your reply. Pamela GALBIATI </t>
  </si>
  <si>
    <t>Log-2020-016</t>
  </si>
  <si>
    <t>136237 : facturés 6 réceptionnés 7
251018 : facturés 10 réceptionnés 8 - 33 en stock au 19/02/2020</t>
  </si>
  <si>
    <t>Ressort à cintrer</t>
  </si>
  <si>
    <t>Re bonjour, DN-80462700 Kanellakis 136237 : facturés 6 réceptionnés 7 . 251018 : facturés 10 réceptionnés 8. Merci de saisir cde gratuite pour 2 x 251018. Cdt. Arabella</t>
  </si>
  <si>
    <t>Log-2020-015</t>
  </si>
  <si>
    <t>Commandé 6, reçu 0
15 en stock au 19/02/2020</t>
  </si>
  <si>
    <t>ETM ORDERS</t>
  </si>
  <si>
    <t>mon collègue du dépôt n'a malheureusement pas reçu le solde des 6 pièces ref  251048. commande 2528. Pourriez vous vérifier votre stock et le bon de livraison? Merci d'avance Alicia.</t>
  </si>
  <si>
    <t>Log-2020-014</t>
  </si>
  <si>
    <t>Commandé 7, reçu 0. Livraison refusée 
BL 80463019
89+10 en stock le 19/02/2020</t>
  </si>
  <si>
    <t>STAC DCS</t>
  </si>
  <si>
    <t xml:space="preserve">Bonjour, Notre réception a refusé une commande pour cause de livraison partielle, manque 1 colis. Commande 003578927. Veuillez trouver ci-joint la déclaration de litige correspondante. Merci de bien vouloir procéder à une nouvelle livraison complète et conforme au plus vite svp. Cordialement. Joffrey ENGRAND </t>
  </si>
  <si>
    <t>Log-2020-013</t>
  </si>
  <si>
    <t>Commandé 20, reçu 18 (3 cartons de 6)</t>
  </si>
  <si>
    <t>Bonjour William, Suite à la re-livraison de la commande 003574497 (suite reception refusée le 10/02). Nous avons 2 manquants sur la référence 3130034   COUPE TUB PLAST PC42 215042. Peux-tu faire une vérification et établir un avoir. A te lire . Bonne réception Fadéla Nefnaf</t>
  </si>
  <si>
    <t>Log-2020-012</t>
  </si>
  <si>
    <t>17/02/2020
Le nouvel article sera expédié via l’ARC 278052 . Je vous mets en copie de la demande de reprise par GEFCO de l’article défectueux. Cyrielle</t>
  </si>
  <si>
    <t>Reçu abimé</t>
  </si>
  <si>
    <t>Lève chauffe eau</t>
  </si>
  <si>
    <t>TEREVA</t>
  </si>
  <si>
    <t>Bonjour Cyrielle, Comme évoqué lors de notre CT, tu trouveras ci-dessous une photo du lève chauffe-eau vrillé (il penche sur la droite), non utilisable. La commande de rattachement est la 036039 avec l’ARC 264720. Dans l’attente du produit de remplacement, cordialement, Cyril MOTTET</t>
  </si>
  <si>
    <t>Log-2020-011</t>
  </si>
  <si>
    <t xml:space="preserve">Commandé 12 pce, reçu 5
Commande 13109685   - BL 80434150 </t>
  </si>
  <si>
    <t>BARNABE</t>
  </si>
  <si>
    <t>Sénégal</t>
  </si>
  <si>
    <t>Bonjour Antoinette Prière de transmettre notre réclamation au fournisseur pour cette commande réceptionnée le 24-01-2020 Après déballage des colis, notre service réception a constaté que  la référence 27539 « CLE A SANGLE DE 750 » n’a pas été entièrement livrée. En effet sur une commande de 12 pièces on a relevé un manquant de 7 pièces comme en atteste notre fiche de déballage en pièce jointe. Merci de réclamer un avoir au fournisseur pour le solde non livré.</t>
  </si>
  <si>
    <t>Log-2020-010</t>
  </si>
  <si>
    <t>Commandé 75 pce, reçu 70</t>
  </si>
  <si>
    <t>Matrice pour ABLC</t>
  </si>
  <si>
    <t>HOORAN</t>
  </si>
  <si>
    <t>Manquant BL 80464731 Hoorman - St Pierre des Corps</t>
  </si>
  <si>
    <t>Log-2020-009</t>
  </si>
  <si>
    <t>13/02/2020
Nicolas, Créé BL pour le remplacement n° 80465451. Stp veillez à bien emballer. Merci Cordialement Régine</t>
  </si>
  <si>
    <t>Colis abimé</t>
  </si>
  <si>
    <t>Glissière de cintreuse</t>
  </si>
  <si>
    <t>STEINIGER</t>
  </si>
  <si>
    <t>Nicolas, BL 80464686 du 11/02/20 : Le client dit qu’il a reçu un colis vide ! Il s’agissait d’une pc 250214, poids net 0,935 KG, poids brut 1 KG. C’est peut-être un petit article qui a pu passer par le trou qu’on voit dans le carton… Carton trop grand, pas de rembourrage ? Etant donné le prix de revient de l’article, € 12,09, autant remplacer. Cordialement Régine</t>
  </si>
  <si>
    <t>Log-2020-008</t>
  </si>
  <si>
    <t>J’ai vu avec Rémy et je fais reprendre les 2 mauvaises réf et j’en repasse 2 en commande.</t>
  </si>
  <si>
    <t>Commandé Inox recu Cuivre, Etiquette code barre (inox) différente de l'étiquette blibox (Cu)</t>
  </si>
  <si>
    <t>Molette inox</t>
  </si>
  <si>
    <t>TECHNIDIS DOCKS MARITIMES</t>
  </si>
  <si>
    <t>Bonjour, Suite à notre commande 275993 votre BL 80461140, nous avons reçu 2 lots de 10 molettes réf molette inox 210360 et sur le blister est indiqué CU. Voir photo ci-joint.</t>
  </si>
  <si>
    <t>Log-2020-007</t>
  </si>
  <si>
    <t>Commandé 2 insert TH32, reçu 2 ressort à cintrer</t>
  </si>
  <si>
    <t xml:space="preserve">Insert TH32
Ressort cint
</t>
  </si>
  <si>
    <t>252911
251022</t>
  </si>
  <si>
    <t>STAC</t>
  </si>
  <si>
    <t>Commandé 1762995   INSERT MULTICOUCH TH32 M20+  252911   Ref.Frn 252911  
Reçu  1073809   RESS A CINTRER CU 20/22      251022   Ref.Frn 251022</t>
  </si>
  <si>
    <t>Log-2020-006</t>
  </si>
  <si>
    <t>Commandé 2 pce, reçu 1</t>
  </si>
  <si>
    <t xml:space="preserve">Furet n°4
</t>
  </si>
  <si>
    <t>ROUSSELY
Michel Philippeau</t>
  </si>
  <si>
    <t>Bonjour merci de voir en PJ ANOMALIE SUR LIVRAISON</t>
  </si>
  <si>
    <t>Log-2020-005</t>
  </si>
  <si>
    <t>Colis abimé via UPS</t>
  </si>
  <si>
    <t xml:space="preserve">Clé de montage à cliquet
</t>
  </si>
  <si>
    <t>PYROTECH
Lucas Fragapane</t>
  </si>
  <si>
    <t>Bonjour, Comme dis au téléphone, nous avons reçu aujourd'hui un colis de chez vous, BON DE LIVRAISON 80462515 mais le colis était abimé et il manquait une pièce de la référence 220425. Pouvez vous faire le nécessaire ? Merci.</t>
  </si>
  <si>
    <t>Log-2020-004</t>
  </si>
  <si>
    <t>Commandé 013618, reçu 013818</t>
  </si>
  <si>
    <t xml:space="preserve">Clé droite
Clé bec canard
</t>
  </si>
  <si>
    <t>013818
013618</t>
  </si>
  <si>
    <t>PROLIANS
Clarisse Barbot</t>
  </si>
  <si>
    <t>Suite à la livraison de votre BL 80460657 - n/cde QCB 18455, la réception me signale que nous avons 3 clééq réf 013818 à la place des 013618. Nous les conservons et soldons la réf 013618. Merci de régulariser de votre côté.</t>
  </si>
  <si>
    <t>Log-2020-003</t>
  </si>
  <si>
    <t>CT 63</t>
  </si>
  <si>
    <t>SUPERSANIT
Jean-Francois Chezzi</t>
  </si>
  <si>
    <t>Bonjour Madame Hutasse, Ce vendredi 24/1, j'ai reçu via UPS un colis de marchandise (bon livraison 80459615).  Comme vous pouvez le constater sur la photo en pièce jointe, le colis n'était pas intact. Après vérification du bon de livraison, j'ai remarqué qu'il manquait le coupe-tube plastique 63MM (ref211464). Il est possible que la pièce soit chez le transporteur...  Mais je n'ai aucune référence pour pouvoir me renseigner à ce sujet. Pouvez-vous m'indiquer quelle est la suite de la procédure ?  Vous renvoyez-nous une nouvelle pièce ? Merci d'avance. CHEZZI Jean-François</t>
  </si>
  <si>
    <t>Log-2020-002</t>
  </si>
  <si>
    <t>Erreur logistique n° 2020-001
@Delamare, Ludovic: Pas de stock. Peux-tu stp préciser notre délai pour 71 cages 136291 ?
@Varnier, Philippe : Ci-joint deux alertes qualité à présenter et afficher stp. Merci de prendre une photo du prochain emballage, pour en faire un standard après validation du client. Suite à donner en fonction du délai. TS
27-01-2020
Bonsoir Maurizio, Ou sont les pièces ? Est-il possible de les faire rapatrier le plus tôt possible afin de les reprendre si possible et de remplacer l’équivalent des quantités retournées et non l’intégralité des pièces qui apparaissent sur le BL. J’imagine que depuis le mois de juillet l’année dernière certaines pièces ont été vendues. Bien à toi. Cordialement Bruno
12-02-2020
Bruno, Je viens de recevoir la reponse de CBC :  il y a 80 pcs a reprendre, sur un pallet 60x90x54, poids  de 96 kg. Maurizio
25/02/2020
Bonjour Messieurs, Pouvez-vous m’informer svp ?  MF
27/02/2020
Bonjour Cyrielle, Peux-tu stp organiser l’enlèvement de 80 pcs sur une palette 60x90x54, poids  de 96 kg. Puis prévenir : Andrea Leonelli   acquisti@cbc.it Merci, Thierry
02/03/2020
Hello, I’ve asked this morning GEFCO for the collection of x80 136291. They should be able to pick up the goods soon. Regards Cyrielle</t>
  </si>
  <si>
    <t>Alerte qualité</t>
  </si>
  <si>
    <t xml:space="preserve">Cage neutre
</t>
  </si>
  <si>
    <t>Je viens de recevoir cette email de CBC Italie. Le client avait dejà presenté des reclamations  (en piece jointe la derniere) pour le meme probleme ; j’avais tous transmis et j’étais assuré que le packaging devait changer. 
Le client me demande d’aller a voir le materiel comme il est arrivé.
24-05-19
je vous envoie les photos de la marchandise comme on l’a réçu hier. Si vous vous en souvenez, je vous avais demandé d’avoir soin dans l’emballage des tetes afin d’éviter toute reclamation. Dites-nous si cela est à considerer un emballage professionnel. Dans l’attente de vous commentaires et surtout d’un avoir pour le temps qu’on va engager pour mettre ces produits à la vente. CBC
« Bonjour,
le matériel en question est arrivé emballé de manière complètement ruinée.
Je vous demande de nous contacter dès que possible car ce matériel doit être vu en personne »</t>
  </si>
  <si>
    <t>Log-2020-001</t>
  </si>
  <si>
    <t>ne pas stocker des produits physiquement ou nominativement similaires au même emplacement</t>
  </si>
  <si>
    <t>Chtioui, Zacharia</t>
  </si>
  <si>
    <t>Note</t>
  </si>
  <si>
    <t>012535 : 106 en 4L021 et 316 en 4L162
013790 : 4 en 4L091 et 73 en 4C181
010460 : 81 en 4L091 et autres.</t>
  </si>
  <si>
    <t xml:space="preserve">Clé Stilson
Clé Viragrip
Clé Suedois
</t>
  </si>
  <si>
    <t>012535
013790
010460</t>
  </si>
  <si>
    <t>GABON</t>
  </si>
  <si>
    <t>Voilà une relation qui commence mal ...
 1/ Marchandise non livrée :
24 x 012535 - Clé Stillson 14"
 2/ Erreur de référence
Item 9 au lieu de 013790, nous avons
reçu 02 x 010460 - Serre tube suedois
 Je vais vous chiffrer le montant des frais d'approche
afin que le fournisseur me rembourse mes pertes</t>
  </si>
  <si>
    <t>2019-003</t>
  </si>
  <si>
    <t>Informer le client
Modifier le marquage produit</t>
  </si>
  <si>
    <t>Il n’y a pas de problème sur le coupe tube.
En effet nous avons eu il y a 15 jours une remontée du même type.
En réalité le corps sur lequel est marqué 210120 est utilisé sur les différents modèles depuis l’origine.
La seule différence entre les produits est la molette qui est différente en fonction de la matière du tube à couper.
Le produit est donc conforme bien que ce marquage puisse porter à confusion.</t>
  </si>
  <si>
    <t>Molette acier</t>
  </si>
  <si>
    <t>CHEHAB</t>
  </si>
  <si>
    <t>EGY</t>
  </si>
  <si>
    <t>1-	I ordered 617 Pcs. Not sets of (210121)  - so please check how to redeem the additional sets.
2-	For 210125 (the cutter has 210120) on it not 210125 , the correct number is mentioned only on the box?!</t>
  </si>
  <si>
    <t>2019-002</t>
  </si>
  <si>
    <t>UNIPREST</t>
  </si>
  <si>
    <t>RO</t>
  </si>
  <si>
    <t>Commandé 30 x 110200, reçu 50. Commandé 40 x 521700, reçu 120.</t>
  </si>
  <si>
    <t>2019-001</t>
  </si>
  <si>
    <t>Fournisseur ou Virax</t>
  </si>
  <si>
    <t>Utlisateur</t>
  </si>
  <si>
    <t>sem</t>
  </si>
  <si>
    <t>Ruelle, Jean Luc</t>
  </si>
  <si>
    <t>Sous traitance</t>
  </si>
  <si>
    <t>Arbre Unicom</t>
  </si>
  <si>
    <t>J’ai eu la société Unicom concernant la non-conformité.  Il reviennent lundi vers nous pour renvoyer le lot complet soit 250 pièces ,non conforme et demande une retouche si possible ou bien le remplacement des pièces. Ludo, Si nous devons refaire les pièces avons-nous la matière en stock ? Les refs VIRAX sont 891507/508/509</t>
  </si>
  <si>
    <t>Int-2020-019</t>
  </si>
  <si>
    <t>16/06/2020
Mesure de planeité de 36 bruts CERI par Sabrina
17-06-2020
Usinage des 36
19-06-2020
Assemblage et tests. Réglage du banc nécessaire
02/07/2020
Cales refaites au nominal +/-0,1</t>
  </si>
  <si>
    <t>Goncalvez, Philippe</t>
  </si>
  <si>
    <t>Tri au poste</t>
  </si>
  <si>
    <t>Décallage de l'usinage par rapport au brut entrainat le non fonctionnement. Cause = brut ou usinage ?</t>
  </si>
  <si>
    <t>Problème qualité sur les corps d'arbalètes 896777</t>
  </si>
  <si>
    <t>Int-2020-018</t>
  </si>
  <si>
    <t>28/05/2020
Alerte qualité</t>
  </si>
  <si>
    <t>Rebut</t>
  </si>
  <si>
    <t>Mauvaise qualité du repoussage du taraudage de mise à l'air</t>
  </si>
  <si>
    <t>Verin n°</t>
  </si>
  <si>
    <t>Problème qualité sur les réservoirs des vérins.</t>
  </si>
  <si>
    <t>Int-2020-017</t>
  </si>
  <si>
    <t>20/05/2020
Présence de Jordan pour assembler 3 vérins suite à des retours clients : présence de copeaux.
Philippe, A ta disposition pour échanger sur ce problème mardi 26.
Ensuite, merci de partager cette Alerte Qualité avec la zone Heller : les pièces doivent partir propre de la section d’usinage, et la propreté doit être vérifiée lors de l’assemblage. Thierry</t>
  </si>
  <si>
    <t>Présence de copeaux d'usinage dans le corps de pompe 751006</t>
  </si>
  <si>
    <t>Verin n°2</t>
  </si>
  <si>
    <t>Difficultés lors de l'assemblage des verins 240202</t>
  </si>
  <si>
    <t>01/04/2020
Jai regardé la bielle et je n’ai rien trouvé de spéciale. Par contre sur le distributeur il y a un problème de centrage du trou Ø5 mm. En effet, lorsque l’on passe un foret de 5 mm dans le trou du distributeur on constate que celui-ci n’est pas centré par rapport à l’alésage. J’ai mesuré le décalage avec des goupilles cylindriques, d’un côté on passe sans jeu une goupille de Ø2.65 mm et de l’autre côté on passe une goupille de Ø3.50 mm (voir les photos et le croquis) Il y a donc une excentration du trou de 0.42 mm ce qui justifie l’impossibilité de montage .Denis Gadret
10/04/2020
Bonjour, Oui il y avait une erreur dans la correction d’outil (Z=-0.4mm) ce qui correspond à la valeur relever par Denis, et que j’ai donc remis à 0. Le programme n’est donc pas impacté.Alexis Marache
20/04/2020
A tous, NC interne n°2020-016. Philippe, Peux-tu stp présenter et afficher cette alerte qualité en section. Merci, Thierry</t>
  </si>
  <si>
    <t>Fouache, Bruno</t>
  </si>
  <si>
    <t>Erreur dans la correction d’outil (Z=-0.4mm)</t>
  </si>
  <si>
    <t>Problème de montage de la bielle dans les distributeur de la I26</t>
  </si>
  <si>
    <t>Int-2020-016</t>
  </si>
  <si>
    <t>Dévissage / Revissage par une vis autotaraudeuse</t>
  </si>
  <si>
    <t>Camara, Santiago</t>
  </si>
  <si>
    <t>fixations entre la chape et le carter</t>
  </si>
  <si>
    <t>Good afternoon. Attached I send photos of another problem that we see almost every day on machines, some new ones like the one in the photo, that the roller body is separated from the motor body and the machine fails and the screw housings in the motor body are they remain without thread and the entire motor body must be changed. I don't know if you have ever encountered this fault and if there will be any solution. Thank you.</t>
  </si>
  <si>
    <t>Int-2020-015</t>
  </si>
  <si>
    <t>Tingry, Catherine</t>
  </si>
  <si>
    <t xml:space="preserve">Bonjour Sabrina, Tu avais déjà fait remonter au fournisseur que le trou du verrou était très dur pour nous ,il a du modifier son perçage mais malgré tout pas suffisamment. Nous en garderons 1 au poste pour que tu puisse te rendre compte de la modif  qu’il a fait. Merci. Catherine  </t>
  </si>
  <si>
    <t>Int-2020-014</t>
  </si>
  <si>
    <t>12/03/2020
Bonjour Catherine, Merci pour cette alerte. Pense stp à préciser les références d’articles et les quantités non conforme.
Sabrina, Peux-tu voir avec Catherine si les GCR et RCAE actuelles des 890505 et 890510 permettent de voir ces défauts ou s’il faut les mettre à jour. Le fournisseur nous envoi-t-il les RCAE ? Merci à vous deux, Thierry</t>
  </si>
  <si>
    <t>Composants fournisseur NC</t>
  </si>
  <si>
    <t>Crémaillère
Fourche</t>
  </si>
  <si>
    <t>890505
890510</t>
  </si>
  <si>
    <t>Bonjour Sabrina, Nous écartons encore beaucoup de fourches et de crémaillères soit l’insert ne passe pas car il y a un point dur ou bien c’est aussi l’épaisseur qui est trop forte. Catherine</t>
  </si>
  <si>
    <t>Int-2020-013</t>
  </si>
  <si>
    <t xml:space="preserve">Barres rangées dans le bon emplacement </t>
  </si>
  <si>
    <t xml:space="preserve">Khalfa, Kaddour </t>
  </si>
  <si>
    <t>Confondu avec 908024-11SMn37</t>
  </si>
  <si>
    <t>44SMn28</t>
  </si>
  <si>
    <t>Mélange matière rond dia 24</t>
  </si>
  <si>
    <t>Int-2020-012</t>
  </si>
  <si>
    <t>02/04/2020
Stéphane, Peux-tu stp 1-Vérifier l’hypothèse des deux positions de la bille, et 2-Modifier 890309 (augmenter la profondeur de 90mm ?) pour que le siège de bille soit semblable à 890263, et 3-Confirmer avec l’Indus que la fabrication est possible avec les outils actuels. Merci, Thierry
03/04/2020
Bonjour Thierry, Pour ce problème, j’en ai parlé avec Jean Luc et Alexis, avant le déconfinement, Alexis devait faire un essai avant la modification du plan (si possibilité de modifier l’outil) Mais à ce jour, je ne sais pas si c’est leur priorité et si ils peuvent s’en occuper) Stéphane</t>
  </si>
  <si>
    <t>Lasenne, Aurélien</t>
  </si>
  <si>
    <t>II est probable que la bille de la 100b se place dans le cône à 60° alors que la bille de la 50b se place sur le plat.</t>
  </si>
  <si>
    <t>Pompe d'épreuve</t>
  </si>
  <si>
    <t>La bille de la pompe d’épreuve 100b ref 262005 a tendance à se coincer lors de la frappe du siège, alors que la 50b est ok.</t>
  </si>
  <si>
    <t>Int-2020-011</t>
  </si>
  <si>
    <t>Voir Sce Achat pour acheter la pièce finie, ou la finir en interne.</t>
  </si>
  <si>
    <t>Reprise</t>
  </si>
  <si>
    <t>L'entertoise dia 10 long 35 mesure 10x36. L'opération de mise à longueur n'a pas été faite.</t>
  </si>
  <si>
    <t>Vérin hydraulique</t>
  </si>
  <si>
    <t>Casse du roulement de Verin hydraulique lors de la mise en service</t>
  </si>
  <si>
    <t>Int-2020-010</t>
  </si>
  <si>
    <t>27/02/2020
A tous, Le Rapport de Contrôle Avant Expédition demande de joindre 2 témoins de filetage avec les machines testées par le fournisseur.
Sabrina, Peux-tu vérifier au prochain lot de REX : -La présence du RCAE complété par REX, -La présence des 2 témoins, et -Vérifier que la réglette est bien en position centrale (cf photo) et est correctement serrée.
Nous emmétrons une réclamation au fournisseur selon la conformité aux points ci-dessus. Thierry</t>
  </si>
  <si>
    <t>Daviau, Rémy</t>
  </si>
  <si>
    <t>Réglette mal positionnée</t>
  </si>
  <si>
    <t>Machine à fileter</t>
  </si>
  <si>
    <t>162120
162140</t>
  </si>
  <si>
    <t>Bonjour, J’ai l’impression que nos clients rencontrent un problème de réglage sur nos machines 162140 et 162120 (Tête ½ à 2’’ 162151). Les peignes sont trop serrés et cassent au bouts de quelques filetages. Sapfo aurait rencontré 3 cas  ( 1 seul retour de tête). 2 cas au service technique dont 1 confirmé par le passage de David CTC chez le client. Je reste à votre disposition pour d’autres informations. Cordialement. Rémy Daviau</t>
  </si>
  <si>
    <t>Int-2020-009</t>
  </si>
  <si>
    <t>11/02/2020
Bonjour Kaddour, Merci pour l’alerte. Je pense que le brut est mal balancé lors du perçage. Peux-tu stp mesurer la plaque 890369 posée sur son plan dans mon bureau pour vérifier les 2 cotes 18.57 ±0.1, et la cote 32.5 ±0.1. Merci, Thierry
13/02/2020
Modification des origines de -0,2mm par Rudy
19/02/2020
A tous, Suite à notre réunion de ce jour, ci-dessous le plan d’action concernant la NC 2020-008 pour l’usinage des plaques d’articulation 890369.
 - Préciser les tolérances du fournisseur @Sicard, Thierry
 - Faire reprendre le posage Heller (pions usés) @Charpantier, Rudy
 - Trier les plaques @Khalfa, Kaddour : en cours. Le dernier OF de 1300 pce devrait être conforme. Mettre les pièces NC en prison pour une reprise éventuelle.
 - Modifier la cotation du plan 890369 pour apporter une cote accessible au pied à coulisse @Redon, Stephane et @Sicard, Thierry Par la suite, modifier la FI.
 - Voir pour ajouter une mesure du balancement du brut sur la GAC @Gadret, Denis et @Sicard, Thierry
Dans un second temps, nous proposerons une réparation pour sauver les plaques NC en prison. Merci à tous, Thierry
19/05/2020
Salut Sébastien, Merci pour l’info. Nous avons eu effectivement un souci lors de l’usinage de certaines plaques d’articulation 890369 en février 2020. Ce problème est réglé en prod, mais on peut s’attendre à quelques retours.
Bonjour Sabrina, Peux-tu stp vérifier les 19 pinces en 3F242 : vérifier que la pince se verrouille bien dans le nez d’une M21+ car les perçages de deux plaques ne sont peut-être pas concentriques.
20/05/2020
Apres vérification du stock j’en ai trouvé  9 de non-conforme , je les ai bloqué dans SAP. Sabrina</t>
  </si>
  <si>
    <t>Balancement du brut suite à Changement de centre d'usinage</t>
  </si>
  <si>
    <t>Plaque d'articulation</t>
  </si>
  <si>
    <t>Bonjour, nous avons l’impossibilité de monter un grand nombre de pince-mère. La plaque d’articulation à des alésages excentrés d’au moins 1 mm.  A priori, cela ne peut pas venir du procédé d’usinage en 420 mais certainement du brut NC. Nous sommes obligés de trier les plaques avant montage   .cdlt</t>
  </si>
  <si>
    <t>Int-2020-008</t>
  </si>
  <si>
    <t>20/01/2020
Ajouter un point de controle en GAC opération 120 -&gt; non, c'est une cote de réglage selon FI.
Rappel des consigne via Alerte Qualité</t>
  </si>
  <si>
    <t>Balancement du brut</t>
  </si>
  <si>
    <t>Forme de cintrage</t>
  </si>
  <si>
    <t>L'usinage de l'empreinte de la fomre ne se trouve pas centrée sur la pièce</t>
  </si>
  <si>
    <t>Int-2020-007</t>
  </si>
  <si>
    <t>Avis NC fournisseur
1-Rédiger l'ANC Fournisseur avec la proportion issue du tri de la production (SL)
2-Voir avec Ludo le temps disponible pour échange ou réparation (SL)
3-Trier le stock (109 en OFCOMPO et 16 en TABLE)
4-Utiliser le moyen 829390000700A en ctrl réception (SL)
5-Modifier la GCR (TS)</t>
  </si>
  <si>
    <t>Crémaillère 890505 NC</t>
  </si>
  <si>
    <t>Sertisseuse axiale manuelle</t>
  </si>
  <si>
    <t>nous avons constaté ce matin un souci de conformité sur le pousse bague 12 à 20 réf 890500 (virax).
Nous avons un nombre significatif de crémaillère 890505 dont l’adaptateur bloque. Nous avons fait un tri à 100 % de la production actuelle et du stock des pousses bagues mais il est fort probable que l’on est de nouveau des réclamations clients sur ce sujet. 
Si nous voulons définitivement ne plus envoyer de pousse bague dont l’adaptateur bloque, il faut mettre en place urgemment un moyen de contrôle lors du montage et du contrôle réception. (le tampon mise en place début janvier 2019 ne permet pas de détecter cette NC) 
Nous pouvons en attendant utiliser l’adaptateur pour faire face à l’urgence mais merci de faire stipuler cette demande sur la gamme de contrôle actuelle( en attendant d’avoir un véritable moyen de contrôle).</t>
  </si>
  <si>
    <t>Int-2020-006</t>
  </si>
  <si>
    <t>13/01/2019
Action court terme :
                Des axes ont été réalisé avec le moletage 0.8 mais un traitement thermique recette R7 soit 50/55 HRC
                Une machine a été assemblée pour test en fatigue sur banc (4800cycles) =&gt; JL/BER
Bonjour,
Ci-dessous le compte rendu de la revue concernant le problème de l’axe de l’embase I26 V1 – 891397.
Présents :
JLR / KK / DG / JL / Stagiaire
Action moyen terme :
                Créer un plan prototype « REFENCE 845669 » avec moletage pas 1 et diamètre monté à 8.35 +0.05/0 =&gt; JL , 14/01/2020
                Faire la FI et liste d’outil provisoire (moletage pas 1) =&gt; AM, 17/01/2020
                Mettre à disposition les bagues de contrôle adaptées =&gt; DG, 17/01/2020
                Mettre à disposition des méthodes un 332 =&gt; PG, semaine du 20 au 24/01/2020
Créer un OF de 100 pièces « REFENCE 845669 » - copie du 891397 =&gt; LD, 20/01/2020
                Faire 2 lots de 50 pièces avec traitement thermique différent : 35/40 HRC comme aujourd’hui et 50/55 HRC =&gt; AM/ Prod, semaine du 20 au 24/01/2020
Action long terme :
                Un axe épaulé + circlip pourrait être mis en place
Merci,
Jeremy</t>
  </si>
  <si>
    <t>L’axe ne tient pas parfaitement dans l’embase
Analyse du montage :
Embase : trou 8.1 (+0.1/0) soit un maxi à 8.2 ; dureté 35 à 40 HRC
Axe : moletage à 8.3 (+0.05/-0.05) soit un mini à 8.25 ; dureté 35 à 40 HRC ; l’axe est réalisé dans du 8h10 (+0/-0.058)
Le moletage de pas 0.8 fait une augmentation de diamètre de pas/4 soit +0.20mm
Les 0.05 mini de pénétration ne sont pas suffisants pour maintenir l’axe.
La dureté de l’embase devrait être inférieure à celle de l’axe pour garantir que les dents ne se détériorent pas lors du montage.
Après phosphatation au tonneau, le moletage perd 0.05 mm au diamètre (abrasion des dents lors du processus)</t>
  </si>
  <si>
    <t>Je vous confirme les hypothèses concernant le non maintien des axes de verrou sur l’embase suite à la réception du dernier lot d’axe.  
Nous avons bien un phénomène d’abrasion du moletage lors de la phosphatation qui a pour effet de diminuer de 5/100 au moins la côte finale. De plus après emmanchement dans l’embase, celle- ci est de nouveau réduit d’au moins 5/100. Ce qui à pour effet de rendre le maintien fragile et imparfait dans l’embase.
Nous devrions revoir la dimension du moletage à la hausse avant  le traitement  thermique et la phosphatation pour combler cette abrasion.
IL faudrait aussi  une dureté supérieure après TTH afin de maintenir le moletage et permettre à l’axe de jouer son rôle. cdlt</t>
  </si>
  <si>
    <t>Int-2020-005</t>
  </si>
  <si>
    <t>Dérogation
Toutes les machines ont été recontrôlées par Kaddour avant entrée en stock</t>
  </si>
  <si>
    <t>Lasenne, Aurelien</t>
  </si>
  <si>
    <t>Essai en vue de l'utilisation</t>
  </si>
  <si>
    <t>Cote 38H8 avec un diamétre jusqu'a 3/100 en dessus de la tolérance maxi</t>
  </si>
  <si>
    <t>41 x I26 produite en décembre 2019 avec un distributeur NC</t>
  </si>
  <si>
    <t>Int-2020-004</t>
  </si>
  <si>
    <t>Alerte au poste : Rappel des consignes</t>
  </si>
  <si>
    <t>Neuville, Hervé</t>
  </si>
  <si>
    <t>Mini pince V14</t>
  </si>
  <si>
    <t>Mauvais assemblage d'une mini pince V : le ressort et le pion ne sont pas dans le logement de l'une des 1/2 machoire</t>
  </si>
  <si>
    <t>Int-2020-003</t>
  </si>
  <si>
    <t>Reprise selon plan
Essai Labo</t>
  </si>
  <si>
    <t>Décalage de -2mm de la position du Vé</t>
  </si>
  <si>
    <t>Diabolo</t>
  </si>
  <si>
    <t>Tentative de sauver 100 diabolos mal usinés</t>
  </si>
  <si>
    <t>Int-2020-001</t>
  </si>
  <si>
    <t>Foret plus adaptés au percage profond via Indus</t>
  </si>
  <si>
    <t>Rappel de procédure</t>
  </si>
  <si>
    <t>Dia des forets tres petit comparés à la longueur de parcage</t>
  </si>
  <si>
    <t>Injecteur</t>
  </si>
  <si>
    <t>884918
888074</t>
  </si>
  <si>
    <t>Les forets cassent lors du percage</t>
  </si>
  <si>
    <t>2019-005</t>
  </si>
  <si>
    <t>Je propose la procédure suivante pour les bruts de fonderie :
-	Inspection par Sabrina en réception : prélèvement de qcq pièces parmi le lot reçu, examen selon la GAC, acceptation, dérogation ou refus du lot selon le prélèvement.
-	Si en cours de production quelques pièces, moins de 10% par exemple, sont non conformes alors ces pièces sont écartées en zone NC par l’opérateur.
-	Ces pièces sont portées à la connaissance de Sabrina par Kaddour, pour réclamation au fournisseur (remplacement, avoir, etc. et frais de gestion). Sabrina envoie une copie de l’avis de non-conformité au sce Compta pour prise en compte de la demande d’avoir.
Merci à tous,</t>
  </si>
  <si>
    <t>ANC 2019-066</t>
  </si>
  <si>
    <t>Base étau</t>
  </si>
  <si>
    <t>Sylvain n’est pas parvenu à monter les étau griffes 1/1/4  réf 200210 sans procéder à une retouche . J’avais mise en évidence dans une précédente production que la pièce à l’origine de l’impossibilité du montage était la base seul étau réf 750731 avec une dimension supérieure au maxi au niveau des « oreillettes ».
Peux-tu te rapprocher d’aurélien pour lui faire part des actions entreprises.
Je pense que si nous sommes obligés d’accepter des pièces NC, alors un tri avant peinture doit être entrepris (et refacturé au fournisseur) en attendant d’avoir des pièces Conformes.
Une manière de faire qui devrait être répétée pour toute pièce NC que l’on accepte par dérogation si l’impact de la NC nous oblige à « bricoler ». (exemple manche fixe de 12,…)
Bien amicalement</t>
  </si>
  <si>
    <t>2019-004</t>
  </si>
  <si>
    <t>Pince à cintrer</t>
  </si>
  <si>
    <t>Nous avons reçu des manches plat de PaC de diamètre 8 avec des manches plat des pouces nous les avons trier en section ,à voir à quelle moment ils sont mélangés.</t>
  </si>
  <si>
    <t>8D ref. 2019-004 réunions les 10 et 17-12-19.
4 causes retenues:
- Perte de l'étiquette frn -&gt; Faire peindre les barres
- Perte de l'étiquette interne -&gt; Acheter des étiquettes
- Listing non à jour -&gt; Ajouter un PC pour consultation SAP
- Lots en attente -&gt; Organiser la réception</t>
  </si>
  <si>
    <t xml:space="preserve">Delamare, Ludovic </t>
  </si>
  <si>
    <t>Mélange matière</t>
  </si>
  <si>
    <t>Matière en barre</t>
  </si>
  <si>
    <t>Nous avons traité les pièces pour du Z85WDCV et après trempe nous avons obtenu 0 HRC vous devez avoir un problème de Matière.</t>
  </si>
  <si>
    <t>23-12-19
Suite aux problèmes d’assemblage sur les PEHD 125, nous avons fait des essais d’assemblage en modifiant 3 cotes du porte lame 881944.
Tu trouveras le relevé de cote ainsi que les commentaires d’assemblage dans le fichier joint.
Pourrais tu planifier des essais de fonctionnement (notamment la coupe) au BER.
Je dépose les 2 coupes tubes dans ton bureau.
Autre solution: modifier les posages d'usinage pour usiner après peinture sans abimer la peinture
Porte lame sans V :
   Cote 2 – largeur passage de lame 4.4mm
   Cote 4 – Diamètre 17.3mm
   Cote 5 – Largeur glissières 42.68 mm
Commentaire lors de l’assemblage : Montage de la lame sans point dur, montage à la main sans maillet. Montage de la vis sans retouche de l’alésage. Pas de point dur ni jeu. Montage du porte lame dans le corps sans point dur, coulisse à la main.
Porte lame avec V :
   Cote 2 – largeur passage de lame 4.3mm
   Cote 4 – Diamètre 17.3mm
   Cote 5 – Largeur glissières 42.60 mm
Commentaire lors de l’assemblage : Montage de la lame légèrement dur avec maillet mais tout à fait acceptable. Montage de la vis sans retouche de l’alésage. Pas de point dur ni jeu. Montage du porte lame dans le corps sans point dur, coulisse à la main.
16/01/2020  CR de réunion:
1-Dérogation sur l’usinage des portes lames 125 avec les cotes des essais (porte lame avec V).	T Sicard	S03	EN COURS
2-Mise à jour des documents de fabrication	P Goncalves	S04	EN COURS
3-Modification du montage de posage sur Heller pour ne plus abimer le porte lame pendant l’usinage.	JL Ruelle	Attente recrutement dessinateur Méthodes	BLOQUE
4-Inversement des gammes de fabrication : Peinture puis Heller.		JL Ruelle	A faire une fois que l’action 3 est soldé	BLOQUE
5-Vérifier l’appareil de mesure d’épaisseur de peinture. Remettre en place la procédure d’étalonnage	P Goncalves	S04	EN COURS
6-Mesurer l’épaisseur de peinture du porte lame qui a servi à faire les essais	P Goncalves	S04	EN COURS</t>
  </si>
  <si>
    <t>Utilisation en l'état</t>
  </si>
  <si>
    <t>Nous avons effectivement un souci de côte sur les coulisseaux. Ils sont NC (au-dessus du maxi) sur l’emplacement de la molette et conforme sur la partie arrière du coulisseau (tout de même au maxi)
Certainement lié à un écartement de la matière après usinage.</t>
  </si>
  <si>
    <t>PEHD 125</t>
  </si>
  <si>
    <t>Nous avons rencontré beaucoup de problème avec les coulisseaux 880703 , qui ne coulisses pas dans le corp .
J’ai contrôlé avec khalid les corps 878736 sont bien à la cote demandé.</t>
  </si>
  <si>
    <t>ne rentre pas dans le montage (ébarbage)</t>
  </si>
  <si>
    <t xml:space="preserve">porte lame </t>
  </si>
  <si>
    <t>Frn-2020-041</t>
  </si>
  <si>
    <t>pate de rebouchage</t>
  </si>
  <si>
    <t xml:space="preserve">crochet </t>
  </si>
  <si>
    <t>Frn-2020-040</t>
  </si>
  <si>
    <t>Bonjour,
 Il ne s’agit pas de non-conformité, mais d’un essai.
 Je vois cela avec M.SICARD directement
 Bonne journée
Cordialement 
Florian TERMINET</t>
  </si>
  <si>
    <t>Dia de trou conique</t>
  </si>
  <si>
    <t xml:space="preserve">Laser fusion </t>
  </si>
  <si>
    <t>Bielette</t>
  </si>
  <si>
    <t>Frn-2020-039</t>
  </si>
  <si>
    <t>mano cassé</t>
  </si>
  <si>
    <t>Frn-2020-038</t>
  </si>
  <si>
    <t>SL</t>
  </si>
  <si>
    <t>retour des etiquettes pour remplacement</t>
  </si>
  <si>
    <t>reprise des etiquettes non conforme</t>
  </si>
  <si>
    <t>Mauvaise qualité d impression</t>
  </si>
  <si>
    <t>Stickers filetfix</t>
  </si>
  <si>
    <t>Frn-2020-037</t>
  </si>
  <si>
    <t>10-07-2020
Dear Supplier, In the absence of a response from you, I am taking the liberty of asking you again about this non-compliance. Could you please answer the 8 D and confirm if you have returned any of the levers. Cordialement. LAMBERT SABRINA</t>
  </si>
  <si>
    <t>Bati V150</t>
  </si>
  <si>
    <t>Frn-2020-036</t>
  </si>
  <si>
    <t>retouche du stock en interne par des intérimaire</t>
  </si>
  <si>
    <t>Cher Thierry,
Nous sommes en contact avec le fournisseur pour déterminer quand le changement a été apporté, ce qui cause les problèmes que nous avons actuellement.
Une vérification rapide serait de prouver, si la jauge / affichage du manomètre gaucher est vissé ou riveté. Si elle est vissée, ce que je suppose, que le problème pourrait être, que les vis ne sont pas suffisamment serrées.
Pendant le fonctionnement du compresseur, les vibrations peuvent faire tomber les vis, puis la jauge/l’afficheur tourne, ce qui rend impossible l’indication de la pression.
Cela n’a absolument aucun impact sur le fonctionnement général de la machine et peut être fixé en serrant les vis et en les fixant avec un serrage serré.
Nous discutons avec le fournisseur, de la façon dont le remaniement sera organisé. Dès que j’aurai des nouvelles, je vous le ferai savoir.</t>
  </si>
  <si>
    <t>mano defectueux</t>
  </si>
  <si>
    <t>Frn-2020-035</t>
  </si>
  <si>
    <t>demande d avoir +action corrective</t>
  </si>
  <si>
    <t>Chère Sabrina,
Nous avons découvert la cause de ce problème, qui est causé par la basse température du fer fondu pour le coulage. Nous avons amélioré le processus de coulée et verserons à la température la plus élevée possible de fer fondu.Avoir effectué 26/06/2020</t>
  </si>
  <si>
    <t>trou dans la matière</t>
  </si>
  <si>
    <t>tete de verin</t>
  </si>
  <si>
    <t>Frn-2020-034</t>
  </si>
  <si>
    <t>ALERTE AU FOURNISSEUR</t>
  </si>
  <si>
    <t xml:space="preserve">Dear Sabrina,
 I’m sorry for the inconvenience caused.
 I had passed this issue to my co-worker who are relevant, and we are searching the reason and finding a solution to avoid it in the future.
 </t>
  </si>
  <si>
    <t xml:space="preserve">CONDITIONNEMENT DES LAMES </t>
  </si>
  <si>
    <t>lames PC32</t>
  </si>
  <si>
    <t>Frn-2020-033</t>
  </si>
  <si>
    <t>demande de reprise pour retouche par leur soin</t>
  </si>
  <si>
    <t>reprise par le fournisseur le 24/06/2020 pour retouche 
07/07/2020
Madame, Pour faire suite à votre demande, nous vous informons des points suivant: Départ fin de cette semaine 594 p sur BL 80484439 pièces mises en conformité  -Départ fin de cette semaine 53 p – sur cde 4600031009-1-	Départ fin de cette semaine 200 p -sur cde 4600031321. Espérant avoir répondu à votre demande, Cordialement. Véronique MARTIN</t>
  </si>
  <si>
    <t>Bavures a l intérieure</t>
  </si>
  <si>
    <t>Frn-2020-032</t>
  </si>
  <si>
    <t>demande au fournisseur une analyse sur 3 P25 retour SAV et qu il procede a une action corrective suite au probleme récurent</t>
  </si>
  <si>
    <t>Chape qui sort de sa butée (retour SAV)</t>
  </si>
  <si>
    <t>RETOUR SAV</t>
  </si>
  <si>
    <t>Frn-2020-031</t>
  </si>
  <si>
    <t>retour des rouleaux contre échange</t>
  </si>
  <si>
    <t xml:space="preserve">Madame
Comme convenu par téléphone, je vous adresse en pièce jointe, une étiquette de retour pour les 2 rouleaux non conformes.
Chronopost récupérera le colis cet après-midi entre 14h et 16h. Merci de le laisser à leur disposition.
Nous n’avons jamais enregistré de non conformités sur  ce type de production.
Cependant, nous vous remplaçons les 2  bobines défectueuses  (2000 étiquettes).
Vous remerciant de nous avoir alertés.
Expédition prévue début de semaine 27.
 </t>
  </si>
  <si>
    <t xml:space="preserve">L impression ne se fait pas </t>
  </si>
  <si>
    <t>étiquette M21</t>
  </si>
  <si>
    <t>Frn-2020-030</t>
  </si>
  <si>
    <t>ACCEPTATION DE LA DEROGATION</t>
  </si>
  <si>
    <t>Comme vous pouvez le voir sur les photos jointes , on aperçoit un creux sur le devant de la forme qui n'est pas trés esthétique et de plus nous n'avons pas la bonne hauteur pour notre plaque de marquage . Nous avons accepté exceptionnellement par dérogation les formes qui présentaient ce défaut. Veuillez à l'avenir faire attention à ce défaut ou celles-ci seront refusés a la réception.</t>
  </si>
  <si>
    <t>FORME 18</t>
  </si>
  <si>
    <t>Frn-2020-029</t>
  </si>
  <si>
    <t xml:space="preserve">Thank you for the notice. We send our credit note for the 34 parts tot he financial department of Virax. Please note, this was the first serial batch produced.
The bending occure during/after T6 tth. We can implement a visual inspection after the process to remove parts that are bent.
The holes in the material, that is hard to avoid. During the whole process of production that type of defect is not detectable visually at any stage. The form of the part disturbs the raw material flow at the filling of the mould, and this causes sometimes a gas buble that can not exit the casting at that groove. Our suggestion to solve this undetectable problem is to change the mould geometry, and round out the groove edges, to help material flow, and thereby to help the gas escape the casting. As you machine the groove to its final form and dimension, this would cause no problems. You would havet o remove a little more material during machining, thats all.
If you see any downside of such a change, please dont hesitate to tell us, we are open to discuss the issue to solve this problem! Awaiting your kind feedback about our suggested sollution!          Avoir effectué sur les 34 pieces le 25/06/2020                                                                                                                                                         </t>
  </si>
  <si>
    <t>BRUT TORDUS</t>
  </si>
  <si>
    <t>corps d arbalète</t>
  </si>
  <si>
    <t>Frn-2020-028</t>
  </si>
  <si>
    <t xml:space="preserve">demande de récupérer les formes </t>
  </si>
  <si>
    <t>REPRISE DES FORMES NON ATTENDUS ET RELIVRAISON DES FORMES DE D14</t>
  </si>
  <si>
    <t>erreur de référence recu des formes D 10 REF 897381</t>
  </si>
  <si>
    <t>FORME D14</t>
  </si>
  <si>
    <t>Frn-2020-027</t>
  </si>
  <si>
    <t xml:space="preserve">AVIS 200043746 Chère Sabrina
Désolé pour le point de non-conformité 890029, nous sommes en train de vérifier en interne ce point et nous terminerons le rapport dès que possible. Rachel vous l'enverra et j'ai un cc pour elle. 
Pour la suite de la production de la commande, nous serons attentifs à ce problème de qualité. 
Pour les lots actuels que vous avez reçus, merci de nous aider à les utiliser en production. Merci. </t>
  </si>
  <si>
    <t>Bavure autour de la bille</t>
  </si>
  <si>
    <t>AXES MOLETTE</t>
  </si>
  <si>
    <t>Frn-2020-026</t>
  </si>
  <si>
    <t>sl</t>
  </si>
  <si>
    <t>retouche des coffres en interne et realisation de nouveaux plans,</t>
  </si>
  <si>
    <t>verification du fournisseur avant envoie des coffre</t>
  </si>
  <si>
    <t xml:space="preserve">Le verin ne rentre pas dans le coffre </t>
  </si>
  <si>
    <t>Denuiziere</t>
  </si>
  <si>
    <t>Coffre de verin</t>
  </si>
  <si>
    <t>240126-240186</t>
  </si>
  <si>
    <t>Frn-2020-025</t>
  </si>
  <si>
    <t>demande de retour de la palette</t>
  </si>
  <si>
    <t>reprise de la palette pour echange  + AVOIR effectué 26/06/2020</t>
  </si>
  <si>
    <t>Produit livré sous la marque Rothenberger</t>
  </si>
  <si>
    <t>désembouant VIRAFAL</t>
  </si>
  <si>
    <t>Frn-2020-024</t>
  </si>
  <si>
    <t>demande de reprise par le fournisseur</t>
  </si>
  <si>
    <t>20/804/20120</t>
  </si>
  <si>
    <t>Suite à notre conversation téléphonique de ce jour concernant votre commande n° 4600029882 réf : 897123, il est bien précisé dans notre devis que la pièce est brute de découpe et les tolérances non garanties. Comme je vous l'ai dit, nous sommes sur de la découpe laser, les diamètres de trous ne seront jamais parfaits, cela nécessite une opération de parachèvement "usinage". Nous vous proposons plusieurs possibilités :
- Virax prend en charge la prestation usinage, notre prix reste identique.
- Laser-Fusion prend en charge l'usinage avec majoration du prix et délai supplémentaire.
- Proposition découpe contour uniquement, option déjà réalisée sur une autre référence.</t>
  </si>
  <si>
    <t xml:space="preserve">bavures dans le trous </t>
  </si>
  <si>
    <t>biellette 6X8 P.A.C 2511</t>
  </si>
  <si>
    <t>Frn-2020-023</t>
  </si>
  <si>
    <t>tris des galets déjà tronconés et demande d avoir ou de remplacement au fournisseur</t>
  </si>
  <si>
    <t xml:space="preserve">J’accuse réception de votre réclamation 2020-022
Etant en télétravail, je transmets ce dossier à Mme Pelissero qui pourra le traiter dès la reprise normale de notre activité
En attendant, j’ai saisi une cde de remplacement pour 3 barres, dont vous trouverez l’AR en pièce jointe
Restant à votre disposition, </t>
  </si>
  <si>
    <t>IMS</t>
  </si>
  <si>
    <t>BARRE D85</t>
  </si>
  <si>
    <t>Frn-2020-022</t>
  </si>
  <si>
    <t>30/03/2020
Demande de reboucher par soudure
31/03/2020
Good morning, Hoping you all keep healthy, I see more and more products arriving with quality issues and/or are repaired. Could you please let us know the reason of that situation and which actions will you put in place to improve and correct the current situation. Thanks to come back this week with a strong action plan. Best Regards Bruno
02/04/2020
Dear Hu, In the meanwhile, and for any cast iron parts with holes, please rework by using the process of electrode welding instead of the repair agent. Please confirm. Best regards, Thierry</t>
  </si>
  <si>
    <t xml:space="preserve">Improvement measures.
Before the production process is fully stabilized and the mold is updated, we will improve the product quality as follows.
For dimensions discrepancy, routine inspection of this part will be increased and special inspection tools will be used as much as possible to improve inspection efficiency and better consistency.
For dimensions discrepancy caused by mold, repair the mold as much as possible. If the mold is beyond repair, we will ask Virax to update the mold and the cost. It is also updated as quickly as possible after it has been approved.                                                                          Part surface pits problem.
Large pits will be repaired by welding.
For small and small pits that exist on the surface of the part. If the pit is shallow, the pit will be filled with a high temperature resistant adhesive and no air will be allowed inside. For deep pits and more pits on the surface of the part, the repair of the part will be abandoned and it will be scrapped.                                                                               </t>
  </si>
  <si>
    <t>trou dans la matiere rebouché par de la pâte</t>
  </si>
  <si>
    <t>cage a cliquet</t>
  </si>
  <si>
    <t>30580-30581</t>
  </si>
  <si>
    <t>Frn-2020-021</t>
  </si>
  <si>
    <t>piesces retouché en interne</t>
  </si>
  <si>
    <t>demande de vérifier leurs stoks pour les prochaines commandes</t>
  </si>
  <si>
    <t>pieces non ébarbé</t>
  </si>
  <si>
    <t>Forme D10</t>
  </si>
  <si>
    <t>Frn-2020-020</t>
  </si>
  <si>
    <t>PG</t>
  </si>
  <si>
    <t>retouche  en interne</t>
  </si>
  <si>
    <t>bavure au niveau de la pastille</t>
  </si>
  <si>
    <t xml:space="preserve">Forme de 22 brut </t>
  </si>
  <si>
    <t>Frn-2020-019</t>
  </si>
  <si>
    <t>demande au fournisseur l envoie de carton neutre pour modif, refaire le packaging en interne,</t>
  </si>
  <si>
    <t>12/03/2020
Bonjour Mme Lambert, Le treuils que vous nous commandés sont des pièces détachées. Nous n'avons pour cette article jamais eu de packaging ou même d'EAN Virax. Il nous est impossible de réaliser un packaging pour une pièce détaché qui représente au maximum 20 pièces sur l'année. Cordialement, Alexandre POULET</t>
  </si>
  <si>
    <t xml:space="preserve">Emballage non-conforme </t>
  </si>
  <si>
    <t>treuil sans cable</t>
  </si>
  <si>
    <t>Frn-2020-018</t>
  </si>
  <si>
    <t>Avoir de 120 pce
Réparation de son stock
Amélioration du process</t>
  </si>
  <si>
    <t>06/03/2020
Dear Thierry, Sorry for my late reply, because I am waiting for the reply from the foundry. The foundry has improved the production process and applied it to the last shipment of parts. Solutions include increasing the pouring riser and adjusting the temperature of molten iron. For parts that still have holes, a stainless steel electrode has been used to fill the position. We will further improve the production process to minimize the production of the hole. Please find the credit note in attachment. Thank you for the solutions! Best regards Hu Longzhang</t>
  </si>
  <si>
    <t>Trou dans la matière</t>
  </si>
  <si>
    <t>Porte lame</t>
  </si>
  <si>
    <t>Frn-2020-017</t>
  </si>
  <si>
    <t>RETOUR AU FOURNISSEUR POUR ANALYSE</t>
  </si>
  <si>
    <t xml:space="preserve">
Nous sommes en train de reprendre les vés. Ils n’ont tout simplement pas été redressés. Le salarié qui ne faisait pas son travail n’est plus chez nous. Normalement il n’y aura plus de problème.
Je vous tiendrais au courant lorsque nous renvoyons les vés. Ils partiront demain.</t>
  </si>
  <si>
    <t>les pieces sont vrillées</t>
  </si>
  <si>
    <t>VE INFERIEUR CT 225</t>
  </si>
  <si>
    <t>Frn-2020-016</t>
  </si>
  <si>
    <t>reprise des VE par HADOUX le 13/02/2020 pour retouche</t>
  </si>
  <si>
    <t>Surplus de matiere , manque ebarbage</t>
  </si>
  <si>
    <t>VE INFERIEUR CT 323,8</t>
  </si>
  <si>
    <t>Frn-2020-015</t>
  </si>
  <si>
    <t>stock securisé</t>
  </si>
  <si>
    <t xml:space="preserve">axes dépassent de la surface d’appui supérieure ce qui entraine un mauvais fonctionnement de notre produit final. </t>
  </si>
  <si>
    <t>porte satellite m21+</t>
  </si>
  <si>
    <t>Frn-2020-014</t>
  </si>
  <si>
    <t>reprise le 04/02/2020 .Vous trouverez ci-joint l’avoir n°962/2020 pour les 567 x ref 886912 renvoyées, votre avis de non conformité n° 2020-013.</t>
  </si>
  <si>
    <t>Largeur non conforme</t>
  </si>
  <si>
    <t>Cliquet 2310</t>
  </si>
  <si>
    <t>27383-27755</t>
  </si>
  <si>
    <t>Frn-2020-013</t>
  </si>
  <si>
    <t>bavures dans le trou</t>
  </si>
  <si>
    <t>Biellettes D10</t>
  </si>
  <si>
    <t>Frn-2020-012</t>
  </si>
  <si>
    <t>Pour l'article 897069, il peut toujours y avoir des défauts dans les quatre plans inégaux supérieurs de cette pièce, car ces pièces ont quitté l'usine il y a une semaine. Nous corrigerons le défaut lors de la prochaine expédition. Je suis désolé pour le défaut de qualité. Après une analyse préliminaire, le défaut peut être causé par le vieillissement de la moisissure. La fonderie de sable est fermée à l’heure actuelle, nous devons attendre que la fonderie de sable reprenne la production pour trouver la cause profonde du problème et la solution.</t>
  </si>
  <si>
    <t>probleme planéité+résine visible apres peinture</t>
  </si>
  <si>
    <t>base etau</t>
  </si>
  <si>
    <t>Frn-2020-011</t>
  </si>
  <si>
    <t>demande au fournisseur la reprise des pieces non conformes pour retouche ou avoir</t>
  </si>
  <si>
    <r>
      <t xml:space="preserve">Bonjour, La loi des series! Nous allons transmettre votre réclamation au fabricant. Peut-être avec une nouvelle opération de grenaillage, ce défaut de surface peut disparaitre. Nous vous informons au plus vite.Bonjour Mme Lambert, Voir ci-dessous la réponse du fondeur / votre alerte de NC. Ce que vous considérée comme NC aujourd'hui a déjà souvent été livré par le passé. et accepté par Virax. La disparition du défaut ou sa forte atténuation peut se faire par un grenaillage supplémentaire. Avez-vous fait un essai de traitement de surface? probablement il effacera le défaut? </t>
    </r>
    <r>
      <rPr>
        <sz val="10"/>
        <color theme="4"/>
        <rFont val="Calibri"/>
        <family val="2"/>
        <scheme val="minor"/>
      </rPr>
      <t>RETOUR DES PIECES RETOUCHE LE 03/04/2020</t>
    </r>
  </si>
  <si>
    <t>pieces marbrées</t>
  </si>
  <si>
    <t>coulisseau brut I26</t>
  </si>
  <si>
    <t>Frn-2020-010</t>
  </si>
  <si>
    <r>
      <t xml:space="preserve">Bonjour, La loi des series! Nous allons transmettre votre réclamation au fabricant. Peut-être avec une nouvelle opération de grenaillage, ce défaut de surface peut disparaitre. Nous vous informons au plus vite.
30/01/2020
Bonjour Mme Lambert, Voir ci-dessous la réponse du fondeur / votre alerte de NC. Ce que vous considérée comme NC aujourd'hui a déjà souvent été livré par le passé. et accepté par Virax. La disparition du défaut ou sa forte atténuation peut se faire par un grenaillage supplémentaire. Avez-vous fait un essai de traitement de surface? probablement il effacera le défaut? </t>
    </r>
    <r>
      <rPr>
        <sz val="10"/>
        <color theme="4"/>
        <rFont val="Calibri"/>
        <family val="2"/>
        <scheme val="minor"/>
      </rPr>
      <t>RETOUR DES PIECES RETOUCHE LE 03/04/2020</t>
    </r>
  </si>
  <si>
    <t>Embase I26 Brut</t>
  </si>
  <si>
    <t>Frn-2020-009</t>
  </si>
  <si>
    <t>Enlevement pour trie et retouche :tri des pieces a 100% Moulage des pieces en baissant la t°du bain de fusion AVOIR SUR 61 PIECES</t>
  </si>
  <si>
    <t>Trou dans la matiere</t>
  </si>
  <si>
    <t>forme de 28 brut</t>
  </si>
  <si>
    <t>Frn-2020-008</t>
  </si>
  <si>
    <t>MB</t>
  </si>
  <si>
    <t>Effacer "86-125" pour obtenir "Virax" d'un coté et rien de l'autre</t>
  </si>
  <si>
    <t xml:space="preserve">Demande de dérogation sur le marquage "2004" </t>
  </si>
  <si>
    <t>Etau</t>
  </si>
  <si>
    <t>Frn-2020-007</t>
  </si>
  <si>
    <t>Une des premières constatations est que la majorité des écrous ne sont pas gravés et correspondent donc à des « anciens » lots.L’expertise nous en dira plus sur le mode de défaillance.</t>
  </si>
  <si>
    <t>BILLES QUI SORTENT DE LEURS LOGEMENT</t>
  </si>
  <si>
    <t>SKF</t>
  </si>
  <si>
    <t>VIS A BILLES VIPER M21+</t>
  </si>
  <si>
    <t>Frn-2020-006</t>
  </si>
  <si>
    <t xml:space="preserve">RETOUCHE EN INTERNE </t>
  </si>
  <si>
    <t>aucune</t>
  </si>
  <si>
    <t>surplus de matiere qui empeche le montage du verou</t>
  </si>
  <si>
    <t>CORPS SUP PEHD 125 BRUT NEUTRE</t>
  </si>
  <si>
    <t>Frn-2020-005</t>
  </si>
  <si>
    <t>TRI EN INTERNE</t>
  </si>
  <si>
    <t>RETOUR AU FOURNISSEUR POUR TRI 
35/180
Votre FNC est prise en compte, nous sommes désolé du désagrément.
Rappel: je ne peux pas accepter de frais de réparation sans l'accord de mon fournisseur.
Cette dimension est difficile à assurer pour diverses raisons dont l’épaisseur Zn très variable, la prise de cote difficile, les divers tolérances dimensionnelles additionnées: fonderie, TTH, Zn, vos inserts. Ces points sont connus de tous.
Actions déjà mises en place sur ce sujet:
- outil de redressage (avant Zn) validé
- contrôle 100% après Zn, essaie de passage de l'insert fourni par Virax.
Pour que je puisse analyser et présenter un plan d'action, je dois avoir les pièces NC dans les mains + vos inserts ayant permis de déceler la NC.
Nous contrôlons 100% des pièces après Zn avec vos inserts.
Merci de mettre à disposition la marchandise NC + si vous le souhaitez l'ensemble de la livraison à trier, nous ferons l’enlèvement très rapidement.
Les frais seront facturé a hauteir de 100€ pour le tri des 426 cremailleres .Merci pour votre compréhension.
Enlèvement de 1 palette 600x600 de 85Kg prévue le 20-01 /AVOIR 1655,64€ FAIT LE 23/01/2020</t>
  </si>
  <si>
    <t>Cote nc du passage de l insert</t>
  </si>
  <si>
    <t>crémaillere</t>
  </si>
  <si>
    <t>27298-28124</t>
  </si>
  <si>
    <t>Frn-2020-004</t>
  </si>
  <si>
    <t xml:space="preserve">relance d une production </t>
  </si>
  <si>
    <t>recu ancienne version d étiquette</t>
  </si>
  <si>
    <t>STICKER COMPO Q&amp;E AR 2534</t>
  </si>
  <si>
    <t>Frn-2020-003</t>
  </si>
  <si>
    <t>13/010/2020</t>
  </si>
  <si>
    <t>Cartes envoyées le 13-01 par UPS</t>
  </si>
  <si>
    <t>carte HS suite au retour SAV ,retour au fournisseur pour analyse</t>
  </si>
  <si>
    <t>carte électronique M21-ML21</t>
  </si>
  <si>
    <t>890587-891405</t>
  </si>
  <si>
    <t>Frn-2020-002</t>
  </si>
  <si>
    <t>Bielletes NC retournées le 13-01. A retoucher par le frn.</t>
  </si>
  <si>
    <t>Diametre du trou pas a la cote du plan</t>
  </si>
  <si>
    <t>Frn-2020-001</t>
  </si>
  <si>
    <t>oreille trop épaisse et tordu</t>
  </si>
  <si>
    <t>base seul etau 1</t>
  </si>
  <si>
    <t>2019-066</t>
  </si>
  <si>
    <t>REPRISE DES 800 FLEXIBLES
renvoi de 2 pièces le 07-01 pour acceptation, en attente d'assemblage</t>
  </si>
  <si>
    <t>L ECROU LIBRE RESTE BLOQUE</t>
  </si>
  <si>
    <t>tuyau flexible R1T 1/4 150mm</t>
  </si>
  <si>
    <t>28657-28961</t>
  </si>
  <si>
    <t>2019-065</t>
  </si>
  <si>
    <t>Tri des pièces en stock</t>
  </si>
  <si>
    <t>ANC le 16-12-19. 
ALUKO: We can organise a pickup in January, and I will do so as soon as we come back from our winter vacation. Please keep the parts, we could use the alloy.
We wait for the PO of the reparature, and organise the repair, I am afraid, also in January. After its done, we make the production planing for the pieces.
DA3000009633 de 998 saisie le 16-12-19.
Enlèvement des pièces NC le 16/01/2020
10-01-2020
Mould reparation done, first 50 pcs will be shipped out next week with other Virax goods. Please check the pieces and give us a feedback about them. As soon as you give the green light, we begin the production of replacement parts, around 300 pcs every two weeks from that point on. Can you see the end of the redesign process of the piece, or its to early for that? Also, our french Mother company (Sival Fonderie) should organise a pick up of non-conform parts! ALUKO
27/01/2020
75 pcs are at Virax, could you please get us some feedback about the pieces? We would be ready to send more if all things are all right! 
29/01/2020
we would be ready to send further 225 pcs replacement parts on Friday, if we can get a feedback until Tomorrow! Please be so kind to provide an answer, its needed to proceed further with the manufacturing of replacement parts. Tamás
After having checked a sample of the parts, these are in accordance with our expectations, you can continue production . Sabrina</t>
  </si>
  <si>
    <t>gorge pas assez profonde</t>
  </si>
  <si>
    <t>manche fixe D14</t>
  </si>
  <si>
    <t>2019-064</t>
  </si>
  <si>
    <t>reprise par Hadoux le 13/02/2020</t>
  </si>
  <si>
    <t>surplus de matiere retour au fournisseur</t>
  </si>
  <si>
    <t>2019-063</t>
  </si>
  <si>
    <t>Cette zone fera l'objet d'une attention particulière et sera inspectée à 100% avant expédition.</t>
  </si>
  <si>
    <t>bavure</t>
  </si>
  <si>
    <t>manche gripping 142</t>
  </si>
  <si>
    <t>2019-062</t>
  </si>
  <si>
    <t>Lead Time (Traitement Avis QM)</t>
  </si>
  <si>
    <t>Date de Cloture de la FNC</t>
  </si>
  <si>
    <t>Date réalisée</t>
  </si>
  <si>
    <t>Responsable</t>
  </si>
  <si>
    <t>Actions interne VIRAX</t>
  </si>
  <si>
    <t xml:space="preserve">Action fournisseur soldée le : </t>
  </si>
  <si>
    <t>Action Fournisseur pour remise en conformité</t>
  </si>
  <si>
    <t>Qté Dérog.</t>
  </si>
  <si>
    <t>Qté Refusée</t>
  </si>
  <si>
    <t>Description du problème</t>
  </si>
  <si>
    <t>N° Fournisseur / Transporteur</t>
  </si>
  <si>
    <t xml:space="preserve">Fournisseur ou transporteur </t>
  </si>
  <si>
    <t>Référence
concernée</t>
  </si>
  <si>
    <t>N° commande /
N° Livraison</t>
  </si>
  <si>
    <t>Date d'émission</t>
  </si>
  <si>
    <t>N° FNC</t>
  </si>
  <si>
    <t>Indicateurs</t>
  </si>
  <si>
    <t>Actions VIRAX</t>
  </si>
  <si>
    <r>
      <t xml:space="preserve">Actions Fournisseur </t>
    </r>
    <r>
      <rPr>
        <i/>
        <sz val="8"/>
        <color indexed="8"/>
        <rFont val="Calibri"/>
        <family val="2"/>
        <scheme val="minor"/>
      </rPr>
      <t>(cf réponses au 8D)</t>
    </r>
  </si>
  <si>
    <t>Description de la non-conformité</t>
  </si>
  <si>
    <t>Yewhorn</t>
  </si>
  <si>
    <t>VP Industrie</t>
  </si>
  <si>
    <t>Texpart</t>
  </si>
  <si>
    <t>Smash</t>
  </si>
  <si>
    <t>Rothenberger</t>
  </si>
  <si>
    <t>Isoflex</t>
  </si>
  <si>
    <t>Haibo</t>
  </si>
  <si>
    <t>Fonderie Roche</t>
  </si>
  <si>
    <t>Fonderie Nicolas</t>
  </si>
  <si>
    <t>Fonderie Hadoux</t>
  </si>
  <si>
    <t>Euruni</t>
  </si>
  <si>
    <t>Cerv</t>
  </si>
  <si>
    <t>Ceri</t>
  </si>
  <si>
    <t>Aluko</t>
  </si>
  <si>
    <t>N°</t>
  </si>
  <si>
    <t>Fournisseur/Transporteurs</t>
  </si>
  <si>
    <t>Audit DNV s05 2021</t>
  </si>
  <si>
    <t>Accueil de Morgan TAILLEUR le 20-07-2020</t>
  </si>
  <si>
    <t>Procédure ADR et gestion des moyens de mesure</t>
  </si>
  <si>
    <t>Temps de traitement (jours) :</t>
  </si>
  <si>
    <t>En cours</t>
  </si>
  <si>
    <r>
      <t xml:space="preserve">- ROKE: Virafal, procédure reçue. Qui fait ?
- LASER FUSION: bielette perçage conique
- ALUKO: </t>
    </r>
    <r>
      <rPr>
        <b/>
        <sz val="11"/>
        <color theme="1"/>
        <rFont val="Calibri"/>
        <family val="2"/>
        <scheme val="minor"/>
      </rPr>
      <t>manche 251412</t>
    </r>
    <r>
      <rPr>
        <sz val="11"/>
        <color theme="1"/>
        <rFont val="Calibri"/>
        <family val="2"/>
        <scheme val="minor"/>
      </rPr>
      <t xml:space="preserve">, moule HS à retourner à </t>
    </r>
    <r>
      <rPr>
        <strike/>
        <sz val="11"/>
        <color theme="1"/>
        <rFont val="Calibri"/>
        <family val="2"/>
        <scheme val="minor"/>
      </rPr>
      <t>ROSA</t>
    </r>
    <r>
      <rPr>
        <sz val="11"/>
        <color theme="1"/>
        <rFont val="Calibri"/>
        <family val="2"/>
        <scheme val="minor"/>
      </rPr>
      <t xml:space="preserve"> ROCHE ?</t>
    </r>
  </si>
  <si>
    <t>Soldées</t>
  </si>
  <si>
    <t>Nombre</t>
  </si>
  <si>
    <t>Faits marquants :</t>
  </si>
  <si>
    <t>Avis NC fournisseurs</t>
  </si>
  <si>
    <r>
      <t xml:space="preserve">
 </t>
    </r>
    <r>
      <rPr>
        <b/>
        <sz val="11"/>
        <color theme="1"/>
        <rFont val="Calibri"/>
        <family val="2"/>
        <scheme val="minor"/>
      </rPr>
      <t xml:space="preserve">- Mélange matière : 8D ref. 2019-004 </t>
    </r>
    <r>
      <rPr>
        <sz val="11"/>
        <color theme="1"/>
        <rFont val="Calibri"/>
        <family val="2"/>
        <scheme val="minor"/>
      </rPr>
      <t xml:space="preserve">
   - Peinture attendue s32, arrivages partiels
   - Créer les étiquettes
   - </t>
    </r>
    <r>
      <rPr>
        <strike/>
        <sz val="11"/>
        <color theme="1"/>
        <rFont val="Calibri"/>
        <family val="2"/>
        <scheme val="minor"/>
      </rPr>
      <t>Stagiaire demandé</t>
    </r>
    <r>
      <rPr>
        <sz val="11"/>
        <color theme="1"/>
        <rFont val="Calibri"/>
        <family val="2"/>
        <scheme val="minor"/>
      </rPr>
      <t xml:space="preserve"> -&gt; Sabrina
</t>
    </r>
  </si>
  <si>
    <t>Faits marquants</t>
  </si>
  <si>
    <t>NC internes</t>
  </si>
  <si>
    <t>- 1 Abimé
- 1 Manquant</t>
  </si>
  <si>
    <t>Erreurs logistiques</t>
  </si>
  <si>
    <r>
      <t xml:space="preserve">3 réclamations:
   - 1 x Tête 1'' et 1,1/4'', usure ?
   - 1 x Virafal, nc ?
   - 1 x Insert M18
</t>
    </r>
    <r>
      <rPr>
        <b/>
        <sz val="11"/>
        <color theme="1"/>
        <rFont val="Calibri"/>
        <family val="2"/>
        <scheme val="minor"/>
      </rPr>
      <t>- Analyse en cours sur les retours M21.</t>
    </r>
    <r>
      <rPr>
        <sz val="11"/>
        <color theme="1"/>
        <rFont val="Calibri"/>
        <family val="2"/>
        <scheme val="minor"/>
      </rPr>
      <t xml:space="preserve"> 
   - Prestation CETIM acceptée, revoir l'objet de l'étude - Plan B
   - Envoi de 2 machines puis déplacement chez CERV - Plan A
   - Envoi de 1 machine + 10 cartes au CEA TECH </t>
    </r>
  </si>
  <si>
    <t>Réclamations client</t>
  </si>
  <si>
    <t>semaine n°</t>
  </si>
  <si>
    <t>Bilan des non-conformités 2020</t>
  </si>
  <si>
    <t>Eibenstock</t>
  </si>
  <si>
    <t>Total général</t>
  </si>
  <si>
    <t>2020</t>
  </si>
  <si>
    <t>janv</t>
  </si>
  <si>
    <t>févr</t>
  </si>
  <si>
    <t>mars</t>
  </si>
  <si>
    <t>avr</t>
  </si>
  <si>
    <t>mai</t>
  </si>
  <si>
    <t>juin</t>
  </si>
  <si>
    <t>juil</t>
  </si>
  <si>
    <t>Somme de Qté Dérog.</t>
  </si>
  <si>
    <t>Nombre de Qté Refusée</t>
  </si>
  <si>
    <t>Somme de Qté Refusée</t>
  </si>
  <si>
    <t>Années</t>
  </si>
  <si>
    <t>Nombre de Qté Dérog.</t>
  </si>
  <si>
    <t>Frn-2020-042</t>
  </si>
  <si>
    <t>visioval</t>
  </si>
  <si>
    <t>Wholer</t>
  </si>
  <si>
    <t>écran de la marque wholer</t>
  </si>
  <si>
    <t xml:space="preserve">Bonjour Mme LAMBERT,
Nous regrettons que notre dernière livraison n'ait pas atteint la qualité habituelle.
Veuillez envoyer le mauvais moniteur à notre bureau de Toulouse (Wöhler France SARL, 31 Bis Rue Georges Ohnet, 31200 Toulouse). 
Les collègues vous enverront un moniteur de remplacement après réception des marchandises.
</t>
  </si>
  <si>
    <t>alerte envoyé au fournisseur</t>
  </si>
  <si>
    <t>Manque le levier / Pas d'annonce de changement de levier pour molette</t>
  </si>
  <si>
    <t xml:space="preserve">Chère Sabrina,
Merci beaucoup pour votre patience - l'affaire est restée bloquée à mes côtés. Je me suis concentré sur cette question maintenant et je peux soumettre le 8D ci-joint rempli. Le remplacement des pièces manquantes sera gratuit et sera effectué dès que possible, la semaine prochaine je suppose. Ma collègue Anja s'occupera de la procédure d'expédition particulière. 
Nous nous excusons pour ce problème et faisons de notre mieux pour éviter de tels échecs pour toute livraison future. 
</t>
  </si>
  <si>
    <t>(Tous)</t>
  </si>
  <si>
    <t>Somme de Qté Refusée2</t>
  </si>
  <si>
    <t>Hongrie</t>
  </si>
  <si>
    <t>Fr</t>
  </si>
  <si>
    <t>Louviers</t>
  </si>
  <si>
    <t>Saint-Germain Laprade</t>
  </si>
  <si>
    <t>Inárcs</t>
  </si>
  <si>
    <t>Décines-Charpieu</t>
  </si>
  <si>
    <t>Allemagne</t>
  </si>
  <si>
    <t>Rp Tchèque</t>
  </si>
  <si>
    <t>Prague</t>
  </si>
  <si>
    <t>Reims</t>
  </si>
  <si>
    <t>Nouzonville</t>
  </si>
  <si>
    <t>Vézeronce-Curtin</t>
  </si>
  <si>
    <t>Laser Fusion</t>
  </si>
  <si>
    <t>Coulanges-lès-Nevers</t>
  </si>
  <si>
    <t>China</t>
  </si>
  <si>
    <t> Saint Chamond</t>
  </si>
  <si>
    <t>Fournisseurs</t>
  </si>
  <si>
    <t>Mélange de barre recu du D84 dans la botte de D85 (3 barres)</t>
  </si>
  <si>
    <t>Nombre de Qté Dérog.2</t>
  </si>
  <si>
    <t>août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</si>
</sst>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32" x14ac:knownFonts="1">
    <font>
      <sz val="11"/>
      <color theme="1"/>
      <name val="Calibri"/>
      <family val="2"/>
      <scheme val="minor"/>
    </font>
    <font>
      <b/>
      <sz val="11"/>
      <color theme="1"/>
      <name val="Calibri"/>
      <family val="2"/>
      <scheme val="minor"/>
    </font>
    <font>
      <sz val="10"/>
      <color theme="1"/>
      <name val="Calibri"/>
      <family val="2"/>
      <scheme val="minor"/>
    </font>
    <font>
      <sz val="12"/>
      <color theme="1"/>
      <name val="Calibri"/>
      <family val="2"/>
      <scheme val="minor"/>
    </font>
    <font>
      <sz val="10"/>
      <name val="Calibri"/>
      <family val="2"/>
      <scheme val="minor"/>
    </font>
    <font>
      <u/>
      <sz val="10"/>
      <color theme="1"/>
      <name val="Calibri"/>
      <family val="2"/>
      <scheme val="minor"/>
    </font>
    <font>
      <sz val="10"/>
      <name val="Arial"/>
      <family val="2"/>
    </font>
    <font>
      <b/>
      <sz val="10"/>
      <color theme="0"/>
      <name val="Calibri"/>
      <family val="2"/>
      <scheme val="minor"/>
    </font>
    <font>
      <b/>
      <u/>
      <sz val="8"/>
      <color theme="3" tint="0.39997558519241921"/>
      <name val="Calibri"/>
      <family val="2"/>
      <scheme val="minor"/>
    </font>
    <font>
      <sz val="9"/>
      <name val="Calibri"/>
      <family val="2"/>
      <scheme val="minor"/>
    </font>
    <font>
      <b/>
      <sz val="11"/>
      <name val="Calibri"/>
      <family val="2"/>
      <scheme val="minor"/>
    </font>
    <font>
      <u/>
      <sz val="10"/>
      <color theme="8"/>
      <name val="Calibri"/>
      <family val="2"/>
      <scheme val="minor"/>
    </font>
    <font>
      <b/>
      <sz val="10"/>
      <name val="Calibri"/>
      <family val="2"/>
      <scheme val="minor"/>
    </font>
    <font>
      <sz val="11"/>
      <color rgb="FF222222"/>
      <name val="Calibri"/>
      <family val="2"/>
      <scheme val="minor"/>
    </font>
    <font>
      <sz val="10"/>
      <color theme="4"/>
      <name val="Calibri"/>
      <family val="2"/>
      <scheme val="minor"/>
    </font>
    <font>
      <u/>
      <sz val="10"/>
      <color theme="8"/>
      <name val="Arial"/>
      <family val="2"/>
    </font>
    <font>
      <u/>
      <sz val="10"/>
      <color indexed="12"/>
      <name val="Arial"/>
      <family val="2"/>
    </font>
    <font>
      <b/>
      <sz val="10"/>
      <color theme="0" tint="-4.9989318521683403E-2"/>
      <name val="Calibri"/>
      <family val="2"/>
      <scheme val="minor"/>
    </font>
    <font>
      <b/>
      <sz val="9"/>
      <color indexed="8"/>
      <name val="Calibri"/>
      <family val="2"/>
      <scheme val="minor"/>
    </font>
    <font>
      <b/>
      <sz val="10"/>
      <color indexed="8"/>
      <name val="Calibri"/>
      <family val="2"/>
      <scheme val="minor"/>
    </font>
    <font>
      <b/>
      <sz val="10"/>
      <color indexed="10"/>
      <name val="Calibri"/>
      <family val="2"/>
      <scheme val="minor"/>
    </font>
    <font>
      <b/>
      <sz val="12"/>
      <color theme="0" tint="-4.9989318521683403E-2"/>
      <name val="Calibri"/>
      <family val="2"/>
      <scheme val="minor"/>
    </font>
    <font>
      <b/>
      <sz val="12"/>
      <color indexed="8"/>
      <name val="Calibri"/>
      <family val="2"/>
      <scheme val="minor"/>
    </font>
    <font>
      <i/>
      <sz val="8"/>
      <color indexed="8"/>
      <name val="Calibri"/>
      <family val="2"/>
      <scheme val="minor"/>
    </font>
    <font>
      <b/>
      <sz val="9"/>
      <color indexed="81"/>
      <name val="Tahoma"/>
      <family val="2"/>
    </font>
    <font>
      <sz val="9"/>
      <color indexed="81"/>
      <name val="Tahoma"/>
      <family val="2"/>
    </font>
    <font>
      <strike/>
      <sz val="11"/>
      <color theme="1"/>
      <name val="Calibri"/>
      <family val="2"/>
      <scheme val="minor"/>
    </font>
    <font>
      <b/>
      <sz val="18"/>
      <color theme="0"/>
      <name val="Calibri"/>
      <family val="2"/>
      <scheme val="minor"/>
    </font>
    <font>
      <u/>
      <sz val="10"/>
      <color rgb="FF5B9BD5"/>
      <name val="Calibri"/>
      <family val="2"/>
      <scheme val="minor"/>
    </font>
    <font>
      <sz val="10"/>
      <color rgb="FF222222"/>
      <name val="Inherit"/>
    </font>
    <font>
      <sz val="11"/>
      <color rgb="FF000000"/>
      <name val="Calibri"/>
      <family val="2"/>
    </font>
    <font>
      <b/>
      <sz val="10"/>
      <color theme="1"/>
      <name val="Calibri"/>
      <family val="2"/>
      <scheme val="minor"/>
    </font>
  </fonts>
  <fills count="10">
    <fill>
      <patternFill patternType="none"/>
    </fill>
    <fill>
      <patternFill patternType="gray125"/>
    </fill>
    <fill>
      <patternFill patternType="solid">
        <fgColor theme="1"/>
        <bgColor indexed="64"/>
      </patternFill>
    </fill>
    <fill>
      <patternFill patternType="solid">
        <fgColor indexed="9"/>
        <bgColor indexed="64"/>
      </patternFill>
    </fill>
    <fill>
      <patternFill patternType="solid">
        <fgColor theme="7" tint="-0.249977111117893"/>
        <bgColor indexed="64"/>
      </patternFill>
    </fill>
    <fill>
      <patternFill patternType="solid">
        <fgColor indexed="42"/>
        <bgColor indexed="64"/>
      </patternFill>
    </fill>
    <fill>
      <patternFill patternType="solid">
        <fgColor theme="3" tint="0.39997558519241921"/>
        <bgColor indexed="64"/>
      </patternFill>
    </fill>
    <fill>
      <patternFill patternType="solid">
        <fgColor theme="2" tint="-0.249977111117893"/>
        <bgColor indexed="64"/>
      </patternFill>
    </fill>
    <fill>
      <patternFill patternType="solid">
        <fgColor indexed="29"/>
        <bgColor indexed="64"/>
      </patternFill>
    </fill>
    <fill>
      <patternFill patternType="solid">
        <fgColor theme="0" tint="-0.14999847407452621"/>
        <bgColor indexed="64"/>
      </patternFill>
    </fill>
  </fills>
  <borders count="36">
    <border>
      <left/>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double">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double">
        <color indexed="64"/>
      </bottom>
      <diagonal/>
    </border>
    <border>
      <left style="thin">
        <color indexed="64"/>
      </left>
      <right style="thin">
        <color indexed="64"/>
      </right>
      <top/>
      <bottom style="double">
        <color indexed="64"/>
      </bottom>
      <diagonal/>
    </border>
    <border>
      <left style="thin">
        <color indexed="64"/>
      </left>
      <right/>
      <top style="double">
        <color indexed="64"/>
      </top>
      <bottom style="double">
        <color indexed="64"/>
      </bottom>
      <diagonal/>
    </border>
    <border>
      <left style="thin">
        <color indexed="64"/>
      </left>
      <right style="thin">
        <color indexed="64"/>
      </right>
      <top style="thin">
        <color indexed="64"/>
      </top>
      <bottom style="double">
        <color rgb="FF0070C0"/>
      </bottom>
      <diagonal/>
    </border>
    <border>
      <left style="thin">
        <color indexed="64"/>
      </left>
      <right/>
      <top style="thin">
        <color indexed="64"/>
      </top>
      <bottom style="double">
        <color rgb="FF0070C0"/>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medium">
        <color rgb="FF0070C0"/>
      </bottom>
      <diagonal/>
    </border>
    <border>
      <left style="thin">
        <color indexed="64"/>
      </left>
      <right/>
      <top style="thin">
        <color indexed="64"/>
      </top>
      <bottom style="medium">
        <color rgb="FF0070C0"/>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bottom style="double">
        <color rgb="FF0070C0"/>
      </bottom>
      <diagonal/>
    </border>
    <border>
      <left style="thin">
        <color indexed="64"/>
      </left>
      <right/>
      <top/>
      <bottom style="double">
        <color rgb="FF0070C0"/>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double">
        <color indexed="64"/>
      </right>
      <top/>
      <bottom/>
      <diagonal/>
    </border>
    <border>
      <left/>
      <right style="double">
        <color indexed="64"/>
      </right>
      <top/>
      <bottom/>
      <diagonal/>
    </border>
    <border>
      <left/>
      <right style="thin">
        <color indexed="64"/>
      </right>
      <top style="thin">
        <color indexed="64"/>
      </top>
      <bottom style="double">
        <color indexed="64"/>
      </bottom>
      <diagonal/>
    </border>
    <border>
      <left/>
      <right style="thin">
        <color indexed="64"/>
      </right>
      <top/>
      <bottom style="thin">
        <color indexed="64"/>
      </bottom>
      <diagonal/>
    </border>
    <border>
      <left/>
      <right style="thin">
        <color indexed="64"/>
      </right>
      <top style="double">
        <color indexed="64"/>
      </top>
      <bottom style="double">
        <color indexed="64"/>
      </bottom>
      <diagonal/>
    </border>
  </borders>
  <cellStyleXfs count="3">
    <xf numFmtId="0" fontId="0" fillId="0" borderId="0"/>
    <xf numFmtId="0" fontId="6" fillId="0" borderId="0"/>
    <xf numFmtId="0" fontId="16" fillId="0" borderId="0" applyNumberFormat="0" applyFill="0" applyBorder="0" applyAlignment="0" applyProtection="0">
      <alignment vertical="top"/>
      <protection locked="0"/>
    </xf>
  </cellStyleXfs>
  <cellXfs count="234">
    <xf numFmtId="0" fontId="0" fillId="0" borderId="0" xfId="0"/>
    <xf numFmtId="0" fontId="2" fillId="0" borderId="0" xfId="0" applyFont="1" applyAlignment="1">
      <alignment vertical="top" wrapText="1"/>
    </xf>
    <xf numFmtId="0" fontId="2" fillId="0" borderId="0" xfId="0" applyFont="1" applyAlignment="1">
      <alignment horizontal="left" vertical="top" wrapText="1"/>
    </xf>
    <xf numFmtId="0" fontId="2" fillId="0" borderId="0" xfId="0" applyFont="1" applyAlignment="1">
      <alignment horizontal="center" vertical="top" wrapText="1"/>
    </xf>
    <xf numFmtId="164" fontId="2" fillId="0" borderId="0" xfId="0" applyNumberFormat="1" applyFont="1" applyAlignment="1">
      <alignment horizontal="center" vertical="top" wrapText="1"/>
    </xf>
    <xf numFmtId="0" fontId="2" fillId="0" borderId="1" xfId="0" applyFont="1" applyBorder="1" applyAlignment="1">
      <alignment vertical="top" wrapText="1"/>
    </xf>
    <xf numFmtId="14" fontId="2" fillId="0" borderId="1" xfId="0" applyNumberFormat="1" applyFont="1" applyBorder="1" applyAlignment="1">
      <alignment horizontal="left" vertical="top" wrapText="1"/>
    </xf>
    <xf numFmtId="0" fontId="2" fillId="0" borderId="1" xfId="0" quotePrefix="1" applyFont="1" applyBorder="1" applyAlignment="1">
      <alignment horizontal="left" vertical="top" wrapText="1"/>
    </xf>
    <xf numFmtId="0" fontId="2" fillId="0" borderId="1" xfId="0" applyFont="1" applyBorder="1" applyAlignment="1">
      <alignment horizontal="left" vertical="top" wrapText="1"/>
    </xf>
    <xf numFmtId="0" fontId="2" fillId="0" borderId="1" xfId="0" applyFont="1" applyBorder="1" applyAlignment="1">
      <alignment horizontal="center" vertical="top" wrapText="1"/>
    </xf>
    <xf numFmtId="1" fontId="2" fillId="0" borderId="1" xfId="0" applyNumberFormat="1" applyFont="1" applyBorder="1" applyAlignment="1">
      <alignment horizontal="center" vertical="top" wrapText="1"/>
    </xf>
    <xf numFmtId="164" fontId="2" fillId="0" borderId="1" xfId="0" applyNumberFormat="1" applyFont="1" applyBorder="1" applyAlignment="1">
      <alignment horizontal="center" vertical="top" wrapText="1"/>
    </xf>
    <xf numFmtId="0" fontId="2" fillId="0" borderId="2" xfId="0" applyFont="1" applyBorder="1" applyAlignment="1">
      <alignment horizontal="center" vertical="top" wrapText="1"/>
    </xf>
    <xf numFmtId="0" fontId="2" fillId="0" borderId="3" xfId="0" applyFont="1" applyBorder="1" applyAlignment="1">
      <alignment vertical="top" wrapText="1"/>
    </xf>
    <xf numFmtId="14" fontId="2" fillId="0" borderId="3" xfId="0" applyNumberFormat="1" applyFont="1" applyBorder="1" applyAlignment="1">
      <alignment horizontal="left" vertical="top" wrapText="1"/>
    </xf>
    <xf numFmtId="0" fontId="2" fillId="0" borderId="3" xfId="0" quotePrefix="1" applyFont="1" applyBorder="1" applyAlignment="1">
      <alignment horizontal="left" vertical="top" wrapText="1"/>
    </xf>
    <xf numFmtId="0" fontId="2" fillId="0" borderId="3" xfId="0" applyFont="1" applyBorder="1" applyAlignment="1">
      <alignment horizontal="left" vertical="top" wrapText="1"/>
    </xf>
    <xf numFmtId="0" fontId="2" fillId="0" borderId="3" xfId="0" applyFont="1" applyBorder="1" applyAlignment="1">
      <alignment horizontal="center" vertical="top" wrapText="1"/>
    </xf>
    <xf numFmtId="1" fontId="2" fillId="0" borderId="3" xfId="0" applyNumberFormat="1" applyFont="1" applyBorder="1" applyAlignment="1">
      <alignment horizontal="center" vertical="top" wrapText="1"/>
    </xf>
    <xf numFmtId="164" fontId="2" fillId="0" borderId="3" xfId="0" applyNumberFormat="1" applyFont="1" applyBorder="1" applyAlignment="1">
      <alignment horizontal="center" vertical="top" wrapText="1"/>
    </xf>
    <xf numFmtId="0" fontId="2" fillId="0" borderId="4" xfId="0" applyFont="1" applyBorder="1" applyAlignment="1">
      <alignment horizontal="center" vertical="top" wrapText="1"/>
    </xf>
    <xf numFmtId="0" fontId="2" fillId="0" borderId="5" xfId="0" applyFont="1" applyBorder="1" applyAlignment="1">
      <alignment vertical="top" wrapText="1"/>
    </xf>
    <xf numFmtId="14" fontId="2" fillId="0" borderId="5" xfId="0" applyNumberFormat="1" applyFont="1" applyBorder="1" applyAlignment="1">
      <alignment horizontal="left" vertical="top" wrapText="1"/>
    </xf>
    <xf numFmtId="0" fontId="2" fillId="0" borderId="5" xfId="0" quotePrefix="1" applyFont="1" applyBorder="1" applyAlignment="1">
      <alignment horizontal="left" vertical="top" wrapText="1"/>
    </xf>
    <xf numFmtId="0" fontId="2" fillId="0" borderId="5" xfId="0" applyFont="1" applyBorder="1" applyAlignment="1">
      <alignment horizontal="left" vertical="top" wrapText="1"/>
    </xf>
    <xf numFmtId="0" fontId="2" fillId="0" borderId="5" xfId="0" applyFont="1" applyBorder="1" applyAlignment="1">
      <alignment horizontal="center" vertical="top" wrapText="1"/>
    </xf>
    <xf numFmtId="1" fontId="2" fillId="0" borderId="5" xfId="0" applyNumberFormat="1" applyFont="1" applyBorder="1" applyAlignment="1">
      <alignment horizontal="center" vertical="top" wrapText="1"/>
    </xf>
    <xf numFmtId="164" fontId="2" fillId="0" borderId="5" xfId="0" applyNumberFormat="1" applyFont="1" applyBorder="1" applyAlignment="1">
      <alignment horizontal="center" vertical="top" wrapText="1"/>
    </xf>
    <xf numFmtId="0" fontId="2" fillId="0" borderId="6" xfId="0" applyFont="1" applyBorder="1" applyAlignment="1">
      <alignment horizontal="center" vertical="top" wrapText="1"/>
    </xf>
    <xf numFmtId="0" fontId="2" fillId="0" borderId="7" xfId="0" applyFont="1" applyBorder="1" applyAlignment="1">
      <alignment vertical="top" wrapText="1"/>
    </xf>
    <xf numFmtId="14" fontId="2" fillId="0" borderId="7" xfId="0" applyNumberFormat="1" applyFont="1" applyBorder="1" applyAlignment="1">
      <alignment horizontal="left" vertical="top" wrapText="1"/>
    </xf>
    <xf numFmtId="0" fontId="2" fillId="0" borderId="7" xfId="0" quotePrefix="1" applyFont="1" applyBorder="1" applyAlignment="1">
      <alignment horizontal="left" vertical="top" wrapText="1"/>
    </xf>
    <xf numFmtId="0" fontId="2" fillId="0" borderId="7" xfId="0" applyFont="1" applyBorder="1" applyAlignment="1">
      <alignment horizontal="left" vertical="top" wrapText="1"/>
    </xf>
    <xf numFmtId="0" fontId="2" fillId="0" borderId="7" xfId="0" applyFont="1" applyBorder="1" applyAlignment="1">
      <alignment horizontal="center" vertical="top" wrapText="1"/>
    </xf>
    <xf numFmtId="0" fontId="2" fillId="0" borderId="8" xfId="0" applyFont="1" applyBorder="1" applyAlignment="1">
      <alignment horizontal="left" vertical="top" wrapText="1"/>
    </xf>
    <xf numFmtId="0" fontId="2" fillId="0" borderId="8" xfId="0" applyFont="1" applyBorder="1" applyAlignment="1">
      <alignment horizontal="center" vertical="top" wrapText="1"/>
    </xf>
    <xf numFmtId="1" fontId="2" fillId="0" borderId="7" xfId="0" applyNumberFormat="1" applyFont="1" applyBorder="1" applyAlignment="1">
      <alignment horizontal="center" vertical="top" wrapText="1"/>
    </xf>
    <xf numFmtId="164" fontId="2" fillId="0" borderId="7" xfId="0" applyNumberFormat="1" applyFont="1" applyBorder="1" applyAlignment="1">
      <alignment horizontal="center" vertical="top" wrapText="1"/>
    </xf>
    <xf numFmtId="0" fontId="2" fillId="0" borderId="9" xfId="0" applyFont="1" applyBorder="1" applyAlignment="1">
      <alignment horizontal="center" vertical="top" wrapText="1"/>
    </xf>
    <xf numFmtId="0" fontId="2" fillId="0" borderId="10" xfId="0" applyFont="1" applyBorder="1" applyAlignment="1">
      <alignment horizontal="left" vertical="top" wrapText="1"/>
    </xf>
    <xf numFmtId="0" fontId="2" fillId="0" borderId="10" xfId="0" applyFont="1" applyBorder="1" applyAlignment="1">
      <alignment horizontal="center" vertical="top" wrapText="1"/>
    </xf>
    <xf numFmtId="0" fontId="2" fillId="0" borderId="11" xfId="0" applyFont="1" applyBorder="1" applyAlignment="1">
      <alignment vertical="top" wrapText="1"/>
    </xf>
    <xf numFmtId="0" fontId="2" fillId="0" borderId="12" xfId="0" applyFont="1" applyBorder="1" applyAlignment="1">
      <alignment vertical="top" wrapText="1"/>
    </xf>
    <xf numFmtId="14" fontId="2" fillId="0" borderId="12" xfId="0" applyNumberFormat="1" applyFont="1" applyBorder="1" applyAlignment="1">
      <alignment horizontal="left" vertical="top" wrapText="1"/>
    </xf>
    <xf numFmtId="0" fontId="2" fillId="0" borderId="12" xfId="0" quotePrefix="1" applyFont="1" applyBorder="1" applyAlignment="1">
      <alignment horizontal="left" vertical="top" wrapText="1"/>
    </xf>
    <xf numFmtId="0" fontId="2" fillId="0" borderId="12" xfId="0" applyFont="1" applyBorder="1" applyAlignment="1">
      <alignment horizontal="left" vertical="top" wrapText="1"/>
    </xf>
    <xf numFmtId="0" fontId="2" fillId="0" borderId="12" xfId="0" applyFont="1" applyBorder="1" applyAlignment="1">
      <alignment horizontal="center" vertical="top" wrapText="1"/>
    </xf>
    <xf numFmtId="1" fontId="2" fillId="0" borderId="13" xfId="0" applyNumberFormat="1" applyFont="1" applyBorder="1" applyAlignment="1">
      <alignment horizontal="center" vertical="top" wrapText="1"/>
    </xf>
    <xf numFmtId="164" fontId="2" fillId="0" borderId="12" xfId="0" applyNumberFormat="1" applyFont="1" applyBorder="1" applyAlignment="1">
      <alignment horizontal="center" vertical="top" wrapText="1"/>
    </xf>
    <xf numFmtId="0" fontId="2" fillId="0" borderId="14" xfId="0" applyFont="1" applyBorder="1" applyAlignment="1">
      <alignment horizontal="center" vertical="top" wrapText="1"/>
    </xf>
    <xf numFmtId="14" fontId="2" fillId="0" borderId="1" xfId="0" quotePrefix="1" applyNumberFormat="1" applyFont="1" applyBorder="1" applyAlignment="1">
      <alignment horizontal="left" vertical="top" wrapText="1"/>
    </xf>
    <xf numFmtId="0" fontId="2" fillId="0" borderId="15" xfId="0" applyFont="1" applyBorder="1" applyAlignment="1">
      <alignment vertical="top" wrapText="1"/>
    </xf>
    <xf numFmtId="14" fontId="2" fillId="0" borderId="15" xfId="0" applyNumberFormat="1" applyFont="1" applyBorder="1" applyAlignment="1">
      <alignment horizontal="left" vertical="top" wrapText="1"/>
    </xf>
    <xf numFmtId="0" fontId="2" fillId="0" borderId="15" xfId="0" quotePrefix="1" applyFont="1" applyBorder="1" applyAlignment="1">
      <alignment horizontal="left" vertical="top" wrapText="1"/>
    </xf>
    <xf numFmtId="0" fontId="2" fillId="0" borderId="15" xfId="0" applyFont="1" applyBorder="1" applyAlignment="1">
      <alignment horizontal="left" vertical="top" wrapText="1"/>
    </xf>
    <xf numFmtId="0" fontId="2" fillId="0" borderId="15" xfId="0" applyFont="1" applyBorder="1" applyAlignment="1">
      <alignment horizontal="center" vertical="top" wrapText="1"/>
    </xf>
    <xf numFmtId="164" fontId="2" fillId="0" borderId="15" xfId="0" applyNumberFormat="1" applyFont="1" applyBorder="1" applyAlignment="1">
      <alignment horizontal="center" vertical="top" wrapText="1"/>
    </xf>
    <xf numFmtId="0" fontId="2" fillId="0" borderId="16" xfId="0" applyFont="1" applyBorder="1" applyAlignment="1">
      <alignment horizontal="center" vertical="top" wrapText="1"/>
    </xf>
    <xf numFmtId="0" fontId="2" fillId="0" borderId="10" xfId="0" applyFont="1" applyBorder="1" applyAlignment="1">
      <alignment vertical="top" wrapText="1"/>
    </xf>
    <xf numFmtId="14" fontId="2" fillId="0" borderId="10" xfId="0" applyNumberFormat="1" applyFont="1" applyBorder="1" applyAlignment="1">
      <alignment horizontal="left" vertical="top" wrapText="1"/>
    </xf>
    <xf numFmtId="0" fontId="2" fillId="0" borderId="10" xfId="0" quotePrefix="1" applyFont="1" applyBorder="1" applyAlignment="1">
      <alignment horizontal="left" vertical="top" wrapText="1"/>
    </xf>
    <xf numFmtId="164" fontId="2" fillId="0" borderId="10" xfId="0" applyNumberFormat="1" applyFont="1" applyBorder="1" applyAlignment="1">
      <alignment horizontal="center" vertical="top" wrapText="1"/>
    </xf>
    <xf numFmtId="0" fontId="2" fillId="0" borderId="17" xfId="0" applyFont="1" applyBorder="1" applyAlignment="1">
      <alignment horizontal="center" vertical="top" wrapText="1"/>
    </xf>
    <xf numFmtId="0" fontId="2" fillId="0" borderId="18" xfId="0" applyFont="1" applyBorder="1" applyAlignment="1">
      <alignment vertical="top" wrapText="1"/>
    </xf>
    <xf numFmtId="14" fontId="2" fillId="0" borderId="18" xfId="0" applyNumberFormat="1" applyFont="1" applyBorder="1" applyAlignment="1">
      <alignment horizontal="left" vertical="top" wrapText="1"/>
    </xf>
    <xf numFmtId="0" fontId="2" fillId="0" borderId="18" xfId="0" applyFont="1" applyBorder="1" applyAlignment="1">
      <alignment horizontal="left" vertical="top" wrapText="1"/>
    </xf>
    <xf numFmtId="0" fontId="2" fillId="0" borderId="18" xfId="0" applyFont="1" applyBorder="1" applyAlignment="1">
      <alignment horizontal="center" vertical="top" wrapText="1"/>
    </xf>
    <xf numFmtId="164" fontId="2" fillId="0" borderId="18" xfId="0" applyNumberFormat="1" applyFont="1" applyBorder="1" applyAlignment="1">
      <alignment horizontal="center" vertical="top" wrapText="1"/>
    </xf>
    <xf numFmtId="0" fontId="2" fillId="0" borderId="19" xfId="0" applyFont="1" applyBorder="1" applyAlignment="1">
      <alignment horizontal="center" vertical="top" wrapText="1"/>
    </xf>
    <xf numFmtId="0" fontId="3" fillId="0" borderId="0" xfId="0" applyFont="1" applyAlignment="1">
      <alignment vertical="top"/>
    </xf>
    <xf numFmtId="0" fontId="4" fillId="0" borderId="10" xfId="0" applyFont="1" applyBorder="1" applyAlignment="1">
      <alignment horizontal="left" vertical="top" wrapText="1"/>
    </xf>
    <xf numFmtId="14" fontId="7" fillId="2" borderId="20" xfId="1" applyNumberFormat="1" applyFont="1" applyFill="1" applyBorder="1" applyAlignment="1">
      <alignment horizontal="left" vertical="top" wrapText="1"/>
    </xf>
    <xf numFmtId="0" fontId="7" fillId="2" borderId="20" xfId="1" applyFont="1" applyFill="1" applyBorder="1" applyAlignment="1">
      <alignment horizontal="center" vertical="top" wrapText="1"/>
    </xf>
    <xf numFmtId="0" fontId="7" fillId="2" borderId="20" xfId="1" applyFont="1" applyFill="1" applyBorder="1" applyAlignment="1">
      <alignment horizontal="left" vertical="top" wrapText="1"/>
    </xf>
    <xf numFmtId="49" fontId="7" fillId="2" borderId="20" xfId="1" applyNumberFormat="1" applyFont="1" applyFill="1" applyBorder="1" applyAlignment="1">
      <alignment horizontal="left" vertical="top" wrapText="1"/>
    </xf>
    <xf numFmtId="49" fontId="7" fillId="2" borderId="20" xfId="1" applyNumberFormat="1" applyFont="1" applyFill="1" applyBorder="1" applyAlignment="1">
      <alignment horizontal="center" vertical="top" wrapText="1"/>
    </xf>
    <xf numFmtId="164" fontId="7" fillId="2" borderId="20" xfId="1" applyNumberFormat="1" applyFont="1" applyFill="1" applyBorder="1" applyAlignment="1">
      <alignment horizontal="center" vertical="top" wrapText="1"/>
    </xf>
    <xf numFmtId="0" fontId="7" fillId="2" borderId="21" xfId="1" quotePrefix="1" applyFont="1" applyFill="1" applyBorder="1" applyAlignment="1">
      <alignment horizontal="center" vertical="top" wrapText="1"/>
    </xf>
    <xf numFmtId="0" fontId="2" fillId="0" borderId="0" xfId="0" applyFont="1" applyAlignment="1">
      <alignment vertical="top"/>
    </xf>
    <xf numFmtId="2" fontId="2" fillId="0" borderId="0" xfId="0" applyNumberFormat="1" applyFont="1" applyAlignment="1">
      <alignment horizontal="left" vertical="top" wrapText="1"/>
    </xf>
    <xf numFmtId="1" fontId="2" fillId="0" borderId="12" xfId="0" applyNumberFormat="1" applyFont="1" applyBorder="1" applyAlignment="1">
      <alignment horizontal="center" vertical="top" wrapText="1"/>
    </xf>
    <xf numFmtId="0" fontId="2" fillId="0" borderId="22" xfId="0" applyFont="1" applyBorder="1" applyAlignment="1">
      <alignment vertical="top" wrapText="1"/>
    </xf>
    <xf numFmtId="14" fontId="2" fillId="0" borderId="22" xfId="0" applyNumberFormat="1" applyFont="1" applyBorder="1" applyAlignment="1">
      <alignment horizontal="left" vertical="top" wrapText="1"/>
    </xf>
    <xf numFmtId="0" fontId="2" fillId="0" borderId="22" xfId="0" applyFont="1" applyBorder="1" applyAlignment="1">
      <alignment horizontal="left" vertical="top" wrapText="1"/>
    </xf>
    <xf numFmtId="0" fontId="2" fillId="0" borderId="22" xfId="0" applyFont="1" applyBorder="1" applyAlignment="1">
      <alignment horizontal="center" vertical="top" wrapText="1"/>
    </xf>
    <xf numFmtId="164" fontId="2" fillId="0" borderId="22" xfId="0" applyNumberFormat="1" applyFont="1" applyBorder="1" applyAlignment="1">
      <alignment horizontal="center" vertical="top" wrapText="1"/>
    </xf>
    <xf numFmtId="0" fontId="2" fillId="0" borderId="23" xfId="0" applyFont="1" applyBorder="1" applyAlignment="1">
      <alignment horizontal="center" vertical="top" wrapText="1"/>
    </xf>
    <xf numFmtId="0" fontId="4" fillId="0" borderId="0" xfId="1" applyFont="1"/>
    <xf numFmtId="0" fontId="4" fillId="0" borderId="0" xfId="1" applyFont="1" applyAlignment="1">
      <alignment horizontal="center" vertical="center"/>
    </xf>
    <xf numFmtId="14" fontId="9" fillId="0" borderId="0" xfId="1" applyNumberFormat="1" applyFont="1" applyAlignment="1">
      <alignment horizontal="center" vertical="center"/>
    </xf>
    <xf numFmtId="0" fontId="4" fillId="0" borderId="0" xfId="1" applyFont="1" applyAlignment="1">
      <alignment horizontal="center" vertical="center" wrapText="1"/>
    </xf>
    <xf numFmtId="0" fontId="4" fillId="0" borderId="0" xfId="1" applyFont="1" applyAlignment="1">
      <alignment vertical="center" wrapText="1"/>
    </xf>
    <xf numFmtId="0" fontId="4" fillId="0" borderId="0" xfId="1" applyFont="1" applyAlignment="1">
      <alignment horizontal="center" wrapText="1"/>
    </xf>
    <xf numFmtId="0" fontId="4" fillId="0" borderId="0" xfId="1" applyFont="1" applyAlignment="1">
      <alignment horizontal="left" vertical="center" wrapText="1"/>
    </xf>
    <xf numFmtId="0" fontId="4" fillId="0" borderId="0" xfId="1" applyFont="1" applyAlignment="1">
      <alignment horizontal="left" vertical="center"/>
    </xf>
    <xf numFmtId="0" fontId="10" fillId="0" borderId="0" xfId="1" applyFont="1" applyAlignment="1">
      <alignment horizontal="left" vertical="center" wrapText="1"/>
    </xf>
    <xf numFmtId="0" fontId="4" fillId="0" borderId="10" xfId="1" applyFont="1" applyBorder="1" applyAlignment="1">
      <alignment horizontal="center" vertical="center"/>
    </xf>
    <xf numFmtId="14" fontId="9" fillId="0" borderId="10" xfId="1" applyNumberFormat="1" applyFont="1" applyBorder="1" applyAlignment="1">
      <alignment horizontal="center" vertical="center"/>
    </xf>
    <xf numFmtId="0" fontId="4" fillId="0" borderId="10" xfId="1" applyFont="1" applyBorder="1" applyAlignment="1">
      <alignment horizontal="center" vertical="center" wrapText="1"/>
    </xf>
    <xf numFmtId="0" fontId="4" fillId="0" borderId="10" xfId="1" applyFont="1" applyBorder="1" applyAlignment="1">
      <alignment vertical="center" wrapText="1"/>
    </xf>
    <xf numFmtId="0" fontId="4" fillId="0" borderId="10" xfId="1" applyFont="1" applyBorder="1" applyAlignment="1">
      <alignment horizontal="center" wrapText="1"/>
    </xf>
    <xf numFmtId="0" fontId="4" fillId="0" borderId="10" xfId="1" applyFont="1" applyBorder="1" applyAlignment="1">
      <alignment horizontal="left" vertical="center" wrapText="1"/>
    </xf>
    <xf numFmtId="0" fontId="4" fillId="0" borderId="10" xfId="1" applyFont="1" applyBorder="1" applyAlignment="1">
      <alignment horizontal="left" vertical="center"/>
    </xf>
    <xf numFmtId="0" fontId="10" fillId="0" borderId="10" xfId="1" applyFont="1" applyBorder="1" applyAlignment="1">
      <alignment horizontal="left" vertical="center" wrapText="1"/>
    </xf>
    <xf numFmtId="1" fontId="2" fillId="0" borderId="1" xfId="0" applyNumberFormat="1" applyFont="1" applyBorder="1" applyAlignment="1">
      <alignment horizontal="left" vertical="center" wrapText="1"/>
    </xf>
    <xf numFmtId="0" fontId="6" fillId="0" borderId="10" xfId="1" applyBorder="1" applyAlignment="1">
      <alignment horizontal="left" vertical="center"/>
    </xf>
    <xf numFmtId="14" fontId="4" fillId="0" borderId="10" xfId="1" applyNumberFormat="1" applyFont="1" applyBorder="1" applyAlignment="1">
      <alignment horizontal="left" vertical="center"/>
    </xf>
    <xf numFmtId="0" fontId="4" fillId="0" borderId="1" xfId="1" applyFont="1" applyBorder="1" applyAlignment="1">
      <alignment horizontal="center" vertical="center"/>
    </xf>
    <xf numFmtId="14" fontId="9" fillId="0" borderId="1" xfId="1" applyNumberFormat="1" applyFont="1" applyBorder="1" applyAlignment="1">
      <alignment horizontal="center" vertical="center"/>
    </xf>
    <xf numFmtId="0" fontId="4" fillId="0" borderId="1" xfId="1" applyFont="1" applyBorder="1" applyAlignment="1">
      <alignment horizontal="center" vertical="center" wrapText="1"/>
    </xf>
    <xf numFmtId="0" fontId="4" fillId="0" borderId="1" xfId="1" applyFont="1" applyBorder="1" applyAlignment="1">
      <alignment vertical="center" wrapText="1"/>
    </xf>
    <xf numFmtId="14" fontId="4" fillId="0" borderId="1" xfId="1" applyNumberFormat="1" applyFont="1" applyBorder="1" applyAlignment="1">
      <alignment horizontal="left" vertical="center" wrapText="1"/>
    </xf>
    <xf numFmtId="0" fontId="4" fillId="0" borderId="1" xfId="1" applyFont="1" applyBorder="1" applyAlignment="1">
      <alignment horizontal="left" vertical="center" wrapText="1"/>
    </xf>
    <xf numFmtId="0" fontId="4" fillId="0" borderId="1" xfId="1" applyFont="1" applyBorder="1" applyAlignment="1">
      <alignment horizontal="left" vertical="center"/>
    </xf>
    <xf numFmtId="0" fontId="10" fillId="0" borderId="1" xfId="1" applyFont="1" applyBorder="1" applyAlignment="1">
      <alignment horizontal="left" vertical="center" wrapText="1"/>
    </xf>
    <xf numFmtId="14" fontId="4" fillId="0" borderId="1" xfId="1" applyNumberFormat="1" applyFont="1" applyBorder="1" applyAlignment="1">
      <alignment horizontal="left" vertical="center"/>
    </xf>
    <xf numFmtId="0" fontId="4" fillId="0" borderId="12" xfId="1" applyFont="1" applyBorder="1" applyAlignment="1">
      <alignment horizontal="center" vertical="center"/>
    </xf>
    <xf numFmtId="14" fontId="9" fillId="0" borderId="12" xfId="1" applyNumberFormat="1" applyFont="1" applyBorder="1" applyAlignment="1">
      <alignment horizontal="center" vertical="center"/>
    </xf>
    <xf numFmtId="0" fontId="4" fillId="0" borderId="12" xfId="1" applyFont="1" applyBorder="1" applyAlignment="1">
      <alignment horizontal="center" vertical="center" wrapText="1"/>
    </xf>
    <xf numFmtId="0" fontId="4" fillId="0" borderId="12" xfId="1" applyFont="1" applyBorder="1" applyAlignment="1">
      <alignment horizontal="left" vertical="center" wrapText="1"/>
    </xf>
    <xf numFmtId="0" fontId="4" fillId="0" borderId="12" xfId="1" applyFont="1" applyBorder="1" applyAlignment="1">
      <alignment horizontal="left" vertical="center"/>
    </xf>
    <xf numFmtId="0" fontId="10" fillId="0" borderId="12" xfId="1" applyFont="1" applyBorder="1" applyAlignment="1">
      <alignment horizontal="left" vertical="center" wrapText="1"/>
    </xf>
    <xf numFmtId="14" fontId="4" fillId="0" borderId="12" xfId="1" applyNumberFormat="1" applyFont="1" applyBorder="1" applyAlignment="1">
      <alignment horizontal="left" vertical="center"/>
    </xf>
    <xf numFmtId="0" fontId="4" fillId="0" borderId="0" xfId="1" applyFont="1" applyAlignment="1">
      <alignment vertical="center"/>
    </xf>
    <xf numFmtId="0" fontId="4" fillId="0" borderId="3" xfId="1" applyFont="1" applyBorder="1" applyAlignment="1">
      <alignment horizontal="center" vertical="center"/>
    </xf>
    <xf numFmtId="14" fontId="9" fillId="0" borderId="3" xfId="1" applyNumberFormat="1" applyFont="1" applyBorder="1" applyAlignment="1">
      <alignment horizontal="center" vertical="center"/>
    </xf>
    <xf numFmtId="14" fontId="4" fillId="0" borderId="3" xfId="1" applyNumberFormat="1" applyFont="1" applyBorder="1" applyAlignment="1">
      <alignment horizontal="center" vertical="center" wrapText="1"/>
    </xf>
    <xf numFmtId="0" fontId="4" fillId="0" borderId="3" xfId="1" applyFont="1" applyBorder="1" applyAlignment="1">
      <alignment horizontal="center" vertical="center" wrapText="1"/>
    </xf>
    <xf numFmtId="0" fontId="4" fillId="0" borderId="3" xfId="1" applyFont="1" applyBorder="1" applyAlignment="1">
      <alignment vertical="center" wrapText="1"/>
    </xf>
    <xf numFmtId="0" fontId="4" fillId="0" borderId="3" xfId="1" applyFont="1" applyBorder="1" applyAlignment="1">
      <alignment horizontal="left" vertical="center" wrapText="1"/>
    </xf>
    <xf numFmtId="0" fontId="4" fillId="0" borderId="3" xfId="1" applyFont="1" applyBorder="1" applyAlignment="1">
      <alignment horizontal="left" vertical="center"/>
    </xf>
    <xf numFmtId="0" fontId="10" fillId="0" borderId="3" xfId="1" applyFont="1" applyBorder="1" applyAlignment="1">
      <alignment horizontal="left" vertical="center" wrapText="1"/>
    </xf>
    <xf numFmtId="14" fontId="4" fillId="0" borderId="3" xfId="1" applyNumberFormat="1" applyFont="1" applyBorder="1" applyAlignment="1">
      <alignment horizontal="left" vertical="center"/>
    </xf>
    <xf numFmtId="14" fontId="4" fillId="0" borderId="10" xfId="1" applyNumberFormat="1" applyFont="1" applyBorder="1" applyAlignment="1">
      <alignment horizontal="left" vertical="center" wrapText="1"/>
    </xf>
    <xf numFmtId="14" fontId="9" fillId="0" borderId="10" xfId="1" applyNumberFormat="1" applyFont="1" applyBorder="1" applyAlignment="1">
      <alignment horizontal="left" vertical="center"/>
    </xf>
    <xf numFmtId="14" fontId="4" fillId="0" borderId="10" xfId="1" applyNumberFormat="1" applyFont="1" applyBorder="1" applyAlignment="1">
      <alignment horizontal="center" vertical="center" wrapText="1"/>
    </xf>
    <xf numFmtId="14" fontId="4" fillId="0" borderId="1" xfId="1" applyNumberFormat="1" applyFont="1" applyBorder="1" applyAlignment="1">
      <alignment horizontal="center" vertical="center" wrapText="1"/>
    </xf>
    <xf numFmtId="14" fontId="4" fillId="0" borderId="3" xfId="1" applyNumberFormat="1" applyFont="1" applyBorder="1" applyAlignment="1">
      <alignment horizontal="left" vertical="center" wrapText="1"/>
    </xf>
    <xf numFmtId="0" fontId="4" fillId="0" borderId="0" xfId="1" applyFont="1" applyAlignment="1">
      <alignment horizontal="left"/>
    </xf>
    <xf numFmtId="0" fontId="4" fillId="0" borderId="10" xfId="1" applyFont="1" applyBorder="1" applyAlignment="1">
      <alignment horizontal="left" wrapText="1"/>
    </xf>
    <xf numFmtId="14" fontId="4" fillId="0" borderId="10" xfId="1" applyNumberFormat="1" applyFont="1" applyBorder="1" applyAlignment="1">
      <alignment horizontal="center" wrapText="1"/>
    </xf>
    <xf numFmtId="0" fontId="0" fillId="0" borderId="10" xfId="0" applyBorder="1" applyAlignment="1">
      <alignment horizontal="left" vertical="center"/>
    </xf>
    <xf numFmtId="14" fontId="9" fillId="3" borderId="10" xfId="1" applyNumberFormat="1" applyFont="1" applyFill="1" applyBorder="1" applyAlignment="1">
      <alignment horizontal="center" vertical="center"/>
    </xf>
    <xf numFmtId="0" fontId="4" fillId="3" borderId="10" xfId="1" applyFont="1" applyFill="1" applyBorder="1" applyAlignment="1">
      <alignment horizontal="left" vertical="center"/>
    </xf>
    <xf numFmtId="0" fontId="10" fillId="3" borderId="10" xfId="1" applyFont="1" applyFill="1" applyBorder="1" applyAlignment="1">
      <alignment horizontal="left" vertical="center" wrapText="1"/>
    </xf>
    <xf numFmtId="0" fontId="4" fillId="0" borderId="24" xfId="1" applyFont="1" applyBorder="1" applyAlignment="1">
      <alignment horizontal="left" vertical="center"/>
    </xf>
    <xf numFmtId="14" fontId="4" fillId="0" borderId="17" xfId="1" applyNumberFormat="1" applyFont="1" applyBorder="1" applyAlignment="1">
      <alignment horizontal="left" vertical="center"/>
    </xf>
    <xf numFmtId="14" fontId="4" fillId="0" borderId="7" xfId="1" applyNumberFormat="1" applyFont="1" applyBorder="1" applyAlignment="1">
      <alignment horizontal="left" vertical="center"/>
    </xf>
    <xf numFmtId="14" fontId="18" fillId="5" borderId="25" xfId="1" applyNumberFormat="1" applyFont="1" applyFill="1" applyBorder="1" applyAlignment="1">
      <alignment horizontal="center" vertical="center" wrapText="1"/>
    </xf>
    <xf numFmtId="14" fontId="12" fillId="8" borderId="7" xfId="1" applyNumberFormat="1" applyFont="1" applyFill="1" applyBorder="1" applyAlignment="1">
      <alignment horizontal="center" vertical="center" wrapText="1"/>
    </xf>
    <xf numFmtId="14" fontId="12" fillId="8" borderId="7" xfId="1" applyNumberFormat="1" applyFont="1" applyFill="1" applyBorder="1" applyAlignment="1">
      <alignment horizontal="left" vertical="center" wrapText="1"/>
    </xf>
    <xf numFmtId="0" fontId="12" fillId="8" borderId="7" xfId="1" applyFont="1" applyFill="1" applyBorder="1" applyAlignment="1">
      <alignment horizontal="left" vertical="center" wrapText="1"/>
    </xf>
    <xf numFmtId="14" fontId="10" fillId="8" borderId="7" xfId="1" applyNumberFormat="1" applyFont="1" applyFill="1" applyBorder="1" applyAlignment="1">
      <alignment horizontal="left" vertical="center" wrapText="1"/>
    </xf>
    <xf numFmtId="0" fontId="20" fillId="8" borderId="26" xfId="1" applyFont="1" applyFill="1" applyBorder="1" applyAlignment="1">
      <alignment horizontal="left" vertical="center"/>
    </xf>
    <xf numFmtId="0" fontId="2" fillId="0" borderId="0" xfId="0" applyFont="1" applyAlignment="1">
      <alignment horizontal="center" vertical="center" wrapText="1"/>
    </xf>
    <xf numFmtId="2" fontId="2" fillId="0" borderId="0" xfId="0" applyNumberFormat="1" applyFont="1" applyAlignment="1">
      <alignment horizontal="center" vertical="center" wrapText="1"/>
    </xf>
    <xf numFmtId="0" fontId="0" fillId="9" borderId="0" xfId="0" applyFill="1"/>
    <xf numFmtId="0" fontId="0" fillId="0" borderId="26" xfId="0" applyBorder="1"/>
    <xf numFmtId="1" fontId="0" fillId="0" borderId="0" xfId="0" applyNumberFormat="1"/>
    <xf numFmtId="0" fontId="0" fillId="0" borderId="9" xfId="0" applyBorder="1"/>
    <xf numFmtId="2" fontId="0" fillId="0" borderId="0" xfId="0" applyNumberFormat="1"/>
    <xf numFmtId="0" fontId="27" fillId="2" borderId="0" xfId="0" applyFont="1" applyFill="1" applyAlignment="1">
      <alignment horizontal="left"/>
    </xf>
    <xf numFmtId="0" fontId="27" fillId="2" borderId="0" xfId="0" applyFont="1" applyFill="1" applyAlignment="1">
      <alignment horizontal="right"/>
    </xf>
    <xf numFmtId="0" fontId="27" fillId="2" borderId="0" xfId="0" applyFont="1" applyFill="1"/>
    <xf numFmtId="49" fontId="4" fillId="0" borderId="0" xfId="1" applyNumberFormat="1" applyFont="1" applyAlignment="1">
      <alignment horizontal="left" vertical="center"/>
    </xf>
    <xf numFmtId="49" fontId="16" fillId="0" borderId="10" xfId="2" applyNumberFormat="1" applyBorder="1" applyAlignment="1" applyProtection="1">
      <alignment horizontal="left" vertical="center"/>
    </xf>
    <xf numFmtId="49" fontId="15" fillId="0" borderId="10" xfId="1" applyNumberFormat="1" applyFont="1" applyBorder="1" applyAlignment="1">
      <alignment horizontal="left" vertical="center"/>
    </xf>
    <xf numFmtId="49" fontId="11" fillId="0" borderId="10" xfId="1" applyNumberFormat="1" applyFont="1" applyBorder="1" applyAlignment="1">
      <alignment horizontal="left" vertical="center"/>
    </xf>
    <xf numFmtId="49" fontId="11" fillId="0" borderId="3" xfId="1" applyNumberFormat="1" applyFont="1" applyBorder="1" applyAlignment="1">
      <alignment horizontal="left" vertical="center"/>
    </xf>
    <xf numFmtId="49" fontId="11" fillId="0" borderId="1" xfId="1" applyNumberFormat="1" applyFont="1" applyBorder="1" applyAlignment="1">
      <alignment horizontal="left" vertical="center"/>
    </xf>
    <xf numFmtId="49" fontId="11" fillId="0" borderId="12" xfId="1" applyNumberFormat="1" applyFont="1" applyBorder="1" applyAlignment="1">
      <alignment horizontal="left" vertical="center"/>
    </xf>
    <xf numFmtId="49" fontId="4" fillId="0" borderId="10" xfId="1" applyNumberFormat="1" applyFont="1" applyBorder="1" applyAlignment="1">
      <alignment horizontal="left" vertical="center"/>
    </xf>
    <xf numFmtId="49" fontId="28" fillId="0" borderId="10" xfId="1" applyNumberFormat="1" applyFont="1" applyBorder="1" applyAlignment="1">
      <alignment horizontal="left" vertical="center"/>
    </xf>
    <xf numFmtId="0" fontId="0" fillId="0" borderId="0" xfId="0" pivotButton="1"/>
    <xf numFmtId="0" fontId="0" fillId="0" borderId="0" xfId="0" applyAlignment="1">
      <alignment horizontal="left"/>
    </xf>
    <xf numFmtId="0" fontId="0" fillId="0" borderId="0" xfId="0" applyNumberFormat="1"/>
    <xf numFmtId="0" fontId="11" fillId="0" borderId="10" xfId="1" applyFont="1" applyBorder="1" applyAlignment="1">
      <alignment horizontal="left" vertical="center"/>
    </xf>
    <xf numFmtId="0" fontId="1" fillId="0" borderId="10" xfId="0" applyFont="1" applyBorder="1" applyAlignment="1">
      <alignment vertical="center"/>
    </xf>
    <xf numFmtId="0" fontId="1" fillId="0" borderId="0" xfId="0" applyFont="1"/>
    <xf numFmtId="0" fontId="0" fillId="0" borderId="0" xfId="0" applyAlignment="1">
      <alignment vertical="center"/>
    </xf>
    <xf numFmtId="0" fontId="0" fillId="0" borderId="0" xfId="0" applyAlignment="1">
      <alignment horizontal="center" vertical="center" wrapText="1"/>
    </xf>
    <xf numFmtId="0" fontId="0" fillId="0" borderId="0" xfId="0" pivotButton="1" applyAlignment="1">
      <alignment horizontal="center" vertical="center" wrapText="1"/>
    </xf>
    <xf numFmtId="0" fontId="31" fillId="0" borderId="0" xfId="0" applyFont="1" applyAlignment="1">
      <alignment vertical="center"/>
    </xf>
    <xf numFmtId="0" fontId="31" fillId="0" borderId="0" xfId="0" applyFont="1" applyAlignment="1">
      <alignment vertical="center" wrapText="1"/>
    </xf>
    <xf numFmtId="0" fontId="10" fillId="0" borderId="0" xfId="1" applyFont="1" applyAlignment="1">
      <alignment horizontal="center" vertical="center"/>
    </xf>
    <xf numFmtId="0" fontId="10" fillId="0" borderId="0" xfId="1" applyFont="1" applyAlignment="1">
      <alignment horizontal="center" vertical="center" wrapText="1"/>
    </xf>
    <xf numFmtId="0" fontId="12" fillId="7" borderId="7" xfId="1" applyFont="1" applyFill="1" applyBorder="1" applyAlignment="1">
      <alignment horizontal="center" vertical="center" wrapText="1"/>
    </xf>
    <xf numFmtId="0" fontId="17" fillId="6" borderId="7" xfId="1" applyFont="1" applyFill="1" applyBorder="1" applyAlignment="1">
      <alignment vertical="center" wrapText="1"/>
    </xf>
    <xf numFmtId="0" fontId="17" fillId="6" borderId="9" xfId="1" applyFont="1" applyFill="1" applyBorder="1" applyAlignment="1">
      <alignment horizontal="center" vertical="center" wrapText="1"/>
    </xf>
    <xf numFmtId="0" fontId="17" fillId="6" borderId="31" xfId="1" applyFont="1" applyFill="1" applyBorder="1" applyAlignment="1">
      <alignment horizontal="center" vertical="center" wrapText="1"/>
    </xf>
    <xf numFmtId="0" fontId="17" fillId="4" borderId="7" xfId="1" applyFont="1" applyFill="1" applyBorder="1" applyAlignment="1">
      <alignment horizontal="center" vertical="center" wrapText="1"/>
    </xf>
    <xf numFmtId="0" fontId="21" fillId="4" borderId="27" xfId="1" applyFont="1" applyFill="1" applyBorder="1" applyAlignment="1">
      <alignment horizontal="center" vertical="center" wrapText="1"/>
    </xf>
    <xf numFmtId="49" fontId="20" fillId="8" borderId="20" xfId="1" applyNumberFormat="1" applyFont="1" applyFill="1" applyBorder="1" applyAlignment="1">
      <alignment horizontal="left" vertical="center"/>
    </xf>
    <xf numFmtId="49" fontId="4" fillId="0" borderId="9" xfId="1" applyNumberFormat="1" applyFont="1" applyBorder="1" applyAlignment="1">
      <alignment horizontal="left" vertical="center"/>
    </xf>
    <xf numFmtId="0" fontId="19" fillId="7" borderId="32" xfId="1" applyFont="1" applyFill="1" applyBorder="1" applyAlignment="1">
      <alignment vertical="center"/>
    </xf>
    <xf numFmtId="0" fontId="4" fillId="0" borderId="24" xfId="1" applyFont="1" applyBorder="1" applyAlignment="1">
      <alignment vertical="center"/>
    </xf>
    <xf numFmtId="0" fontId="4" fillId="0" borderId="24" xfId="1" applyFont="1" applyBorder="1" applyAlignment="1">
      <alignment vertical="center" wrapText="1"/>
    </xf>
    <xf numFmtId="0" fontId="4" fillId="0" borderId="24" xfId="1" applyFont="1" applyBorder="1" applyAlignment="1">
      <alignment horizontal="center" wrapText="1"/>
    </xf>
    <xf numFmtId="0" fontId="4" fillId="0" borderId="24" xfId="1" applyFont="1" applyBorder="1" applyAlignment="1">
      <alignment vertical="top" wrapText="1"/>
    </xf>
    <xf numFmtId="0" fontId="4" fillId="0" borderId="24" xfId="1" applyFont="1" applyBorder="1" applyAlignment="1">
      <alignment vertical="top"/>
    </xf>
    <xf numFmtId="0" fontId="4" fillId="0" borderId="24" xfId="1" applyFont="1" applyBorder="1" applyAlignment="1">
      <alignment wrapText="1"/>
    </xf>
    <xf numFmtId="0" fontId="4" fillId="0" borderId="24" xfId="1" applyFont="1" applyBorder="1"/>
    <xf numFmtId="0" fontId="4" fillId="0" borderId="24" xfId="1" applyFont="1" applyBorder="1" applyAlignment="1">
      <alignment horizontal="center" vertical="center" wrapText="1"/>
    </xf>
    <xf numFmtId="0" fontId="4" fillId="0" borderId="33" xfId="1" applyFont="1" applyBorder="1" applyAlignment="1">
      <alignment horizontal="left" vertical="center" wrapText="1"/>
    </xf>
    <xf numFmtId="0" fontId="4" fillId="0" borderId="34" xfId="1" applyFont="1" applyBorder="1" applyAlignment="1">
      <alignment horizontal="left" vertical="center"/>
    </xf>
    <xf numFmtId="0" fontId="4" fillId="0" borderId="24" xfId="1" applyFont="1" applyBorder="1" applyAlignment="1">
      <alignment horizontal="left" vertical="center" wrapText="1"/>
    </xf>
    <xf numFmtId="0" fontId="4" fillId="0" borderId="33" xfId="1" applyFont="1" applyBorder="1" applyAlignment="1">
      <alignment horizontal="left" vertical="center"/>
    </xf>
    <xf numFmtId="0" fontId="4" fillId="0" borderId="34" xfId="1" applyFont="1" applyBorder="1" applyAlignment="1">
      <alignment vertical="center" wrapText="1"/>
    </xf>
    <xf numFmtId="0" fontId="4" fillId="0" borderId="34" xfId="1" applyFont="1" applyBorder="1" applyAlignment="1">
      <alignment horizontal="left" vertical="center" wrapText="1"/>
    </xf>
    <xf numFmtId="0" fontId="4" fillId="0" borderId="24" xfId="1" applyFont="1" applyBorder="1" applyAlignment="1">
      <alignment horizontal="left" vertical="top" wrapText="1"/>
    </xf>
    <xf numFmtId="0" fontId="4" fillId="0" borderId="33" xfId="1" applyFont="1" applyBorder="1" applyAlignment="1">
      <alignment vertical="center" wrapText="1"/>
    </xf>
    <xf numFmtId="0" fontId="4" fillId="0" borderId="35" xfId="1" applyFont="1" applyBorder="1" applyAlignment="1">
      <alignment horizontal="left" vertical="center"/>
    </xf>
    <xf numFmtId="0" fontId="4" fillId="0" borderId="34" xfId="1" applyFont="1" applyBorder="1" applyAlignment="1">
      <alignment wrapText="1"/>
    </xf>
    <xf numFmtId="14" fontId="12" fillId="8" borderId="20" xfId="1" applyNumberFormat="1" applyFont="1" applyFill="1" applyBorder="1" applyAlignment="1">
      <alignment horizontal="center" vertical="center" wrapText="1"/>
    </xf>
    <xf numFmtId="0" fontId="0" fillId="0" borderId="0" xfId="0" applyBorder="1" applyAlignment="1">
      <alignment horizontal="left" vertical="center"/>
    </xf>
    <xf numFmtId="0" fontId="1" fillId="0" borderId="0" xfId="0" applyFont="1" applyBorder="1" applyAlignment="1">
      <alignment vertical="center"/>
    </xf>
    <xf numFmtId="0" fontId="1" fillId="0" borderId="0" xfId="0" applyFont="1" applyBorder="1" applyAlignment="1">
      <alignment horizontal="left" vertical="center"/>
    </xf>
    <xf numFmtId="0" fontId="2" fillId="0" borderId="0" xfId="0" applyFont="1" applyBorder="1" applyAlignment="1">
      <alignment horizontal="left" vertical="center" wrapText="1"/>
    </xf>
    <xf numFmtId="0" fontId="29" fillId="0" borderId="0" xfId="0" applyFont="1" applyBorder="1" applyAlignment="1">
      <alignment horizontal="left" vertical="center"/>
    </xf>
    <xf numFmtId="0" fontId="13" fillId="0" borderId="0" xfId="0" applyFont="1" applyBorder="1" applyAlignment="1">
      <alignment horizontal="left" vertical="center" wrapText="1"/>
    </xf>
    <xf numFmtId="49" fontId="22" fillId="8" borderId="28" xfId="1" applyNumberFormat="1" applyFont="1" applyFill="1" applyBorder="1" applyAlignment="1">
      <alignment horizontal="center" vertical="center"/>
    </xf>
    <xf numFmtId="49" fontId="22" fillId="8" borderId="29" xfId="1" applyNumberFormat="1" applyFont="1" applyFill="1" applyBorder="1" applyAlignment="1">
      <alignment horizontal="center" vertical="center"/>
    </xf>
    <xf numFmtId="49" fontId="22" fillId="8" borderId="30" xfId="1" applyNumberFormat="1" applyFont="1" applyFill="1" applyBorder="1" applyAlignment="1">
      <alignment horizontal="center" vertical="center"/>
    </xf>
    <xf numFmtId="0" fontId="22" fillId="7" borderId="28" xfId="1" applyFont="1" applyFill="1" applyBorder="1" applyAlignment="1">
      <alignment horizontal="center"/>
    </xf>
    <xf numFmtId="0" fontId="22" fillId="7" borderId="30" xfId="1" applyFont="1" applyFill="1" applyBorder="1" applyAlignment="1">
      <alignment horizontal="center"/>
    </xf>
    <xf numFmtId="0" fontId="21" fillId="6" borderId="28" xfId="1" applyFont="1" applyFill="1" applyBorder="1" applyAlignment="1">
      <alignment horizontal="center" vertical="center"/>
    </xf>
    <xf numFmtId="0" fontId="21" fillId="6" borderId="29" xfId="1" applyFont="1" applyFill="1" applyBorder="1" applyAlignment="1">
      <alignment horizontal="center" vertical="center"/>
    </xf>
    <xf numFmtId="0" fontId="21" fillId="6" borderId="30" xfId="1" applyFont="1" applyFill="1" applyBorder="1" applyAlignment="1">
      <alignment horizontal="center" vertical="center"/>
    </xf>
    <xf numFmtId="0" fontId="0" fillId="0" borderId="0" xfId="0" quotePrefix="1" applyAlignment="1">
      <alignment horizontal="left" vertical="top" wrapText="1"/>
    </xf>
    <xf numFmtId="0" fontId="0" fillId="0" borderId="0" xfId="0" applyAlignment="1">
      <alignment horizontal="left" vertical="top" wrapText="1"/>
    </xf>
    <xf numFmtId="0" fontId="0" fillId="0" borderId="9" xfId="0" quotePrefix="1" applyBorder="1" applyAlignment="1">
      <alignment horizontal="left" vertical="top" wrapText="1"/>
    </xf>
    <xf numFmtId="0" fontId="0" fillId="0" borderId="9" xfId="0" applyBorder="1" applyAlignment="1">
      <alignment horizontal="left" vertical="top" wrapText="1"/>
    </xf>
    <xf numFmtId="0" fontId="0" fillId="0" borderId="0" xfId="0" quotePrefix="1" applyAlignment="1">
      <alignment vertical="top" wrapText="1"/>
    </xf>
    <xf numFmtId="0" fontId="0" fillId="0" borderId="0" xfId="0" applyAlignment="1">
      <alignment horizontal="left" indent="1"/>
    </xf>
  </cellXfs>
  <cellStyles count="3">
    <cellStyle name="Lien hypertexte 2" xfId="2" xr:uid="{BF1C1CFD-67F2-45AC-B1E4-8796C00367C5}"/>
    <cellStyle name="Normal" xfId="0" builtinId="0"/>
    <cellStyle name="Normal 2 2" xfId="1" xr:uid="{7367D1F3-8CA2-4489-A912-2DCBCCAEB9DC}"/>
  </cellStyles>
  <dxfs count="32">
    <dxf>
      <alignment horizontal="center"/>
    </dxf>
    <dxf>
      <alignment horizontal="center"/>
    </dxf>
    <dxf>
      <alignment horizontal="left"/>
    </dxf>
    <dxf>
      <alignment horizontal="left"/>
    </dxf>
    <dxf>
      <alignment horizontal="center" indent="0"/>
    </dxf>
    <dxf>
      <alignment vertical="center"/>
    </dxf>
    <dxf>
      <alignment vertical="center"/>
    </dxf>
    <dxf>
      <alignment wrapText="1"/>
    </dxf>
    <dxf>
      <alignment wrapText="1"/>
    </dxf>
    <dxf>
      <numFmt numFmtId="165" formatCode="h:mm"/>
    </dxf>
    <dxf>
      <alignment wrapText="1"/>
    </dxf>
    <dxf>
      <alignment wrapText="1"/>
    </dxf>
    <dxf>
      <alignment vertical="center"/>
    </dxf>
    <dxf>
      <alignment vertical="center"/>
    </dxf>
    <dxf>
      <alignment horizontal="center"/>
    </dxf>
    <dxf>
      <alignment horizontal="center"/>
    </dxf>
    <dxf>
      <alignment vertical="center"/>
    </dxf>
    <dxf>
      <alignment vertical="center"/>
    </dxf>
    <dxf>
      <alignment vertical="center"/>
    </dxf>
    <dxf>
      <alignment vertical="center"/>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
      <font>
        <b/>
        <i val="0"/>
        <strike val="0"/>
        <color theme="6" tint="-0.24994659260841701"/>
      </font>
    </dxf>
  </dxfs>
  <tableStyles count="0" defaultTableStyle="TableStyleMedium2" defaultPivotStyle="PivotStyleLight16"/>
  <colors>
    <mruColors>
      <color rgb="FF5B9BD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 Id="rId4" Type="http://schemas.openxmlformats.org/officeDocument/2006/relationships/image" Target="../media/image5.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431800</xdr:colOff>
          <xdr:row>0</xdr:row>
          <xdr:rowOff>50800</xdr:rowOff>
        </xdr:from>
        <xdr:to>
          <xdr:col>3</xdr:col>
          <xdr:colOff>146050</xdr:colOff>
          <xdr:row>2</xdr:row>
          <xdr:rowOff>146050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300-000002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Nouvelle déclaration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0</xdr:col>
      <xdr:colOff>367553</xdr:colOff>
      <xdr:row>4</xdr:row>
      <xdr:rowOff>71718</xdr:rowOff>
    </xdr:from>
    <xdr:ext cx="1488633" cy="1607273"/>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a:alphaModFix amt="5000"/>
        </a:blip>
        <a:stretch>
          <a:fillRect/>
        </a:stretch>
      </xdr:blipFill>
      <xdr:spPr>
        <a:xfrm>
          <a:off x="370728" y="792443"/>
          <a:ext cx="1488633" cy="1607273"/>
        </a:xfrm>
        <a:prstGeom prst="rect">
          <a:avLst/>
        </a:prstGeom>
      </xdr:spPr>
    </xdr:pic>
    <xdr:clientData/>
  </xdr:oneCellAnchor>
  <xdr:oneCellAnchor>
    <xdr:from>
      <xdr:col>0</xdr:col>
      <xdr:colOff>118315</xdr:colOff>
      <xdr:row>21</xdr:row>
      <xdr:rowOff>8964</xdr:rowOff>
    </xdr:from>
    <xdr:ext cx="2043568" cy="1090794"/>
    <xdr:pic>
      <xdr:nvPicPr>
        <xdr:cNvPr id="3" name="Image 2">
          <a:extLst>
            <a:ext uri="{FF2B5EF4-FFF2-40B4-BE49-F238E27FC236}">
              <a16:creationId xmlns:a16="http://schemas.microsoft.com/office/drawing/2014/main" id="{00000000-0008-0000-0700-000003000000}"/>
            </a:ext>
          </a:extLst>
        </xdr:cNvPr>
        <xdr:cNvPicPr>
          <a:picLocks noChangeAspect="1"/>
        </xdr:cNvPicPr>
      </xdr:nvPicPr>
      <xdr:blipFill>
        <a:blip xmlns:r="http://schemas.openxmlformats.org/officeDocument/2006/relationships" r:embed="rId2">
          <a:alphaModFix amt="5000"/>
        </a:blip>
        <a:stretch>
          <a:fillRect/>
        </a:stretch>
      </xdr:blipFill>
      <xdr:spPr>
        <a:xfrm>
          <a:off x="121490" y="3812614"/>
          <a:ext cx="2043568" cy="1090794"/>
        </a:xfrm>
        <a:prstGeom prst="rect">
          <a:avLst/>
        </a:prstGeom>
      </xdr:spPr>
    </xdr:pic>
    <xdr:clientData/>
  </xdr:oneCellAnchor>
  <xdr:oneCellAnchor>
    <xdr:from>
      <xdr:col>0</xdr:col>
      <xdr:colOff>80683</xdr:colOff>
      <xdr:row>40</xdr:row>
      <xdr:rowOff>62490</xdr:rowOff>
    </xdr:from>
    <xdr:ext cx="1828800" cy="1881335"/>
    <xdr:pic>
      <xdr:nvPicPr>
        <xdr:cNvPr id="4" name="Image 3">
          <a:extLst>
            <a:ext uri="{FF2B5EF4-FFF2-40B4-BE49-F238E27FC236}">
              <a16:creationId xmlns:a16="http://schemas.microsoft.com/office/drawing/2014/main" id="{00000000-0008-0000-0700-000004000000}"/>
            </a:ext>
          </a:extLst>
        </xdr:cNvPr>
        <xdr:cNvPicPr>
          <a:picLocks noChangeAspect="1"/>
        </xdr:cNvPicPr>
      </xdr:nvPicPr>
      <xdr:blipFill>
        <a:blip xmlns:r="http://schemas.openxmlformats.org/officeDocument/2006/relationships" r:embed="rId3">
          <a:alphaModFix amt="5000"/>
        </a:blip>
        <a:stretch>
          <a:fillRect/>
        </a:stretch>
      </xdr:blipFill>
      <xdr:spPr>
        <a:xfrm>
          <a:off x="83858" y="7304665"/>
          <a:ext cx="1828800" cy="1881335"/>
        </a:xfrm>
        <a:prstGeom prst="rect">
          <a:avLst/>
        </a:prstGeom>
      </xdr:spPr>
    </xdr:pic>
    <xdr:clientData/>
  </xdr:oneCellAnchor>
  <xdr:oneCellAnchor>
    <xdr:from>
      <xdr:col>0</xdr:col>
      <xdr:colOff>125506</xdr:colOff>
      <xdr:row>30</xdr:row>
      <xdr:rowOff>152402</xdr:rowOff>
    </xdr:from>
    <xdr:ext cx="1742328" cy="521217"/>
    <xdr:pic>
      <xdr:nvPicPr>
        <xdr:cNvPr id="5" name="Image 4">
          <a:extLst>
            <a:ext uri="{FF2B5EF4-FFF2-40B4-BE49-F238E27FC236}">
              <a16:creationId xmlns:a16="http://schemas.microsoft.com/office/drawing/2014/main" id="{00000000-0008-0000-0700-000005000000}"/>
            </a:ext>
          </a:extLst>
        </xdr:cNvPr>
        <xdr:cNvPicPr>
          <a:picLocks noChangeAspect="1"/>
        </xdr:cNvPicPr>
      </xdr:nvPicPr>
      <xdr:blipFill>
        <a:blip xmlns:r="http://schemas.openxmlformats.org/officeDocument/2006/relationships" r:embed="rId4" cstate="print">
          <a:biLevel thresh="75000"/>
          <a:alphaModFix amt="5000"/>
          <a:extLst>
            <a:ext uri="{28A0092B-C50C-407E-A947-70E740481C1C}">
              <a14:useLocalDpi xmlns:a14="http://schemas.microsoft.com/office/drawing/2010/main" val="0"/>
            </a:ext>
          </a:extLst>
        </a:blip>
        <a:stretch>
          <a:fillRect/>
        </a:stretch>
      </xdr:blipFill>
      <xdr:spPr>
        <a:xfrm>
          <a:off x="122331" y="5581652"/>
          <a:ext cx="1742328" cy="521217"/>
        </a:xfrm>
        <a:prstGeom prst="rect">
          <a:avLst/>
        </a:prstGeom>
      </xdr:spPr>
    </xdr:pic>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organ Tailleur" refreshedDate="44067.393186574074" createdVersion="6" refreshedVersion="6" minRefreshableVersion="3" recordCount="72" xr:uid="{F1FE6FCB-7275-458E-8B0F-A7B9424ED1E6}">
  <cacheSource type="worksheet">
    <worksheetSource ref="B5:M1048576" sheet="Fournisseurs"/>
  </cacheSource>
  <cacheFields count="12">
    <cacheField name="mois" numFmtId="0">
      <sharedItems containsString="0" containsBlank="1" containsNumber="1" containsInteger="1" minValue="1" maxValue="12" count="10">
        <n v="12"/>
        <n v="1"/>
        <n v="2"/>
        <n v="3"/>
        <n v="4"/>
        <n v="5"/>
        <n v="6"/>
        <n v="7"/>
        <m/>
        <n v="8" u="1"/>
      </sharedItems>
    </cacheField>
    <cacheField name="année" numFmtId="0">
      <sharedItems containsString="0" containsBlank="1" containsNumber="1" containsInteger="1" minValue="2019" maxValue="2020" count="3">
        <n v="2019"/>
        <n v="2020"/>
        <m/>
      </sharedItems>
    </cacheField>
    <cacheField name="sem" numFmtId="0">
      <sharedItems containsString="0" containsBlank="1" containsNumber="1" containsInteger="1" minValue="2" maxValue="51"/>
    </cacheField>
    <cacheField name="Date d'émission" numFmtId="0">
      <sharedItems containsNonDate="0" containsDate="1" containsString="0" containsBlank="1" minDate="2019-12-04T00:00:00" maxDate="2020-07-25T00:00:00"/>
    </cacheField>
    <cacheField name="N° commande /_x000a_N° Livraison" numFmtId="0">
      <sharedItems containsBlank="1" containsMixedTypes="1" containsNumber="1" containsInteger="1" minValue="4600025298" maxValue="4600032242"/>
    </cacheField>
    <cacheField name="Référence_x000a_concernée" numFmtId="0">
      <sharedItems containsBlank="1" containsMixedTypes="1" containsNumber="1" containsInteger="1" minValue="50111" maxValue="908485"/>
    </cacheField>
    <cacheField name="Désignation" numFmtId="0">
      <sharedItems containsBlank="1"/>
    </cacheField>
    <cacheField name="Fournisseur ou transporteur " numFmtId="0">
      <sharedItems containsBlank="1" count="21">
        <s v="Yewhorn"/>
        <s v="Fonderie Hadoux"/>
        <s v="Aluko"/>
        <s v="Isoflex"/>
        <s v="Laser fusion "/>
        <s v="Cerv"/>
        <s v="Smash"/>
        <s v="Euruni"/>
        <s v="SKF"/>
        <s v="VP Industrie"/>
        <s v="Fonderie Roche"/>
        <s v="Texpart"/>
        <s v="Denuiziere"/>
        <s v="Fonderie Nicolas"/>
        <s v="IMS"/>
        <s v="Rothenberger"/>
        <s v="Haibo"/>
        <s v="Ceri"/>
        <s v="Eibenstock"/>
        <s v="Wholer"/>
        <m/>
      </sharedItems>
    </cacheField>
    <cacheField name="N° Fournisseur / Transporteur" numFmtId="0">
      <sharedItems containsString="0" containsBlank="1" containsNumber="1" containsInteger="1" minValue="5763" maxValue="150023"/>
    </cacheField>
    <cacheField name="Description du problème" numFmtId="0">
      <sharedItems containsBlank="1" longText="1"/>
    </cacheField>
    <cacheField name="Qté Refusée" numFmtId="0">
      <sharedItems containsString="0" containsBlank="1" containsNumber="1" containsInteger="1" minValue="1" maxValue="2500"/>
    </cacheField>
    <cacheField name="Qté Dérog." numFmtId="0">
      <sharedItems containsString="0" containsBlank="1" containsNumber="1" containsInteger="1" minValue="3" maxValue="50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organ Tailleur" refreshedDate="44067.459313425927" createdVersion="6" refreshedVersion="6" minRefreshableVersion="3" recordCount="71" xr:uid="{295DF7D9-CCE4-4380-8855-032DCD1F5AF1}">
  <cacheSource type="worksheet">
    <worksheetSource ref="E5:M1048576" sheet="Fournisseurs"/>
  </cacheSource>
  <cacheFields count="11">
    <cacheField name="Date d'émission" numFmtId="0">
      <sharedItems containsNonDate="0" containsDate="1" containsString="0" containsBlank="1" minDate="2019-12-04T00:00:00" maxDate="2020-08-25T00:00:00" count="43">
        <d v="2019-12-04T00:00:00"/>
        <d v="2019-12-12T00:00:00"/>
        <d v="2019-12-16T00:00:00"/>
        <d v="2019-12-17T00:00:00"/>
        <d v="2019-12-19T00:00:00"/>
        <d v="2020-01-10T00:00:00"/>
        <d v="2020-01-13T00:00:00"/>
        <d v="2020-01-14T00:00:00"/>
        <d v="2020-01-15T00:00:00"/>
        <d v="2020-01-20T00:00:00"/>
        <d v="2020-01-28T00:00:00"/>
        <d v="2020-01-29T00:00:00"/>
        <d v="2020-01-30T00:00:00"/>
        <d v="2020-02-03T00:00:00"/>
        <d v="2020-02-04T00:00:00"/>
        <d v="2020-02-06T00:00:00"/>
        <d v="2020-02-12T00:00:00"/>
        <d v="2020-02-26T00:00:00"/>
        <d v="2020-02-27T00:00:00"/>
        <d v="2020-03-05T00:00:00"/>
        <d v="2020-03-09T00:00:00"/>
        <d v="2020-03-10T00:00:00"/>
        <d v="2020-03-30T00:00:00"/>
        <d v="2020-04-14T00:00:00"/>
        <d v="2020-04-16T00:00:00"/>
        <d v="2020-04-22T00:00:00"/>
        <d v="2020-05-18T00:00:00"/>
        <d v="2020-05-29T00:00:00"/>
        <d v="2020-06-05T00:00:00"/>
        <d v="2020-06-10T00:00:00"/>
        <d v="2020-06-11T00:00:00"/>
        <d v="2020-06-15T00:00:00"/>
        <d v="2020-06-19T00:00:00"/>
        <d v="2020-06-22T00:00:00"/>
        <d v="2020-06-24T00:00:00"/>
        <d v="2020-06-29T00:00:00"/>
        <d v="2020-07-01T00:00:00"/>
        <d v="2020-07-09T00:00:00"/>
        <d v="2020-07-15T00:00:00"/>
        <d v="2020-07-20T00:00:00"/>
        <d v="2020-07-24T00:00:00"/>
        <d v="2020-08-24T00:00:00"/>
        <m/>
      </sharedItems>
      <fieldGroup par="10" base="0">
        <rangePr groupBy="months" startDate="2019-12-04T00:00:00" endDate="2020-08-25T00:00:00"/>
        <groupItems count="14">
          <s v="(vide)"/>
          <s v="janv"/>
          <s v="févr"/>
          <s v="mars"/>
          <s v="avr"/>
          <s v="mai"/>
          <s v="juin"/>
          <s v="juil"/>
          <s v="août"/>
          <s v="sept"/>
          <s v="oct"/>
          <s v="nov"/>
          <s v="déc"/>
          <s v="&gt;25/08/2020"/>
        </groupItems>
      </fieldGroup>
    </cacheField>
    <cacheField name="N° commande /_x000a_N° Livraison" numFmtId="0">
      <sharedItems containsBlank="1" containsMixedTypes="1" containsNumber="1" containsInteger="1" minValue="4600025298" maxValue="4600032242"/>
    </cacheField>
    <cacheField name="Référence_x000a_concernée" numFmtId="0">
      <sharedItems containsBlank="1" containsMixedTypes="1" containsNumber="1" containsInteger="1" minValue="50111" maxValue="908485"/>
    </cacheField>
    <cacheField name="Désignation" numFmtId="0">
      <sharedItems containsBlank="1"/>
    </cacheField>
    <cacheField name="Fournisseur ou transporteur " numFmtId="0">
      <sharedItems containsBlank="1" count="23">
        <s v="Yewhorn"/>
        <s v="Fonderie Hadoux"/>
        <s v="Aluko"/>
        <s v="Isoflex"/>
        <s v="Laser fusion "/>
        <s v="Cerv"/>
        <s v="Smash"/>
        <s v="Euruni"/>
        <s v="SKF"/>
        <s v="VP Industrie"/>
        <s v="Fonderie Roche"/>
        <s v="Texpart"/>
        <s v="Denuiziere"/>
        <s v="Fonderie Nicolas"/>
        <s v="IMS"/>
        <s v="Rothenberger"/>
        <s v="Haibo"/>
        <s v="Ceri"/>
        <s v="Eibenstock"/>
        <s v="Wholer"/>
        <m/>
        <s v="HADOUX" u="1"/>
        <s v="EIBENSTOCK " u="1"/>
      </sharedItems>
    </cacheField>
    <cacheField name="N° Fournisseur / Transporteur" numFmtId="0">
      <sharedItems containsString="0" containsBlank="1" containsNumber="1" containsInteger="1" minValue="5763" maxValue="150023"/>
    </cacheField>
    <cacheField name="Description du problème" numFmtId="0">
      <sharedItems containsBlank="1" longText="1"/>
    </cacheField>
    <cacheField name="Qté Refusée" numFmtId="0">
      <sharedItems containsString="0" containsBlank="1" containsNumber="1" containsInteger="1" minValue="1" maxValue="2500"/>
    </cacheField>
    <cacheField name="Qté Dérog." numFmtId="0">
      <sharedItems containsString="0" containsBlank="1" containsNumber="1" containsInteger="1" minValue="3" maxValue="500"/>
    </cacheField>
    <cacheField name="Trimestres" numFmtId="0" databaseField="0">
      <fieldGroup base="0">
        <rangePr groupBy="quarters" startDate="2019-12-04T00:00:00" endDate="2020-08-25T00:00:00"/>
        <groupItems count="6">
          <s v="&lt;04/12/2019"/>
          <s v="Trimestre1"/>
          <s v="Trimestre2"/>
          <s v="Trimestre3"/>
          <s v="Trimestre4"/>
          <s v="&gt;25/08/2020"/>
        </groupItems>
      </fieldGroup>
    </cacheField>
    <cacheField name="Années" numFmtId="0" databaseField="0">
      <fieldGroup base="0">
        <rangePr groupBy="years" startDate="2019-12-04T00:00:00" endDate="2020-08-25T00:00:00"/>
        <groupItems count="4">
          <s v="&lt;04/12/2019"/>
          <s v="2019"/>
          <s v="2020"/>
          <s v="&gt;25/08/2020"/>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2">
  <r>
    <x v="0"/>
    <x v="0"/>
    <n v="49"/>
    <d v="2019-12-04T00:00:00"/>
    <m/>
    <n v="897870"/>
    <s v="manche gripping 142"/>
    <x v="0"/>
    <n v="150009"/>
    <s v="bavure"/>
    <n v="29"/>
    <m/>
  </r>
  <r>
    <x v="0"/>
    <x v="0"/>
    <n v="50"/>
    <d v="2019-12-12T00:00:00"/>
    <n v="4600027845"/>
    <n v="896191"/>
    <s v="VE INFERIEUR CT 323,8"/>
    <x v="1"/>
    <n v="110467"/>
    <s v="surplus de matiere retour au fournisseur"/>
    <n v="14"/>
    <m/>
  </r>
  <r>
    <x v="0"/>
    <x v="0"/>
    <n v="51"/>
    <d v="2019-12-16T00:00:00"/>
    <m/>
    <n v="896726"/>
    <s v="manche fixe D14"/>
    <x v="2"/>
    <n v="120025"/>
    <s v="gorge pas assez profonde"/>
    <n v="1200"/>
    <m/>
  </r>
  <r>
    <x v="0"/>
    <x v="0"/>
    <n v="51"/>
    <d v="2019-12-17T00:00:00"/>
    <s v="28657-28961"/>
    <n v="883334"/>
    <s v="tuyau flexible R1T 1/4 150mm"/>
    <x v="3"/>
    <n v="111547"/>
    <s v="L ECROU LIBRE RESTE BLOQUE"/>
    <n v="800"/>
    <m/>
  </r>
  <r>
    <x v="0"/>
    <x v="0"/>
    <n v="51"/>
    <d v="2019-12-19T00:00:00"/>
    <n v="4600025298"/>
    <n v="897340"/>
    <s v="base seul etau 1"/>
    <x v="0"/>
    <n v="150009"/>
    <s v="oreille trop épaisse et tordu"/>
    <m/>
    <m/>
  </r>
  <r>
    <x v="1"/>
    <x v="1"/>
    <n v="2"/>
    <d v="2020-01-10T00:00:00"/>
    <n v="4600028106"/>
    <n v="897123"/>
    <s v="biellette 6X8 P.A.C 2511"/>
    <x v="4"/>
    <n v="111403"/>
    <s v="Diametre du trou pas a la cote du plan"/>
    <n v="344"/>
    <m/>
  </r>
  <r>
    <x v="1"/>
    <x v="1"/>
    <n v="3"/>
    <d v="2020-01-13T00:00:00"/>
    <m/>
    <s v="890587-891405"/>
    <s v="carte électronique M21-ML21"/>
    <x v="5"/>
    <n v="110656"/>
    <s v="carte HS suite au retour SAV ,retour au fournisseur pour analyse"/>
    <n v="56"/>
    <m/>
  </r>
  <r>
    <x v="1"/>
    <x v="1"/>
    <n v="3"/>
    <d v="2020-01-14T00:00:00"/>
    <n v="4600028599"/>
    <n v="891589"/>
    <s v="STICKER COMPO Q&amp;E AR 2534"/>
    <x v="6"/>
    <n v="110155"/>
    <s v="recu ancienne version d étiquette"/>
    <n v="1500"/>
    <m/>
  </r>
  <r>
    <x v="1"/>
    <x v="1"/>
    <n v="3"/>
    <d v="2020-01-15T00:00:00"/>
    <s v="27298-28124"/>
    <n v="890505"/>
    <s v="crémaillere"/>
    <x v="7"/>
    <n v="120135"/>
    <s v="Cote nc du passage de l insert"/>
    <n v="169"/>
    <m/>
  </r>
  <r>
    <x v="1"/>
    <x v="1"/>
    <n v="3"/>
    <d v="2020-01-15T00:00:00"/>
    <m/>
    <n v="896769"/>
    <s v="CORPS SUP PEHD 125 BRUT NEUTRE"/>
    <x v="1"/>
    <n v="110467"/>
    <s v="surplus de matiere qui empeche le montage du verou"/>
    <n v="106"/>
    <m/>
  </r>
  <r>
    <x v="1"/>
    <x v="1"/>
    <n v="4"/>
    <d v="2020-01-20T00:00:00"/>
    <m/>
    <n v="890569"/>
    <s v="VIS A BILLES VIPER M21+"/>
    <x v="8"/>
    <n v="111464"/>
    <s v="BILLES QUI SORTENT DE LEURS LOGEMENT"/>
    <n v="53"/>
    <m/>
  </r>
  <r>
    <x v="1"/>
    <x v="1"/>
    <n v="3"/>
    <d v="2020-01-15T00:00:00"/>
    <n v="4600030098"/>
    <n v="200412"/>
    <s v="Etau"/>
    <x v="9"/>
    <m/>
    <s v="Demande de dérogation sur le marquage &quot;2004&quot; "/>
    <m/>
    <n v="500"/>
  </r>
  <r>
    <x v="1"/>
    <x v="1"/>
    <n v="5"/>
    <d v="2020-01-28T00:00:00"/>
    <n v="4600028958"/>
    <n v="896658"/>
    <s v="forme de 28 brut"/>
    <x v="10"/>
    <n v="110429"/>
    <s v="Trou dans la matiere"/>
    <n v="160"/>
    <m/>
  </r>
  <r>
    <x v="1"/>
    <x v="1"/>
    <n v="5"/>
    <d v="2020-01-29T00:00:00"/>
    <n v="4600028123"/>
    <n v="896774"/>
    <s v="Embase I26 Brut"/>
    <x v="7"/>
    <n v="120135"/>
    <s v="pieces marbrées"/>
    <n v="250"/>
    <m/>
  </r>
  <r>
    <x v="1"/>
    <x v="1"/>
    <n v="5"/>
    <d v="2020-01-29T00:00:00"/>
    <n v="4600028598"/>
    <n v="896772"/>
    <s v="coulisseau brut I26"/>
    <x v="7"/>
    <n v="120135"/>
    <s v="pieces marbrées"/>
    <n v="250"/>
    <m/>
  </r>
  <r>
    <x v="1"/>
    <x v="1"/>
    <n v="5"/>
    <d v="2020-01-30T00:00:00"/>
    <n v="4600025298"/>
    <n v="897069"/>
    <s v="base etau"/>
    <x v="0"/>
    <n v="150009"/>
    <s v="probleme planéité+résine visible apres peinture"/>
    <n v="45"/>
    <n v="45"/>
  </r>
  <r>
    <x v="2"/>
    <x v="1"/>
    <n v="6"/>
    <d v="2020-02-03T00:00:00"/>
    <n v="4600029405"/>
    <n v="896106"/>
    <s v="Biellettes D10"/>
    <x v="4"/>
    <n v="111403"/>
    <s v="bavures dans le trou"/>
    <n v="600"/>
    <m/>
  </r>
  <r>
    <x v="2"/>
    <x v="1"/>
    <n v="6"/>
    <d v="2020-02-04T00:00:00"/>
    <s v="27383-27755"/>
    <n v="886912"/>
    <s v="Cliquet 2310"/>
    <x v="7"/>
    <n v="120135"/>
    <s v="Largeur non conforme"/>
    <n v="567"/>
    <m/>
  </r>
  <r>
    <x v="2"/>
    <x v="1"/>
    <n v="6"/>
    <d v="2020-02-06T00:00:00"/>
    <n v="4600027032"/>
    <n v="890558"/>
    <s v="porte satellite m21+"/>
    <x v="11"/>
    <n v="111017"/>
    <s v="axes dépassent de la surface d’appui supérieure ce qui entraine un mauvais fonctionnement de notre produit final. "/>
    <n v="5"/>
    <m/>
  </r>
  <r>
    <x v="2"/>
    <x v="1"/>
    <n v="7"/>
    <d v="2020-02-12T00:00:00"/>
    <n v="4600029201"/>
    <n v="896191"/>
    <s v="VE INFERIEUR CT 323,8"/>
    <x v="1"/>
    <n v="110467"/>
    <s v="Surplus de matiere , manque ebarbage"/>
    <n v="36"/>
    <m/>
  </r>
  <r>
    <x v="2"/>
    <x v="1"/>
    <n v="9"/>
    <d v="2020-02-26T00:00:00"/>
    <n v="4600029137"/>
    <n v="896184"/>
    <s v="VE INFERIEUR CT 225"/>
    <x v="1"/>
    <n v="110467"/>
    <s v="les pieces sont vrillées"/>
    <n v="58"/>
    <m/>
  </r>
  <r>
    <x v="2"/>
    <x v="1"/>
    <n v="9"/>
    <d v="2020-02-27T00:00:00"/>
    <n v="4600026708"/>
    <n v="896182"/>
    <s v="Porte lame"/>
    <x v="0"/>
    <n v="150009"/>
    <s v="Trou dans la matière"/>
    <n v="120"/>
    <m/>
  </r>
  <r>
    <x v="3"/>
    <x v="1"/>
    <n v="10"/>
    <d v="2020-03-05T00:00:00"/>
    <n v="4600030525"/>
    <n v="753434"/>
    <s v="treuil sans cable"/>
    <x v="12"/>
    <n v="110001"/>
    <s v="Emballage non-conforme "/>
    <n v="10"/>
    <n v="10"/>
  </r>
  <r>
    <x v="3"/>
    <x v="1"/>
    <n v="11"/>
    <d v="2020-03-09T00:00:00"/>
    <n v="4600028571"/>
    <n v="896657"/>
    <s v="Forme de 22 brut "/>
    <x v="10"/>
    <n v="110429"/>
    <s v="bavure au niveau de la pastille"/>
    <m/>
    <n v="155"/>
  </r>
  <r>
    <x v="3"/>
    <x v="1"/>
    <n v="11"/>
    <d v="2020-03-10T00:00:00"/>
    <m/>
    <n v="897381"/>
    <s v="Forme D10"/>
    <x v="13"/>
    <n v="110428"/>
    <s v="pieces non ébarbé"/>
    <m/>
    <m/>
  </r>
  <r>
    <x v="3"/>
    <x v="1"/>
    <n v="14"/>
    <d v="2020-03-30T00:00:00"/>
    <s v="30580-30581"/>
    <n v="897151"/>
    <s v="cage a cliquet"/>
    <x v="0"/>
    <n v="150009"/>
    <s v="trou dans la matiere rebouché par de la pâte"/>
    <m/>
    <m/>
  </r>
  <r>
    <x v="4"/>
    <x v="1"/>
    <n v="16"/>
    <d v="2020-04-14T00:00:00"/>
    <n v="4600028854"/>
    <n v="908485"/>
    <s v="BARRE D85"/>
    <x v="14"/>
    <n v="110488"/>
    <s v="Mélange de barre recu du D84 dans la botte de D85 (3 barres)"/>
    <n v="3"/>
    <m/>
  </r>
  <r>
    <x v="4"/>
    <x v="1"/>
    <n v="16"/>
    <d v="2020-04-16T00:00:00"/>
    <n v="4600029882"/>
    <n v="897123"/>
    <s v="biellette 6X8 P.A.C 2511"/>
    <x v="4"/>
    <n v="111403"/>
    <s v="bavures dans le trous "/>
    <n v="500"/>
    <m/>
  </r>
  <r>
    <x v="4"/>
    <x v="1"/>
    <n v="17"/>
    <d v="2020-04-22T00:00:00"/>
    <n v="4600029157"/>
    <n v="295056"/>
    <s v="désembouant VIRAFAL"/>
    <x v="15"/>
    <n v="140002"/>
    <s v="Produit livré sous la marque Rothenberger"/>
    <n v="288"/>
    <m/>
  </r>
  <r>
    <x v="5"/>
    <x v="1"/>
    <n v="21"/>
    <d v="2020-05-18T00:00:00"/>
    <m/>
    <s v="240126-240186"/>
    <s v="Coffre de verin"/>
    <x v="12"/>
    <m/>
    <s v="Le verin ne rentre pas dans le coffre "/>
    <m/>
    <m/>
  </r>
  <r>
    <x v="5"/>
    <x v="1"/>
    <n v="22"/>
    <d v="2020-05-29T00:00:00"/>
    <n v="4600031639"/>
    <n v="890029"/>
    <s v="AXES MOLETTE"/>
    <x v="16"/>
    <n v="150023"/>
    <s v="Bavure autour de la bille"/>
    <m/>
    <m/>
  </r>
  <r>
    <x v="6"/>
    <x v="1"/>
    <n v="23"/>
    <d v="2020-06-05T00:00:00"/>
    <n v="4600030255"/>
    <n v="896435"/>
    <s v="FORME D14"/>
    <x v="13"/>
    <n v="110428"/>
    <s v="erreur de référence recu des formes D 10 REF 897381"/>
    <n v="165"/>
    <m/>
  </r>
  <r>
    <x v="6"/>
    <x v="1"/>
    <n v="24"/>
    <d v="2020-06-10T00:00:00"/>
    <n v="4600026788"/>
    <n v="896777"/>
    <s v="corps d arbalète"/>
    <x v="2"/>
    <m/>
    <s v="BRUT TORDUS"/>
    <n v="34"/>
    <m/>
  </r>
  <r>
    <x v="6"/>
    <x v="1"/>
    <n v="24"/>
    <d v="2020-06-11T00:00:00"/>
    <n v="4600030205"/>
    <n v="896656"/>
    <s v="FORME 18"/>
    <x v="10"/>
    <n v="110429"/>
    <s v="Comme vous pouvez le voir sur les photos jointes , on aperçoit un creux sur le devant de la forme qui n'est pas trés esthétique et de plus nous n'avons pas la bonne hauteur pour notre plaque de marquage . Nous avons accepté exceptionnellement par dérogation les formes qui présentaient ce défaut. Veuillez à l'avenir faire attention à ce défaut ou celles-ci seront refusés a la réception."/>
    <n v="82"/>
    <m/>
  </r>
  <r>
    <x v="6"/>
    <x v="1"/>
    <n v="25"/>
    <d v="2020-06-15T00:00:00"/>
    <m/>
    <n v="890619"/>
    <s v="étiquette M21"/>
    <x v="6"/>
    <m/>
    <s v="L impression ne se fait pas "/>
    <n v="2000"/>
    <m/>
  </r>
  <r>
    <x v="6"/>
    <x v="1"/>
    <n v="25"/>
    <d v="2020-06-19T00:00:00"/>
    <s v="RETOUR SAV"/>
    <n v="253261"/>
    <s v="P25"/>
    <x v="15"/>
    <m/>
    <s v="Chape qui sort de sa butée (retour SAV)"/>
    <m/>
    <n v="3"/>
  </r>
  <r>
    <x v="6"/>
    <x v="1"/>
    <n v="25"/>
    <d v="2020-06-19T00:00:00"/>
    <n v="4600030696"/>
    <n v="896777"/>
    <s v="arbalète"/>
    <x v="17"/>
    <m/>
    <s v="Bavures a l intérieure"/>
    <n v="333"/>
    <m/>
  </r>
  <r>
    <x v="6"/>
    <x v="1"/>
    <n v="26"/>
    <d v="2020-06-22T00:00:00"/>
    <m/>
    <n v="890182"/>
    <s v="lames PC32"/>
    <x v="16"/>
    <m/>
    <s v="CONDITIONNEMENT DES LAMES "/>
    <n v="1445"/>
    <m/>
  </r>
  <r>
    <x v="6"/>
    <x v="1"/>
    <n v="26"/>
    <d v="2020-06-24T00:00:00"/>
    <n v="4600030580"/>
    <n v="897688"/>
    <s v="tete de verin"/>
    <x v="0"/>
    <m/>
    <s v="trou dans la matière"/>
    <n v="13"/>
    <m/>
  </r>
  <r>
    <x v="6"/>
    <x v="1"/>
    <n v="27"/>
    <d v="2020-06-29T00:00:00"/>
    <n v="4600030998"/>
    <n v="295050"/>
    <s v="Virafal"/>
    <x v="15"/>
    <m/>
    <s v="mano defectueux"/>
    <n v="3"/>
    <m/>
  </r>
  <r>
    <x v="6"/>
    <x v="1"/>
    <n v="27"/>
    <d v="2020-06-29T00:00:00"/>
    <n v="4600030035"/>
    <n v="50111"/>
    <s v="Bati V150"/>
    <x v="18"/>
    <m/>
    <s v="Manque le levier / Pas d'annonce de changement de levier pour molette"/>
    <n v="5"/>
    <m/>
  </r>
  <r>
    <x v="7"/>
    <x v="1"/>
    <n v="27"/>
    <d v="2020-07-01T00:00:00"/>
    <n v="4600031842"/>
    <n v="899780"/>
    <s v="Stickers filetfix"/>
    <x v="6"/>
    <m/>
    <s v="Mauvaise qualité d impression"/>
    <n v="2500"/>
    <m/>
  </r>
  <r>
    <x v="7"/>
    <x v="1"/>
    <n v="28"/>
    <d v="2020-07-09T00:00:00"/>
    <n v="4600031192"/>
    <n v="295050"/>
    <s v="Virafal"/>
    <x v="15"/>
    <m/>
    <s v="mano cassé"/>
    <n v="1"/>
    <m/>
  </r>
  <r>
    <x v="7"/>
    <x v="1"/>
    <n v="29"/>
    <d v="2020-07-15T00:00:00"/>
    <n v="4600029882"/>
    <n v="897123"/>
    <s v="Bielette"/>
    <x v="4"/>
    <m/>
    <s v="Dia de trou conique"/>
    <n v="100"/>
    <m/>
  </r>
  <r>
    <x v="7"/>
    <x v="1"/>
    <n v="30"/>
    <d v="2020-07-20T00:00:00"/>
    <n v="4600031474"/>
    <n v="897343"/>
    <s v="crochet "/>
    <x v="0"/>
    <n v="150009"/>
    <s v="pate de rebouchage"/>
    <n v="80"/>
    <n v="80"/>
  </r>
  <r>
    <x v="7"/>
    <x v="1"/>
    <n v="30"/>
    <d v="2020-07-20T00:00:00"/>
    <n v="4600031478"/>
    <n v="89693"/>
    <s v="porte lame "/>
    <x v="0"/>
    <n v="150009"/>
    <s v="ne rentre pas dans le montage (ébarbage)"/>
    <n v="9"/>
    <m/>
  </r>
  <r>
    <x v="7"/>
    <x v="1"/>
    <n v="30"/>
    <d v="2020-07-24T00:00:00"/>
    <n v="4600032242"/>
    <n v="294035"/>
    <s v="visioval"/>
    <x v="19"/>
    <n v="5763"/>
    <s v="écran de la marque wholer"/>
    <n v="1"/>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r>
    <x v="8"/>
    <x v="2"/>
    <m/>
    <m/>
    <m/>
    <m/>
    <m/>
    <x v="20"/>
    <m/>
    <m/>
    <m/>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1">
  <r>
    <x v="0"/>
    <m/>
    <n v="897870"/>
    <s v="manche gripping 142"/>
    <x v="0"/>
    <n v="150009"/>
    <s v="bavure"/>
    <n v="29"/>
    <m/>
  </r>
  <r>
    <x v="1"/>
    <n v="4600027845"/>
    <n v="896191"/>
    <s v="VE INFERIEUR CT 323,8"/>
    <x v="1"/>
    <n v="110467"/>
    <s v="surplus de matiere retour au fournisseur"/>
    <n v="14"/>
    <m/>
  </r>
  <r>
    <x v="2"/>
    <m/>
    <n v="896726"/>
    <s v="manche fixe D14"/>
    <x v="2"/>
    <n v="120025"/>
    <s v="gorge pas assez profonde"/>
    <n v="1200"/>
    <m/>
  </r>
  <r>
    <x v="3"/>
    <s v="28657-28961"/>
    <n v="883334"/>
    <s v="tuyau flexible R1T 1/4 150mm"/>
    <x v="3"/>
    <n v="111547"/>
    <s v="L ECROU LIBRE RESTE BLOQUE"/>
    <n v="800"/>
    <m/>
  </r>
  <r>
    <x v="4"/>
    <n v="4600025298"/>
    <n v="897340"/>
    <s v="base seul etau 1"/>
    <x v="0"/>
    <n v="150009"/>
    <s v="oreille trop épaisse et tordu"/>
    <m/>
    <m/>
  </r>
  <r>
    <x v="5"/>
    <n v="4600028106"/>
    <n v="897123"/>
    <s v="biellette 6X8 P.A.C 2511"/>
    <x v="4"/>
    <n v="111403"/>
    <s v="Diametre du trou pas a la cote du plan"/>
    <n v="344"/>
    <m/>
  </r>
  <r>
    <x v="6"/>
    <m/>
    <s v="890587-891405"/>
    <s v="carte électronique M21-ML21"/>
    <x v="5"/>
    <n v="110656"/>
    <s v="carte HS suite au retour SAV ,retour au fournisseur pour analyse"/>
    <n v="56"/>
    <m/>
  </r>
  <r>
    <x v="7"/>
    <n v="4600028599"/>
    <n v="891589"/>
    <s v="STICKER COMPO Q&amp;E AR 2534"/>
    <x v="6"/>
    <n v="110155"/>
    <s v="recu ancienne version d étiquette"/>
    <n v="1500"/>
    <m/>
  </r>
  <r>
    <x v="8"/>
    <s v="27298-28124"/>
    <n v="890505"/>
    <s v="crémaillere"/>
    <x v="7"/>
    <n v="120135"/>
    <s v="Cote nc du passage de l insert"/>
    <n v="169"/>
    <m/>
  </r>
  <r>
    <x v="8"/>
    <m/>
    <n v="896769"/>
    <s v="CORPS SUP PEHD 125 BRUT NEUTRE"/>
    <x v="1"/>
    <n v="110467"/>
    <s v="surplus de matiere qui empeche le montage du verou"/>
    <n v="106"/>
    <m/>
  </r>
  <r>
    <x v="9"/>
    <m/>
    <n v="890569"/>
    <s v="VIS A BILLES VIPER M21+"/>
    <x v="8"/>
    <n v="111464"/>
    <s v="BILLES QUI SORTENT DE LEURS LOGEMENT"/>
    <n v="53"/>
    <m/>
  </r>
  <r>
    <x v="8"/>
    <n v="4600030098"/>
    <n v="200412"/>
    <s v="Etau"/>
    <x v="9"/>
    <m/>
    <s v="Demande de dérogation sur le marquage &quot;2004&quot; "/>
    <m/>
    <n v="500"/>
  </r>
  <r>
    <x v="10"/>
    <n v="4600028958"/>
    <n v="896658"/>
    <s v="forme de 28 brut"/>
    <x v="10"/>
    <n v="110429"/>
    <s v="Trou dans la matiere"/>
    <n v="160"/>
    <m/>
  </r>
  <r>
    <x v="11"/>
    <n v="4600028123"/>
    <n v="896774"/>
    <s v="Embase I26 Brut"/>
    <x v="7"/>
    <n v="120135"/>
    <s v="pieces marbrées"/>
    <n v="250"/>
    <m/>
  </r>
  <r>
    <x v="11"/>
    <n v="4600028598"/>
    <n v="896772"/>
    <s v="coulisseau brut I26"/>
    <x v="7"/>
    <n v="120135"/>
    <s v="pieces marbrées"/>
    <n v="250"/>
    <m/>
  </r>
  <r>
    <x v="12"/>
    <n v="4600025298"/>
    <n v="897069"/>
    <s v="base etau"/>
    <x v="0"/>
    <n v="150009"/>
    <s v="probleme planéité+résine visible apres peinture"/>
    <n v="45"/>
    <n v="45"/>
  </r>
  <r>
    <x v="13"/>
    <n v="4600029405"/>
    <n v="896106"/>
    <s v="Biellettes D10"/>
    <x v="4"/>
    <n v="111403"/>
    <s v="bavures dans le trou"/>
    <n v="600"/>
    <m/>
  </r>
  <r>
    <x v="14"/>
    <s v="27383-27755"/>
    <n v="886912"/>
    <s v="Cliquet 2310"/>
    <x v="7"/>
    <n v="120135"/>
    <s v="Largeur non conforme"/>
    <n v="567"/>
    <m/>
  </r>
  <r>
    <x v="15"/>
    <n v="4600027032"/>
    <n v="890558"/>
    <s v="porte satellite m21+"/>
    <x v="11"/>
    <n v="111017"/>
    <s v="axes dépassent de la surface d’appui supérieure ce qui entraine un mauvais fonctionnement de notre produit final. "/>
    <n v="5"/>
    <m/>
  </r>
  <r>
    <x v="16"/>
    <n v="4600029201"/>
    <n v="896191"/>
    <s v="VE INFERIEUR CT 323,8"/>
    <x v="1"/>
    <n v="110467"/>
    <s v="Surplus de matiere , manque ebarbage"/>
    <n v="36"/>
    <m/>
  </r>
  <r>
    <x v="17"/>
    <n v="4600029137"/>
    <n v="896184"/>
    <s v="VE INFERIEUR CT 225"/>
    <x v="1"/>
    <n v="110467"/>
    <s v="les pieces sont vrillées"/>
    <n v="58"/>
    <m/>
  </r>
  <r>
    <x v="18"/>
    <n v="4600026708"/>
    <n v="896182"/>
    <s v="Porte lame"/>
    <x v="0"/>
    <n v="150009"/>
    <s v="Trou dans la matière"/>
    <n v="120"/>
    <m/>
  </r>
  <r>
    <x v="19"/>
    <n v="4600030525"/>
    <n v="753434"/>
    <s v="treuil sans cable"/>
    <x v="12"/>
    <n v="110001"/>
    <s v="Emballage non-conforme "/>
    <n v="10"/>
    <n v="10"/>
  </r>
  <r>
    <x v="20"/>
    <n v="4600028571"/>
    <n v="896657"/>
    <s v="Forme de 22 brut "/>
    <x v="10"/>
    <n v="110429"/>
    <s v="bavure au niveau de la pastille"/>
    <m/>
    <n v="155"/>
  </r>
  <r>
    <x v="21"/>
    <m/>
    <n v="897381"/>
    <s v="Forme D10"/>
    <x v="13"/>
    <n v="110428"/>
    <s v="pieces non ébarbé"/>
    <m/>
    <m/>
  </r>
  <r>
    <x v="22"/>
    <s v="30580-30581"/>
    <n v="897151"/>
    <s v="cage a cliquet"/>
    <x v="0"/>
    <n v="150009"/>
    <s v="trou dans la matiere rebouché par de la pâte"/>
    <m/>
    <m/>
  </r>
  <r>
    <x v="23"/>
    <n v="4600028854"/>
    <n v="908485"/>
    <s v="BARRE D85"/>
    <x v="14"/>
    <n v="110488"/>
    <s v="Mélange de barre recu du D84 dans la botte de D85 (3 barres)"/>
    <n v="3"/>
    <m/>
  </r>
  <r>
    <x v="24"/>
    <n v="4600029882"/>
    <n v="897123"/>
    <s v="biellette 6X8 P.A.C 2511"/>
    <x v="4"/>
    <n v="111403"/>
    <s v="bavures dans le trous "/>
    <n v="500"/>
    <m/>
  </r>
  <r>
    <x v="25"/>
    <n v="4600029157"/>
    <n v="295056"/>
    <s v="désembouant VIRAFAL"/>
    <x v="15"/>
    <n v="140002"/>
    <s v="Produit livré sous la marque Rothenberger"/>
    <n v="288"/>
    <m/>
  </r>
  <r>
    <x v="26"/>
    <m/>
    <s v="240126-240186"/>
    <s v="Coffre de verin"/>
    <x v="12"/>
    <m/>
    <s v="Le verin ne rentre pas dans le coffre "/>
    <m/>
    <m/>
  </r>
  <r>
    <x v="27"/>
    <n v="4600031639"/>
    <n v="890029"/>
    <s v="AXES MOLETTE"/>
    <x v="16"/>
    <n v="150023"/>
    <s v="Bavure autour de la bille"/>
    <m/>
    <m/>
  </r>
  <r>
    <x v="28"/>
    <n v="4600030255"/>
    <n v="896435"/>
    <s v="FORME D14"/>
    <x v="13"/>
    <n v="110428"/>
    <s v="erreur de référence recu des formes D 10 REF 897381"/>
    <n v="165"/>
    <m/>
  </r>
  <r>
    <x v="29"/>
    <n v="4600026788"/>
    <n v="896777"/>
    <s v="corps d arbalète"/>
    <x v="2"/>
    <m/>
    <s v="BRUT TORDUS"/>
    <n v="34"/>
    <m/>
  </r>
  <r>
    <x v="30"/>
    <n v="4600030205"/>
    <n v="896656"/>
    <s v="FORME 18"/>
    <x v="10"/>
    <n v="110429"/>
    <s v="Comme vous pouvez le voir sur les photos jointes , on aperçoit un creux sur le devant de la forme qui n'est pas trés esthétique et de plus nous n'avons pas la bonne hauteur pour notre plaque de marquage . Nous avons accepté exceptionnellement par dérogation les formes qui présentaient ce défaut. Veuillez à l'avenir faire attention à ce défaut ou celles-ci seront refusés a la réception."/>
    <n v="82"/>
    <m/>
  </r>
  <r>
    <x v="31"/>
    <m/>
    <n v="890619"/>
    <s v="étiquette M21"/>
    <x v="6"/>
    <m/>
    <s v="L impression ne se fait pas "/>
    <n v="2000"/>
    <m/>
  </r>
  <r>
    <x v="32"/>
    <s v="RETOUR SAV"/>
    <n v="253261"/>
    <s v="P25"/>
    <x v="15"/>
    <m/>
    <s v="Chape qui sort de sa butée (retour SAV)"/>
    <m/>
    <n v="3"/>
  </r>
  <r>
    <x v="32"/>
    <n v="4600030696"/>
    <n v="896777"/>
    <s v="arbalète"/>
    <x v="17"/>
    <m/>
    <s v="Bavures a l intérieure"/>
    <n v="333"/>
    <m/>
  </r>
  <r>
    <x v="33"/>
    <m/>
    <n v="890182"/>
    <s v="lames PC32"/>
    <x v="16"/>
    <m/>
    <s v="CONDITIONNEMENT DES LAMES "/>
    <n v="1445"/>
    <m/>
  </r>
  <r>
    <x v="34"/>
    <n v="4600030580"/>
    <n v="897688"/>
    <s v="tete de verin"/>
    <x v="0"/>
    <m/>
    <s v="trou dans la matière"/>
    <n v="13"/>
    <m/>
  </r>
  <r>
    <x v="35"/>
    <n v="4600030998"/>
    <n v="295050"/>
    <s v="Virafal"/>
    <x v="15"/>
    <m/>
    <s v="mano defectueux"/>
    <n v="3"/>
    <m/>
  </r>
  <r>
    <x v="35"/>
    <n v="4600030035"/>
    <n v="50111"/>
    <s v="Bati V150"/>
    <x v="18"/>
    <m/>
    <s v="Manque le levier / Pas d'annonce de changement de levier pour molette"/>
    <n v="5"/>
    <m/>
  </r>
  <r>
    <x v="36"/>
    <n v="4600031842"/>
    <n v="899780"/>
    <s v="Stickers filetfix"/>
    <x v="6"/>
    <m/>
    <s v="Mauvaise qualité d impression"/>
    <n v="2500"/>
    <m/>
  </r>
  <r>
    <x v="37"/>
    <n v="4600031192"/>
    <n v="295050"/>
    <s v="Virafal"/>
    <x v="15"/>
    <m/>
    <s v="mano cassé"/>
    <n v="1"/>
    <m/>
  </r>
  <r>
    <x v="38"/>
    <n v="4600029882"/>
    <n v="897123"/>
    <s v="Bielette"/>
    <x v="4"/>
    <m/>
    <s v="Dia de trou conique"/>
    <n v="100"/>
    <m/>
  </r>
  <r>
    <x v="39"/>
    <n v="4600031474"/>
    <n v="897343"/>
    <s v="crochet "/>
    <x v="0"/>
    <n v="150009"/>
    <s v="pate de rebouchage"/>
    <n v="80"/>
    <n v="80"/>
  </r>
  <r>
    <x v="39"/>
    <n v="4600031478"/>
    <n v="89693"/>
    <s v="porte lame "/>
    <x v="0"/>
    <n v="150009"/>
    <s v="ne rentre pas dans le montage (ébarbage)"/>
    <n v="9"/>
    <m/>
  </r>
  <r>
    <x v="40"/>
    <n v="4600032242"/>
    <n v="294035"/>
    <s v="visioval"/>
    <x v="19"/>
    <n v="5763"/>
    <s v="écran de la marque wholer"/>
    <n v="1"/>
    <m/>
  </r>
  <r>
    <x v="41"/>
    <s v="aze"/>
    <s v="zez"/>
    <s v="az"/>
    <x v="5"/>
    <n v="110656"/>
    <s v="azeaze"/>
    <n v="10"/>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r>
    <x v="42"/>
    <m/>
    <m/>
    <m/>
    <x v="20"/>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BC80AD7-D791-4BD7-B0D8-F107D173EA38}" name="Tableau croisé dynamique2" cacheId="5"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Fournisseurs">
  <location ref="A28:E38" firstHeaderRow="0" firstDataRow="1" firstDataCol="1" rowPageCount="1" colPageCount="1"/>
  <pivotFields count="11">
    <pivotField axis="axisRow" showAll="0">
      <items count="15">
        <item x="0"/>
        <item sd="0" x="1"/>
        <item sd="0" x="2"/>
        <item sd="0" x="3"/>
        <item sd="0" x="4"/>
        <item sd="0" x="5"/>
        <item sd="0" x="6"/>
        <item sd="0" x="7"/>
        <item x="8"/>
        <item x="9"/>
        <item x="10"/>
        <item x="11"/>
        <item x="12"/>
        <item x="13"/>
        <item t="default"/>
      </items>
    </pivotField>
    <pivotField showAll="0"/>
    <pivotField showAll="0"/>
    <pivotField showAll="0"/>
    <pivotField axis="axisRow" showAll="0">
      <items count="24">
        <item x="2"/>
        <item x="17"/>
        <item x="5"/>
        <item x="12"/>
        <item m="1" x="22"/>
        <item x="7"/>
        <item x="1"/>
        <item x="13"/>
        <item x="10"/>
        <item m="1" x="21"/>
        <item x="16"/>
        <item x="14"/>
        <item x="3"/>
        <item x="4"/>
        <item x="15"/>
        <item x="8"/>
        <item x="6"/>
        <item x="11"/>
        <item x="9"/>
        <item x="0"/>
        <item x="20"/>
        <item x="19"/>
        <item x="18"/>
        <item t="default"/>
      </items>
    </pivotField>
    <pivotField showAll="0"/>
    <pivotField showAll="0"/>
    <pivotField dataField="1" showAll="0"/>
    <pivotField dataField="1" showAll="0"/>
    <pivotField showAll="0">
      <items count="7">
        <item sd="0" x="0"/>
        <item x="1"/>
        <item x="2"/>
        <item x="3"/>
        <item sd="0" x="4"/>
        <item x="5"/>
        <item t="default"/>
      </items>
    </pivotField>
    <pivotField axis="axisPage" multipleItemSelectionAllowed="1" showAll="0">
      <items count="5">
        <item h="1" sd="0" x="0"/>
        <item h="1" sd="0" x="1"/>
        <item x="2"/>
        <item h="1" x="3"/>
        <item t="default"/>
      </items>
    </pivotField>
  </pivotFields>
  <rowFields count="2">
    <field x="0"/>
    <field x="4"/>
  </rowFields>
  <rowItems count="10">
    <i>
      <x v="1"/>
    </i>
    <i>
      <x v="2"/>
    </i>
    <i>
      <x v="3"/>
    </i>
    <i>
      <x v="4"/>
    </i>
    <i>
      <x v="5"/>
    </i>
    <i>
      <x v="6"/>
    </i>
    <i>
      <x v="7"/>
    </i>
    <i>
      <x v="8"/>
    </i>
    <i r="1">
      <x v="2"/>
    </i>
    <i t="grand">
      <x/>
    </i>
  </rowItems>
  <colFields count="1">
    <field x="-2"/>
  </colFields>
  <colItems count="4">
    <i>
      <x/>
    </i>
    <i i="1">
      <x v="1"/>
    </i>
    <i i="2">
      <x v="2"/>
    </i>
    <i i="3">
      <x v="3"/>
    </i>
  </colItems>
  <pageFields count="1">
    <pageField fld="10" hier="-1"/>
  </pageFields>
  <dataFields count="4">
    <dataField name="Nombre de Qté Refusée" fld="7" subtotal="count" baseField="0" baseItem="0"/>
    <dataField name="Somme de Qté Refusée" fld="7" baseField="4" baseItem="9"/>
    <dataField name="Nombre de Qté Dérog." fld="8" subtotal="count" baseField="0" baseItem="1"/>
    <dataField name="Somme de Qté Dérog." fld="8" baseField="0" baseItem="0"/>
  </dataFields>
  <formats count="10">
    <format dxfId="9">
      <pivotArea collapsedLevelsAreSubtotals="1" fieldPosition="0">
        <references count="3">
          <reference field="0" count="1" selected="0">
            <x v="7"/>
          </reference>
          <reference field="4" count="1">
            <x v="13"/>
          </reference>
          <reference field="10" count="1" selected="0">
            <x v="2"/>
          </reference>
        </references>
      </pivotArea>
    </format>
    <format dxfId="8">
      <pivotArea field="0" type="button" dataOnly="0" labelOnly="1" outline="0" axis="axisRow" fieldPosition="0"/>
    </format>
    <format dxfId="7">
      <pivotArea dataOnly="0" labelOnly="1" outline="0" fieldPosition="0">
        <references count="1">
          <reference field="4294967294" count="4">
            <x v="0"/>
            <x v="1"/>
            <x v="2"/>
            <x v="3"/>
          </reference>
        </references>
      </pivotArea>
    </format>
    <format dxfId="6">
      <pivotArea field="0" type="button" dataOnly="0" labelOnly="1" outline="0" axis="axisRow" fieldPosition="0"/>
    </format>
    <format dxfId="5">
      <pivotArea dataOnly="0" labelOnly="1" outline="0" fieldPosition="0">
        <references count="1">
          <reference field="4294967294" count="4">
            <x v="0"/>
            <x v="1"/>
            <x v="2"/>
            <x v="3"/>
          </reference>
        </references>
      </pivotArea>
    </format>
    <format dxfId="4">
      <pivotArea dataOnly="0" labelOnly="1" fieldPosition="0">
        <references count="2">
          <reference field="0" count="1" selected="0">
            <x v="8"/>
          </reference>
          <reference field="4" count="1">
            <x v="18"/>
          </reference>
        </references>
      </pivotArea>
    </format>
    <format dxfId="3">
      <pivotArea dataOnly="0" labelOnly="1" fieldPosition="0">
        <references count="1">
          <reference field="0" count="8">
            <x v="1"/>
            <x v="2"/>
            <x v="3"/>
            <x v="4"/>
            <x v="5"/>
            <x v="6"/>
            <x v="7"/>
            <x v="8"/>
          </reference>
        </references>
      </pivotArea>
    </format>
    <format dxfId="2">
      <pivotArea dataOnly="0" labelOnly="1" fieldPosition="0">
        <references count="2">
          <reference field="0" count="1" selected="0">
            <x v="8"/>
          </reference>
          <reference field="4" count="1">
            <x v="18"/>
          </reference>
        </references>
      </pivotArea>
    </format>
    <format dxfId="1">
      <pivotArea field="0" type="button" dataOnly="0" labelOnly="1" outline="0" axis="axisRow" fieldPosition="0"/>
    </format>
    <format dxfId="0">
      <pivotArea dataOnly="0" labelOnly="1" outline="0" fieldPosition="0">
        <references count="1">
          <reference field="4294967294" count="4">
            <x v="0"/>
            <x v="1"/>
            <x v="2"/>
            <x v="3"/>
          </reference>
        </references>
      </pivotArea>
    </format>
  </formats>
  <pivotTableStyleInfo name="PivotStyleMedium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54D92F1-1275-45C4-9896-924BDE0F352A}" name="Tableau croisé dynamique1" cacheId="1"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1" rowHeaderCaption="Fournisseurs">
  <location ref="A4:E24" firstHeaderRow="0" firstDataRow="1" firstDataCol="1" rowPageCount="2" colPageCount="1"/>
  <pivotFields count="12">
    <pivotField axis="axisPage" showAll="0">
      <items count="11">
        <item x="1"/>
        <item x="2"/>
        <item x="3"/>
        <item x="4"/>
        <item x="5"/>
        <item x="6"/>
        <item x="7"/>
        <item x="0"/>
        <item x="8"/>
        <item m="1" x="9"/>
        <item t="default"/>
      </items>
    </pivotField>
    <pivotField axis="axisPage" showAll="0">
      <items count="4">
        <item x="0"/>
        <item x="1"/>
        <item x="2"/>
        <item t="default"/>
      </items>
    </pivotField>
    <pivotField showAll="0"/>
    <pivotField showAll="0"/>
    <pivotField showAll="0"/>
    <pivotField showAll="0"/>
    <pivotField showAll="0"/>
    <pivotField axis="axisRow" showAll="0">
      <items count="22">
        <item x="2"/>
        <item x="17"/>
        <item x="5"/>
        <item x="12"/>
        <item x="18"/>
        <item x="7"/>
        <item x="1"/>
        <item x="13"/>
        <item x="10"/>
        <item x="16"/>
        <item x="14"/>
        <item x="3"/>
        <item x="4"/>
        <item x="15"/>
        <item x="8"/>
        <item x="6"/>
        <item x="11"/>
        <item x="9"/>
        <item x="19"/>
        <item x="0"/>
        <item x="20"/>
        <item t="default"/>
      </items>
    </pivotField>
    <pivotField showAll="0"/>
    <pivotField showAll="0"/>
    <pivotField dataField="1" showAll="0"/>
    <pivotField dataField="1" showAll="0"/>
  </pivotFields>
  <rowFields count="1">
    <field x="7"/>
  </rowFields>
  <rowItems count="20">
    <i>
      <x/>
    </i>
    <i>
      <x v="1"/>
    </i>
    <i>
      <x v="2"/>
    </i>
    <i>
      <x v="3"/>
    </i>
    <i>
      <x v="4"/>
    </i>
    <i>
      <x v="5"/>
    </i>
    <i>
      <x v="6"/>
    </i>
    <i>
      <x v="7"/>
    </i>
    <i>
      <x v="8"/>
    </i>
    <i>
      <x v="9"/>
    </i>
    <i>
      <x v="10"/>
    </i>
    <i>
      <x v="12"/>
    </i>
    <i>
      <x v="13"/>
    </i>
    <i>
      <x v="14"/>
    </i>
    <i>
      <x v="15"/>
    </i>
    <i>
      <x v="16"/>
    </i>
    <i>
      <x v="17"/>
    </i>
    <i>
      <x v="18"/>
    </i>
    <i>
      <x v="19"/>
    </i>
    <i t="grand">
      <x/>
    </i>
  </rowItems>
  <colFields count="1">
    <field x="-2"/>
  </colFields>
  <colItems count="4">
    <i>
      <x/>
    </i>
    <i i="1">
      <x v="1"/>
    </i>
    <i i="2">
      <x v="2"/>
    </i>
    <i i="3">
      <x v="3"/>
    </i>
  </colItems>
  <pageFields count="2">
    <pageField fld="1" item="1" hier="-1"/>
    <pageField fld="0" hier="-1"/>
  </pageFields>
  <dataFields count="4">
    <dataField name="Nombre de Qté Refusée" fld="10" subtotal="count" baseField="7" baseItem="0"/>
    <dataField name="Somme de Qté Refusée2" fld="10" baseField="7" baseItem="0"/>
    <dataField name="Nombre de Qté Dérog.2" fld="11" subtotal="count" baseField="7" baseItem="0"/>
    <dataField name="Somme de Qté Dérog." fld="11" baseField="0" baseItem="0"/>
  </dataFields>
  <formats count="10">
    <format dxfId="19">
      <pivotArea field="0" dataOnly="0" labelOnly="1" outline="0" axis="axisPage" fieldPosition="1">
        <references count="1">
          <reference field="4294967294" count="1" selected="0">
            <x v="0"/>
          </reference>
        </references>
      </pivotArea>
    </format>
    <format dxfId="18">
      <pivotArea field="0" dataOnly="0" labelOnly="1" outline="0" axis="axisPage" fieldPosition="1">
        <references count="1">
          <reference field="4294967294" count="1" selected="0">
            <x v="1"/>
          </reference>
        </references>
      </pivotArea>
    </format>
    <format dxfId="17">
      <pivotArea field="0" dataOnly="0" labelOnly="1" outline="0" axis="axisPage" fieldPosition="1">
        <references count="1">
          <reference field="4294967294" count="1" selected="0">
            <x v="2"/>
          </reference>
        </references>
      </pivotArea>
    </format>
    <format dxfId="16">
      <pivotArea field="0" dataOnly="0" labelOnly="1" outline="0" axis="axisPage" fieldPosition="1">
        <references count="1">
          <reference field="4294967294" count="1" selected="0">
            <x v="3"/>
          </reference>
        </references>
      </pivotArea>
    </format>
    <format dxfId="15">
      <pivotArea field="7" type="button" dataOnly="0" labelOnly="1" outline="0" axis="axisRow" fieldPosition="0"/>
    </format>
    <format dxfId="14">
      <pivotArea dataOnly="0" labelOnly="1" outline="0" fieldPosition="0">
        <references count="1">
          <reference field="4294967294" count="4">
            <x v="0"/>
            <x v="1"/>
            <x v="2"/>
            <x v="3"/>
          </reference>
        </references>
      </pivotArea>
    </format>
    <format dxfId="13">
      <pivotArea field="7" type="button" dataOnly="0" labelOnly="1" outline="0" axis="axisRow" fieldPosition="0"/>
    </format>
    <format dxfId="12">
      <pivotArea dataOnly="0" labelOnly="1" outline="0" fieldPosition="0">
        <references count="1">
          <reference field="4294967294" count="4">
            <x v="0"/>
            <x v="1"/>
            <x v="2"/>
            <x v="3"/>
          </reference>
        </references>
      </pivotArea>
    </format>
    <format dxfId="11">
      <pivotArea field="7" type="button" dataOnly="0" labelOnly="1" outline="0" axis="axisRow" fieldPosition="0"/>
    </format>
    <format dxfId="10">
      <pivotArea dataOnly="0" labelOnly="1" outline="0" fieldPosition="0">
        <references count="1">
          <reference field="4294967294" count="4">
            <x v="0"/>
            <x v="1"/>
            <x v="2"/>
            <x v="3"/>
          </reference>
        </references>
      </pivotArea>
    </format>
  </formats>
  <chartFormats count="30">
    <chartFormat chart="0" format="1" series="1">
      <pivotArea type="data" outline="0" fieldPosition="0">
        <references count="1">
          <reference field="4294967294" count="1" selected="0">
            <x v="1"/>
          </reference>
        </references>
      </pivotArea>
    </chartFormat>
    <chartFormat chart="0" format="3" series="1">
      <pivotArea type="data" outline="0" fieldPosition="0">
        <references count="1">
          <reference field="4294967294" count="1" selected="0">
            <x v="3"/>
          </reference>
        </references>
      </pivotArea>
    </chartFormat>
    <chartFormat chart="0" format="5" series="1">
      <pivotArea type="data" outline="0" fieldPosition="0">
        <references count="2">
          <reference field="4294967294" count="1" selected="0">
            <x v="1"/>
          </reference>
          <reference field="0" count="1" selected="0">
            <x v="1"/>
          </reference>
        </references>
      </pivotArea>
    </chartFormat>
    <chartFormat chart="0" format="6" series="1">
      <pivotArea type="data" outline="0" fieldPosition="0">
        <references count="2">
          <reference field="4294967294" count="1" selected="0">
            <x v="3"/>
          </reference>
          <reference field="0" count="1" selected="0">
            <x v="1"/>
          </reference>
        </references>
      </pivotArea>
    </chartFormat>
    <chartFormat chart="0" format="7" series="1">
      <pivotArea type="data" outline="0" fieldPosition="0">
        <references count="2">
          <reference field="4294967294" count="1" selected="0">
            <x v="1"/>
          </reference>
          <reference field="0" count="1" selected="0">
            <x v="2"/>
          </reference>
        </references>
      </pivotArea>
    </chartFormat>
    <chartFormat chart="0" format="8" series="1">
      <pivotArea type="data" outline="0" fieldPosition="0">
        <references count="2">
          <reference field="4294967294" count="1" selected="0">
            <x v="3"/>
          </reference>
          <reference field="0" count="1" selected="0">
            <x v="2"/>
          </reference>
        </references>
      </pivotArea>
    </chartFormat>
    <chartFormat chart="0" format="9" series="1">
      <pivotArea type="data" outline="0" fieldPosition="0">
        <references count="2">
          <reference field="4294967294" count="1" selected="0">
            <x v="1"/>
          </reference>
          <reference field="0" count="1" selected="0">
            <x v="3"/>
          </reference>
        </references>
      </pivotArea>
    </chartFormat>
    <chartFormat chart="0" format="10" series="1">
      <pivotArea type="data" outline="0" fieldPosition="0">
        <references count="2">
          <reference field="4294967294" count="1" selected="0">
            <x v="3"/>
          </reference>
          <reference field="0" count="1" selected="0">
            <x v="3"/>
          </reference>
        </references>
      </pivotArea>
    </chartFormat>
    <chartFormat chart="0" format="11" series="1">
      <pivotArea type="data" outline="0" fieldPosition="0">
        <references count="2">
          <reference field="4294967294" count="1" selected="0">
            <x v="1"/>
          </reference>
          <reference field="0" count="1" selected="0">
            <x v="4"/>
          </reference>
        </references>
      </pivotArea>
    </chartFormat>
    <chartFormat chart="0" format="12" series="1">
      <pivotArea type="data" outline="0" fieldPosition="0">
        <references count="2">
          <reference field="4294967294" count="1" selected="0">
            <x v="3"/>
          </reference>
          <reference field="0" count="1" selected="0">
            <x v="4"/>
          </reference>
        </references>
      </pivotArea>
    </chartFormat>
    <chartFormat chart="0" format="13" series="1">
      <pivotArea type="data" outline="0" fieldPosition="0">
        <references count="2">
          <reference field="4294967294" count="1" selected="0">
            <x v="1"/>
          </reference>
          <reference field="0" count="1" selected="0">
            <x v="5"/>
          </reference>
        </references>
      </pivotArea>
    </chartFormat>
    <chartFormat chart="0" format="14" series="1">
      <pivotArea type="data" outline="0" fieldPosition="0">
        <references count="2">
          <reference field="4294967294" count="1" selected="0">
            <x v="3"/>
          </reference>
          <reference field="0" count="1" selected="0">
            <x v="5"/>
          </reference>
        </references>
      </pivotArea>
    </chartFormat>
    <chartFormat chart="0" format="15" series="1">
      <pivotArea type="data" outline="0" fieldPosition="0">
        <references count="2">
          <reference field="4294967294" count="1" selected="0">
            <x v="1"/>
          </reference>
          <reference field="0" count="1" selected="0">
            <x v="6"/>
          </reference>
        </references>
      </pivotArea>
    </chartFormat>
    <chartFormat chart="0" format="16" series="1">
      <pivotArea type="data" outline="0" fieldPosition="0">
        <references count="2">
          <reference field="4294967294" count="1" selected="0">
            <x v="3"/>
          </reference>
          <reference field="0" count="1" selected="0">
            <x v="6"/>
          </reference>
        </references>
      </pivotArea>
    </chartFormat>
    <chartFormat chart="0" format="17" series="1">
      <pivotArea type="data" outline="0" fieldPosition="0">
        <references count="2">
          <reference field="4294967294" count="1" selected="0">
            <x v="0"/>
          </reference>
          <reference field="0" count="1" selected="0">
            <x v="4"/>
          </reference>
        </references>
      </pivotArea>
    </chartFormat>
    <chartFormat chart="0" format="18" series="1">
      <pivotArea type="data" outline="0" fieldPosition="0">
        <references count="2">
          <reference field="4294967294" count="1" selected="0">
            <x v="0"/>
          </reference>
          <reference field="0" count="1" selected="0">
            <x v="5"/>
          </reference>
        </references>
      </pivotArea>
    </chartFormat>
    <chartFormat chart="0" format="19" series="1">
      <pivotArea type="data" outline="0" fieldPosition="0">
        <references count="2">
          <reference field="4294967294" count="1" selected="0">
            <x v="0"/>
          </reference>
          <reference field="0" count="1" selected="0">
            <x v="6"/>
          </reference>
        </references>
      </pivotArea>
    </chartFormat>
    <chartFormat chart="0" format="20" series="1">
      <pivotArea type="data" outline="0" fieldPosition="0">
        <references count="2">
          <reference field="4294967294" count="1" selected="0">
            <x v="0"/>
          </reference>
          <reference field="0" count="1" selected="0">
            <x v="0"/>
          </reference>
        </references>
      </pivotArea>
    </chartFormat>
    <chartFormat chart="0" format="21" series="1">
      <pivotArea type="data" outline="0" fieldPosition="0">
        <references count="2">
          <reference field="4294967294" count="1" selected="0">
            <x v="0"/>
          </reference>
          <reference field="0" count="1" selected="0">
            <x v="1"/>
          </reference>
        </references>
      </pivotArea>
    </chartFormat>
    <chartFormat chart="0" format="22" series="1">
      <pivotArea type="data" outline="0" fieldPosition="0">
        <references count="2">
          <reference field="4294967294" count="1" selected="0">
            <x v="0"/>
          </reference>
          <reference field="0" count="1" selected="0">
            <x v="2"/>
          </reference>
        </references>
      </pivotArea>
    </chartFormat>
    <chartFormat chart="0" format="23" series="1">
      <pivotArea type="data" outline="0" fieldPosition="0">
        <references count="2">
          <reference field="4294967294" count="1" selected="0">
            <x v="0"/>
          </reference>
          <reference field="0" count="1" selected="0">
            <x v="3"/>
          </reference>
        </references>
      </pivotArea>
    </chartFormat>
    <chartFormat chart="0" format="24" series="1">
      <pivotArea type="data" outline="0" fieldPosition="0">
        <references count="2">
          <reference field="4294967294" count="1" selected="0">
            <x v="2"/>
          </reference>
          <reference field="0" count="1" selected="0">
            <x v="5"/>
          </reference>
        </references>
      </pivotArea>
    </chartFormat>
    <chartFormat chart="0" format="25" series="1">
      <pivotArea type="data" outline="0" fieldPosition="0">
        <references count="2">
          <reference field="4294967294" count="1" selected="0">
            <x v="2"/>
          </reference>
          <reference field="0" count="1" selected="0">
            <x v="6"/>
          </reference>
        </references>
      </pivotArea>
    </chartFormat>
    <chartFormat chart="0" format="26" series="1">
      <pivotArea type="data" outline="0" fieldPosition="0">
        <references count="2">
          <reference field="4294967294" count="1" selected="0">
            <x v="2"/>
          </reference>
          <reference field="0" count="1" selected="0">
            <x v="0"/>
          </reference>
        </references>
      </pivotArea>
    </chartFormat>
    <chartFormat chart="0" format="27" series="1">
      <pivotArea type="data" outline="0" fieldPosition="0">
        <references count="2">
          <reference field="4294967294" count="1" selected="0">
            <x v="2"/>
          </reference>
          <reference field="0" count="1" selected="0">
            <x v="1"/>
          </reference>
        </references>
      </pivotArea>
    </chartFormat>
    <chartFormat chart="0" format="28" series="1">
      <pivotArea type="data" outline="0" fieldPosition="0">
        <references count="2">
          <reference field="4294967294" count="1" selected="0">
            <x v="2"/>
          </reference>
          <reference field="0" count="1" selected="0">
            <x v="2"/>
          </reference>
        </references>
      </pivotArea>
    </chartFormat>
    <chartFormat chart="0" format="29" series="1">
      <pivotArea type="data" outline="0" fieldPosition="0">
        <references count="2">
          <reference field="4294967294" count="1" selected="0">
            <x v="2"/>
          </reference>
          <reference field="0" count="1" selected="0">
            <x v="3"/>
          </reference>
        </references>
      </pivotArea>
    </chartFormat>
    <chartFormat chart="0" format="30" series="1">
      <pivotArea type="data" outline="0" fieldPosition="0">
        <references count="2">
          <reference field="4294967294" count="1" selected="0">
            <x v="2"/>
          </reference>
          <reference field="0" count="1" selected="0">
            <x v="4"/>
          </reference>
        </references>
      </pivotArea>
    </chartFormat>
    <chartFormat chart="0" format="31" series="1">
      <pivotArea type="data" outline="0" fieldPosition="0">
        <references count="1">
          <reference field="4294967294" count="1" selected="0">
            <x v="0"/>
          </reference>
        </references>
      </pivotArea>
    </chartFormat>
    <chartFormat chart="0" format="32" series="1">
      <pivotArea type="data" outline="0" fieldPosition="0">
        <references count="1">
          <reference field="4294967294" count="1" selected="0">
            <x v="2"/>
          </reference>
        </references>
      </pivotArea>
    </chartFormat>
  </chartFormats>
  <pivotTableStyleInfo name="PivotStyleMedium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1.xml"/><Relationship Id="rId1" Type="http://schemas.openxmlformats.org/officeDocument/2006/relationships/printerSettings" Target="../printerSettings/printerSettings4.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1F5DA3-9054-4DAD-A18C-A5FD27A5EA4C}">
  <sheetPr codeName="Feuil2">
    <pageSetUpPr fitToPage="1"/>
  </sheetPr>
  <dimension ref="A1:T125"/>
  <sheetViews>
    <sheetView zoomScale="85" zoomScaleNormal="85" workbookViewId="0">
      <pane ySplit="4" topLeftCell="A122" activePane="bottomLeft" state="frozen"/>
      <selection activeCell="E1" sqref="E1"/>
      <selection pane="bottomLeft" activeCell="E125" sqref="E125"/>
    </sheetView>
  </sheetViews>
  <sheetFormatPr baseColWidth="10" defaultColWidth="11.453125" defaultRowHeight="13" x14ac:dyDescent="0.35"/>
  <cols>
    <col min="1" max="1" width="10.54296875" style="3" customWidth="1"/>
    <col min="2" max="2" width="10.54296875" style="4" customWidth="1"/>
    <col min="3" max="3" width="5.1796875" style="4" customWidth="1"/>
    <col min="4" max="5" width="6" style="4" customWidth="1"/>
    <col min="6" max="6" width="81.54296875" style="2" customWidth="1"/>
    <col min="7" max="7" width="16" style="2" customWidth="1"/>
    <col min="8" max="8" width="8.54296875" style="2" customWidth="1"/>
    <col min="9" max="9" width="11.453125" style="3"/>
    <col min="10" max="10" width="10.81640625" style="2" customWidth="1"/>
    <col min="11" max="11" width="13.453125" style="2" bestFit="1" customWidth="1"/>
    <col min="12" max="12" width="21" style="2" customWidth="1"/>
    <col min="13" max="13" width="47.81640625" style="2" customWidth="1"/>
    <col min="14" max="14" width="11.453125" style="3" customWidth="1"/>
    <col min="15" max="15" width="11.453125" style="2"/>
    <col min="16" max="16" width="11.453125" style="2" customWidth="1"/>
    <col min="17" max="17" width="51.453125" style="2" customWidth="1"/>
    <col min="18" max="18" width="11.453125" style="2" customWidth="1"/>
    <col min="19" max="19" width="11.453125" style="2"/>
    <col min="20" max="16384" width="11.453125" style="1"/>
  </cols>
  <sheetData>
    <row r="1" spans="1:20" x14ac:dyDescent="0.35">
      <c r="S1" s="79">
        <f ca="1">AVERAGE(T22:T125)</f>
        <v>6.134615384615385</v>
      </c>
      <c r="T1" s="78" t="s">
        <v>667</v>
      </c>
    </row>
    <row r="2" spans="1:20" x14ac:dyDescent="0.35">
      <c r="S2" s="2">
        <f>COUNTIFS(S22:S125,"&gt;0")</f>
        <v>100</v>
      </c>
      <c r="T2" s="1" t="s">
        <v>666</v>
      </c>
    </row>
    <row r="3" spans="1:20" ht="13.5" thickBot="1" x14ac:dyDescent="0.4">
      <c r="S3" s="2">
        <f>COUNTBLANK(S22:S125)</f>
        <v>4</v>
      </c>
      <c r="T3" s="1" t="s">
        <v>665</v>
      </c>
    </row>
    <row r="4" spans="1:20" ht="78" x14ac:dyDescent="0.35">
      <c r="A4" s="77" t="s">
        <v>664</v>
      </c>
      <c r="B4" s="76" t="s">
        <v>663</v>
      </c>
      <c r="C4" s="76" t="s">
        <v>662</v>
      </c>
      <c r="D4" s="76" t="s">
        <v>661</v>
      </c>
      <c r="E4" s="76" t="s">
        <v>660</v>
      </c>
      <c r="F4" s="73" t="s">
        <v>659</v>
      </c>
      <c r="G4" s="73" t="s">
        <v>658</v>
      </c>
      <c r="H4" s="73" t="s">
        <v>657</v>
      </c>
      <c r="I4" s="75" t="s">
        <v>656</v>
      </c>
      <c r="J4" s="74" t="s">
        <v>655</v>
      </c>
      <c r="K4" s="73" t="s">
        <v>654</v>
      </c>
      <c r="L4" s="73" t="s">
        <v>653</v>
      </c>
      <c r="M4" s="73" t="s">
        <v>652</v>
      </c>
      <c r="N4" s="72" t="s">
        <v>651</v>
      </c>
      <c r="O4" s="71" t="s">
        <v>650</v>
      </c>
      <c r="P4" s="71" t="s">
        <v>649</v>
      </c>
      <c r="Q4" s="71" t="s">
        <v>648</v>
      </c>
      <c r="R4" s="71" t="s">
        <v>647</v>
      </c>
      <c r="S4" s="71" t="s">
        <v>646</v>
      </c>
      <c r="T4" s="71" t="s">
        <v>645</v>
      </c>
    </row>
    <row r="5" spans="1:20" ht="52" x14ac:dyDescent="0.35">
      <c r="A5" s="62" t="s">
        <v>644</v>
      </c>
      <c r="B5" s="61">
        <v>43801</v>
      </c>
      <c r="C5" s="40">
        <f t="shared" ref="C5:C36" si="0">MONTH(B5)</f>
        <v>12</v>
      </c>
      <c r="D5" s="40">
        <f t="shared" ref="D5:D36" si="1">YEAR(B5)</f>
        <v>2019</v>
      </c>
      <c r="E5" s="10">
        <f t="shared" ref="E5:E36" si="2">WEEKNUM(B5)+IF(WEEKDAY(B5)=6,1,0)</f>
        <v>49</v>
      </c>
      <c r="F5" s="39" t="s">
        <v>643</v>
      </c>
      <c r="G5" s="39" t="s">
        <v>478</v>
      </c>
      <c r="H5" s="39" t="s">
        <v>477</v>
      </c>
      <c r="I5" s="40"/>
      <c r="J5" s="39" t="s">
        <v>476</v>
      </c>
      <c r="K5" s="39" t="s">
        <v>5</v>
      </c>
      <c r="L5" s="39" t="s">
        <v>4</v>
      </c>
      <c r="M5" s="39">
        <f>WEEKDAY(B5)</f>
        <v>2</v>
      </c>
      <c r="N5" s="40" t="s">
        <v>2</v>
      </c>
      <c r="O5" s="39" t="s">
        <v>474</v>
      </c>
      <c r="P5" s="39" t="s">
        <v>207</v>
      </c>
      <c r="Q5" s="39" t="s">
        <v>642</v>
      </c>
      <c r="R5" s="39"/>
      <c r="S5" s="59">
        <v>43802</v>
      </c>
      <c r="T5" s="58">
        <f t="shared" ref="T5:T36" ca="1" si="3">IF(ISBLANK(S5),_xlfn.DAYS(TODAY(),B5),_xlfn.DAYS(S5,B5))</f>
        <v>1</v>
      </c>
    </row>
    <row r="6" spans="1:20" ht="52" x14ac:dyDescent="0.35">
      <c r="A6" s="62" t="s">
        <v>641</v>
      </c>
      <c r="B6" s="61">
        <v>43802</v>
      </c>
      <c r="C6" s="40">
        <f t="shared" si="0"/>
        <v>12</v>
      </c>
      <c r="D6" s="40">
        <f t="shared" si="1"/>
        <v>2019</v>
      </c>
      <c r="E6" s="10">
        <f t="shared" si="2"/>
        <v>49</v>
      </c>
      <c r="F6" s="39" t="s">
        <v>640</v>
      </c>
      <c r="G6" s="39" t="s">
        <v>639</v>
      </c>
      <c r="H6" s="39"/>
      <c r="I6" s="40">
        <v>295000</v>
      </c>
      <c r="J6" s="39" t="s">
        <v>638</v>
      </c>
      <c r="K6" s="39" t="s">
        <v>12</v>
      </c>
      <c r="L6" s="39" t="s">
        <v>146</v>
      </c>
      <c r="M6" s="39" t="s">
        <v>637</v>
      </c>
      <c r="N6" s="40" t="s">
        <v>2</v>
      </c>
      <c r="O6" s="39" t="s">
        <v>474</v>
      </c>
      <c r="P6" s="39" t="s">
        <v>1</v>
      </c>
      <c r="Q6" s="39" t="s">
        <v>636</v>
      </c>
      <c r="R6" s="59">
        <v>43866</v>
      </c>
      <c r="S6" s="59">
        <v>43866</v>
      </c>
      <c r="T6" s="58">
        <f t="shared" ca="1" si="3"/>
        <v>64</v>
      </c>
    </row>
    <row r="7" spans="1:20" ht="351" x14ac:dyDescent="0.35">
      <c r="A7" s="62" t="s">
        <v>635</v>
      </c>
      <c r="B7" s="61">
        <v>43802</v>
      </c>
      <c r="C7" s="40">
        <f t="shared" si="0"/>
        <v>12</v>
      </c>
      <c r="D7" s="40">
        <f t="shared" si="1"/>
        <v>2019</v>
      </c>
      <c r="E7" s="10">
        <f t="shared" si="2"/>
        <v>49</v>
      </c>
      <c r="F7" s="39" t="s">
        <v>634</v>
      </c>
      <c r="G7" s="39" t="s">
        <v>633</v>
      </c>
      <c r="H7" s="39"/>
      <c r="I7" s="40">
        <v>253630</v>
      </c>
      <c r="J7" s="39" t="s">
        <v>632</v>
      </c>
      <c r="K7" s="39" t="s">
        <v>5</v>
      </c>
      <c r="L7" s="39" t="s">
        <v>4</v>
      </c>
      <c r="M7" s="39" t="s">
        <v>631</v>
      </c>
      <c r="N7" s="40" t="s">
        <v>2</v>
      </c>
      <c r="O7" s="39" t="s">
        <v>348</v>
      </c>
      <c r="P7" s="39" t="s">
        <v>630</v>
      </c>
      <c r="Q7" s="39" t="s">
        <v>629</v>
      </c>
      <c r="R7" s="59">
        <v>43804</v>
      </c>
      <c r="S7" s="59">
        <v>43810</v>
      </c>
      <c r="T7" s="58">
        <f t="shared" ca="1" si="3"/>
        <v>8</v>
      </c>
    </row>
    <row r="8" spans="1:20" ht="78" x14ac:dyDescent="0.35">
      <c r="A8" s="62" t="s">
        <v>628</v>
      </c>
      <c r="B8" s="61">
        <v>43796</v>
      </c>
      <c r="C8" s="40">
        <f t="shared" si="0"/>
        <v>11</v>
      </c>
      <c r="D8" s="40">
        <f t="shared" si="1"/>
        <v>2019</v>
      </c>
      <c r="E8" s="10">
        <f t="shared" si="2"/>
        <v>48</v>
      </c>
      <c r="F8" s="39" t="s">
        <v>627</v>
      </c>
      <c r="G8" s="39" t="s">
        <v>626</v>
      </c>
      <c r="H8" s="39" t="s">
        <v>477</v>
      </c>
      <c r="I8" s="40">
        <v>263605</v>
      </c>
      <c r="J8" s="39" t="s">
        <v>494</v>
      </c>
      <c r="K8" s="39" t="s">
        <v>5</v>
      </c>
      <c r="L8" s="39" t="s">
        <v>4</v>
      </c>
      <c r="M8" s="39" t="s">
        <v>625</v>
      </c>
      <c r="N8" s="40" t="s">
        <v>19</v>
      </c>
      <c r="O8" s="39" t="s">
        <v>57</v>
      </c>
      <c r="P8" s="39" t="s">
        <v>207</v>
      </c>
      <c r="Q8" s="39" t="s">
        <v>624</v>
      </c>
      <c r="R8" s="59">
        <v>43818</v>
      </c>
      <c r="S8" s="59">
        <v>43818</v>
      </c>
      <c r="T8" s="58">
        <f t="shared" ca="1" si="3"/>
        <v>22</v>
      </c>
    </row>
    <row r="9" spans="1:20" ht="130" x14ac:dyDescent="0.35">
      <c r="A9" s="62" t="s">
        <v>623</v>
      </c>
      <c r="B9" s="61">
        <v>43803</v>
      </c>
      <c r="C9" s="40">
        <f t="shared" si="0"/>
        <v>12</v>
      </c>
      <c r="D9" s="40">
        <f t="shared" si="1"/>
        <v>2019</v>
      </c>
      <c r="E9" s="10">
        <f t="shared" si="2"/>
        <v>49</v>
      </c>
      <c r="F9" s="70" t="s">
        <v>622</v>
      </c>
      <c r="G9" s="39" t="s">
        <v>180</v>
      </c>
      <c r="H9" s="39"/>
      <c r="I9" s="40">
        <v>253500</v>
      </c>
      <c r="J9" s="39" t="s">
        <v>71</v>
      </c>
      <c r="K9" s="39" t="s">
        <v>5</v>
      </c>
      <c r="L9" s="39" t="s">
        <v>4</v>
      </c>
      <c r="M9" s="39" t="s">
        <v>621</v>
      </c>
      <c r="N9" s="40" t="s">
        <v>2</v>
      </c>
      <c r="O9" s="39" t="s">
        <v>348</v>
      </c>
      <c r="P9" s="39" t="s">
        <v>10</v>
      </c>
      <c r="Q9" s="39" t="s">
        <v>620</v>
      </c>
      <c r="R9" s="59">
        <v>43817</v>
      </c>
      <c r="S9" s="59">
        <v>43817</v>
      </c>
      <c r="T9" s="58">
        <f t="shared" ca="1" si="3"/>
        <v>14</v>
      </c>
    </row>
    <row r="10" spans="1:20" ht="52" x14ac:dyDescent="0.35">
      <c r="A10" s="62" t="s">
        <v>619</v>
      </c>
      <c r="B10" s="61">
        <v>43809</v>
      </c>
      <c r="C10" s="40">
        <f t="shared" si="0"/>
        <v>12</v>
      </c>
      <c r="D10" s="40">
        <f t="shared" si="1"/>
        <v>2019</v>
      </c>
      <c r="E10" s="10">
        <f t="shared" si="2"/>
        <v>50</v>
      </c>
      <c r="F10" s="70" t="s">
        <v>618</v>
      </c>
      <c r="G10" s="39" t="s">
        <v>180</v>
      </c>
      <c r="H10" s="39"/>
      <c r="I10" s="40">
        <v>253500</v>
      </c>
      <c r="J10" s="39" t="s">
        <v>71</v>
      </c>
      <c r="K10" s="39" t="s">
        <v>5</v>
      </c>
      <c r="L10" s="39" t="s">
        <v>4</v>
      </c>
      <c r="M10" s="39" t="s">
        <v>617</v>
      </c>
      <c r="N10" s="40"/>
      <c r="O10" s="39" t="s">
        <v>348</v>
      </c>
      <c r="P10" s="39" t="s">
        <v>10</v>
      </c>
      <c r="Q10" s="39"/>
      <c r="R10" s="39"/>
      <c r="S10" s="59">
        <v>43817</v>
      </c>
      <c r="T10" s="58">
        <f t="shared" ca="1" si="3"/>
        <v>8</v>
      </c>
    </row>
    <row r="11" spans="1:20" ht="65" x14ac:dyDescent="0.35">
      <c r="A11" s="62" t="s">
        <v>616</v>
      </c>
      <c r="B11" s="61">
        <v>43809</v>
      </c>
      <c r="C11" s="40">
        <f t="shared" si="0"/>
        <v>12</v>
      </c>
      <c r="D11" s="40">
        <f t="shared" si="1"/>
        <v>2019</v>
      </c>
      <c r="E11" s="10">
        <f t="shared" si="2"/>
        <v>50</v>
      </c>
      <c r="F11" s="70" t="s">
        <v>615</v>
      </c>
      <c r="G11" s="39" t="s">
        <v>614</v>
      </c>
      <c r="H11" s="39"/>
      <c r="I11" s="40">
        <v>253500</v>
      </c>
      <c r="J11" s="39" t="s">
        <v>71</v>
      </c>
      <c r="K11" s="39" t="s">
        <v>5</v>
      </c>
      <c r="L11" s="39" t="s">
        <v>4</v>
      </c>
      <c r="M11" s="39" t="s">
        <v>613</v>
      </c>
      <c r="N11" s="40"/>
      <c r="O11" s="39" t="s">
        <v>348</v>
      </c>
      <c r="P11" s="39" t="s">
        <v>10</v>
      </c>
      <c r="Q11" s="39"/>
      <c r="R11" s="59"/>
      <c r="S11" s="59">
        <v>43817</v>
      </c>
      <c r="T11" s="58">
        <f t="shared" ca="1" si="3"/>
        <v>8</v>
      </c>
    </row>
    <row r="12" spans="1:20" ht="208" x14ac:dyDescent="0.35">
      <c r="A12" s="62" t="s">
        <v>612</v>
      </c>
      <c r="B12" s="61">
        <v>43809</v>
      </c>
      <c r="C12" s="40">
        <f t="shared" si="0"/>
        <v>12</v>
      </c>
      <c r="D12" s="40">
        <f t="shared" si="1"/>
        <v>2019</v>
      </c>
      <c r="E12" s="10">
        <f t="shared" si="2"/>
        <v>50</v>
      </c>
      <c r="F12" s="70" t="s">
        <v>611</v>
      </c>
      <c r="G12" s="39" t="s">
        <v>610</v>
      </c>
      <c r="H12" s="39"/>
      <c r="I12" s="40">
        <v>253261</v>
      </c>
      <c r="J12" s="39" t="s">
        <v>105</v>
      </c>
      <c r="K12" s="39" t="s">
        <v>5</v>
      </c>
      <c r="L12" s="39" t="s">
        <v>4</v>
      </c>
      <c r="M12" s="39" t="s">
        <v>609</v>
      </c>
      <c r="N12" s="40" t="s">
        <v>2</v>
      </c>
      <c r="O12" s="39"/>
      <c r="P12" s="39" t="s">
        <v>10</v>
      </c>
      <c r="Q12" s="39" t="s">
        <v>608</v>
      </c>
      <c r="R12" s="39"/>
      <c r="S12" s="59">
        <v>43874</v>
      </c>
      <c r="T12" s="58">
        <f t="shared" ca="1" si="3"/>
        <v>65</v>
      </c>
    </row>
    <row r="13" spans="1:20" ht="91" x14ac:dyDescent="0.35">
      <c r="A13" s="62" t="s">
        <v>607</v>
      </c>
      <c r="B13" s="61">
        <v>43812</v>
      </c>
      <c r="C13" s="40">
        <f t="shared" si="0"/>
        <v>12</v>
      </c>
      <c r="D13" s="40">
        <f t="shared" si="1"/>
        <v>2019</v>
      </c>
      <c r="E13" s="10">
        <f t="shared" si="2"/>
        <v>51</v>
      </c>
      <c r="F13" s="39" t="s">
        <v>606</v>
      </c>
      <c r="G13" s="39" t="s">
        <v>605</v>
      </c>
      <c r="H13" s="39"/>
      <c r="I13" s="40">
        <v>253500</v>
      </c>
      <c r="J13" s="39" t="s">
        <v>71</v>
      </c>
      <c r="K13" s="39" t="s">
        <v>5</v>
      </c>
      <c r="L13" s="39" t="s">
        <v>4</v>
      </c>
      <c r="M13" s="39" t="s">
        <v>600</v>
      </c>
      <c r="N13" s="40"/>
      <c r="O13" s="39" t="s">
        <v>348</v>
      </c>
      <c r="P13" s="39" t="s">
        <v>604</v>
      </c>
      <c r="Q13" s="39"/>
      <c r="R13" s="39"/>
      <c r="S13" s="59">
        <v>43817</v>
      </c>
      <c r="T13" s="58">
        <f t="shared" ca="1" si="3"/>
        <v>5</v>
      </c>
    </row>
    <row r="14" spans="1:20" ht="130" x14ac:dyDescent="0.35">
      <c r="A14" s="62" t="s">
        <v>603</v>
      </c>
      <c r="B14" s="61">
        <v>43815</v>
      </c>
      <c r="C14" s="40">
        <f t="shared" si="0"/>
        <v>12</v>
      </c>
      <c r="D14" s="40">
        <f t="shared" si="1"/>
        <v>2019</v>
      </c>
      <c r="E14" s="10">
        <f t="shared" si="2"/>
        <v>51</v>
      </c>
      <c r="F14" s="39" t="s">
        <v>602</v>
      </c>
      <c r="G14" s="69" t="s">
        <v>601</v>
      </c>
      <c r="H14" s="39"/>
      <c r="I14" s="40">
        <v>253500</v>
      </c>
      <c r="J14" s="39" t="s">
        <v>71</v>
      </c>
      <c r="K14" s="39" t="s">
        <v>5</v>
      </c>
      <c r="L14" s="39" t="s">
        <v>4</v>
      </c>
      <c r="M14" s="39" t="s">
        <v>600</v>
      </c>
      <c r="N14" s="40"/>
      <c r="O14" s="39" t="s">
        <v>348</v>
      </c>
      <c r="P14" s="39" t="s">
        <v>599</v>
      </c>
      <c r="Q14" s="39"/>
      <c r="R14" s="39"/>
      <c r="S14" s="59">
        <v>43817</v>
      </c>
      <c r="T14" s="58">
        <f t="shared" ca="1" si="3"/>
        <v>2</v>
      </c>
    </row>
    <row r="15" spans="1:20" ht="117" x14ac:dyDescent="0.35">
      <c r="A15" s="62" t="s">
        <v>598</v>
      </c>
      <c r="B15" s="61">
        <v>43815</v>
      </c>
      <c r="C15" s="40">
        <f t="shared" si="0"/>
        <v>12</v>
      </c>
      <c r="D15" s="40">
        <f t="shared" si="1"/>
        <v>2019</v>
      </c>
      <c r="E15" s="10">
        <f t="shared" si="2"/>
        <v>51</v>
      </c>
      <c r="F15" s="39" t="s">
        <v>597</v>
      </c>
      <c r="G15" s="39" t="s">
        <v>596</v>
      </c>
      <c r="H15" s="39"/>
      <c r="I15" s="40"/>
      <c r="J15" s="39" t="s">
        <v>595</v>
      </c>
      <c r="K15" s="39" t="s">
        <v>115</v>
      </c>
      <c r="L15" s="39"/>
      <c r="M15" s="39" t="s">
        <v>594</v>
      </c>
      <c r="N15" s="40"/>
      <c r="O15" s="39" t="s">
        <v>431</v>
      </c>
      <c r="P15" s="39" t="s">
        <v>515</v>
      </c>
      <c r="Q15" s="39" t="s">
        <v>593</v>
      </c>
      <c r="R15" s="39"/>
      <c r="S15" s="59">
        <v>43816</v>
      </c>
      <c r="T15" s="58">
        <f t="shared" ca="1" si="3"/>
        <v>1</v>
      </c>
    </row>
    <row r="16" spans="1:20" ht="91" x14ac:dyDescent="0.35">
      <c r="A16" s="62" t="s">
        <v>592</v>
      </c>
      <c r="B16" s="61">
        <v>43815</v>
      </c>
      <c r="C16" s="40">
        <f t="shared" si="0"/>
        <v>12</v>
      </c>
      <c r="D16" s="40">
        <f t="shared" si="1"/>
        <v>2019</v>
      </c>
      <c r="E16" s="10">
        <f t="shared" si="2"/>
        <v>51</v>
      </c>
      <c r="F16" s="39" t="s">
        <v>591</v>
      </c>
      <c r="G16" s="39" t="s">
        <v>590</v>
      </c>
      <c r="H16" s="39"/>
      <c r="I16" s="40"/>
      <c r="J16" s="39" t="s">
        <v>589</v>
      </c>
      <c r="K16" s="39" t="s">
        <v>36</v>
      </c>
      <c r="L16" s="39" t="s">
        <v>184</v>
      </c>
      <c r="M16" s="39" t="s">
        <v>588</v>
      </c>
      <c r="N16" s="40" t="s">
        <v>19</v>
      </c>
      <c r="O16" s="39" t="s">
        <v>587</v>
      </c>
      <c r="P16" s="39" t="s">
        <v>586</v>
      </c>
      <c r="Q16" s="39" t="s">
        <v>585</v>
      </c>
      <c r="R16" s="59">
        <v>43815</v>
      </c>
      <c r="S16" s="59">
        <v>43815</v>
      </c>
      <c r="T16" s="58">
        <f t="shared" ca="1" si="3"/>
        <v>0</v>
      </c>
    </row>
    <row r="17" spans="1:20" ht="65" x14ac:dyDescent="0.35">
      <c r="A17" s="62" t="s">
        <v>584</v>
      </c>
      <c r="B17" s="61">
        <v>43815</v>
      </c>
      <c r="C17" s="40">
        <f t="shared" si="0"/>
        <v>12</v>
      </c>
      <c r="D17" s="40">
        <f t="shared" si="1"/>
        <v>2019</v>
      </c>
      <c r="E17" s="10">
        <f t="shared" si="2"/>
        <v>51</v>
      </c>
      <c r="F17" s="39" t="s">
        <v>583</v>
      </c>
      <c r="G17" s="39"/>
      <c r="H17" s="39"/>
      <c r="I17" s="40">
        <v>253252</v>
      </c>
      <c r="J17" s="39" t="s">
        <v>582</v>
      </c>
      <c r="K17" s="39" t="s">
        <v>5</v>
      </c>
      <c r="L17" s="39" t="s">
        <v>184</v>
      </c>
      <c r="M17" s="39" t="s">
        <v>145</v>
      </c>
      <c r="N17" s="40" t="s">
        <v>19</v>
      </c>
      <c r="O17" s="39" t="s">
        <v>575</v>
      </c>
      <c r="P17" s="39" t="s">
        <v>1</v>
      </c>
      <c r="Q17" s="39" t="s">
        <v>581</v>
      </c>
      <c r="R17" s="59">
        <v>43818</v>
      </c>
      <c r="S17" s="59">
        <v>43818</v>
      </c>
      <c r="T17" s="58">
        <f t="shared" ca="1" si="3"/>
        <v>3</v>
      </c>
    </row>
    <row r="18" spans="1:20" ht="65" x14ac:dyDescent="0.35">
      <c r="A18" s="62" t="s">
        <v>580</v>
      </c>
      <c r="B18" s="61">
        <v>43818</v>
      </c>
      <c r="C18" s="40">
        <f t="shared" si="0"/>
        <v>12</v>
      </c>
      <c r="D18" s="40">
        <f t="shared" si="1"/>
        <v>2019</v>
      </c>
      <c r="E18" s="10">
        <f t="shared" si="2"/>
        <v>51</v>
      </c>
      <c r="F18" s="39" t="s">
        <v>579</v>
      </c>
      <c r="G18" s="39" t="s">
        <v>578</v>
      </c>
      <c r="H18" s="39"/>
      <c r="I18" s="40">
        <v>162140</v>
      </c>
      <c r="J18" s="39" t="s">
        <v>577</v>
      </c>
      <c r="K18" s="39" t="s">
        <v>5</v>
      </c>
      <c r="L18" s="39" t="s">
        <v>184</v>
      </c>
      <c r="M18" s="39" t="s">
        <v>576</v>
      </c>
      <c r="N18" s="40" t="s">
        <v>19</v>
      </c>
      <c r="O18" s="39" t="s">
        <v>575</v>
      </c>
      <c r="P18" s="39" t="s">
        <v>574</v>
      </c>
      <c r="Q18" s="39" t="s">
        <v>573</v>
      </c>
      <c r="R18" s="59">
        <v>43818</v>
      </c>
      <c r="S18" s="59">
        <v>43818</v>
      </c>
      <c r="T18" s="58">
        <f t="shared" ca="1" si="3"/>
        <v>0</v>
      </c>
    </row>
    <row r="19" spans="1:20" ht="78" x14ac:dyDescent="0.35">
      <c r="A19" s="62" t="s">
        <v>572</v>
      </c>
      <c r="B19" s="61">
        <v>43818</v>
      </c>
      <c r="C19" s="40">
        <f t="shared" si="0"/>
        <v>12</v>
      </c>
      <c r="D19" s="40">
        <f t="shared" si="1"/>
        <v>2019</v>
      </c>
      <c r="E19" s="10">
        <f t="shared" si="2"/>
        <v>51</v>
      </c>
      <c r="F19" s="39" t="s">
        <v>571</v>
      </c>
      <c r="G19" s="39" t="s">
        <v>570</v>
      </c>
      <c r="H19" s="39" t="s">
        <v>38</v>
      </c>
      <c r="I19" s="40">
        <v>528012</v>
      </c>
      <c r="J19" s="39" t="s">
        <v>569</v>
      </c>
      <c r="K19" s="39" t="s">
        <v>372</v>
      </c>
      <c r="L19" s="39" t="s">
        <v>4</v>
      </c>
      <c r="M19" s="39"/>
      <c r="N19" s="40" t="s">
        <v>2</v>
      </c>
      <c r="O19" s="39" t="s">
        <v>57</v>
      </c>
      <c r="P19" s="39" t="s">
        <v>568</v>
      </c>
      <c r="Q19" s="39" t="s">
        <v>567</v>
      </c>
      <c r="R19" s="59">
        <v>43818</v>
      </c>
      <c r="S19" s="59">
        <v>43860</v>
      </c>
      <c r="T19" s="58">
        <f t="shared" ca="1" si="3"/>
        <v>42</v>
      </c>
    </row>
    <row r="20" spans="1:20" ht="338" x14ac:dyDescent="0.35">
      <c r="A20" s="62" t="s">
        <v>566</v>
      </c>
      <c r="B20" s="61">
        <v>43819</v>
      </c>
      <c r="C20" s="40">
        <f t="shared" si="0"/>
        <v>12</v>
      </c>
      <c r="D20" s="40">
        <f t="shared" si="1"/>
        <v>2019</v>
      </c>
      <c r="E20" s="10">
        <f t="shared" si="2"/>
        <v>52</v>
      </c>
      <c r="F20" s="39" t="s">
        <v>565</v>
      </c>
      <c r="G20" s="39" t="s">
        <v>564</v>
      </c>
      <c r="H20" s="39"/>
      <c r="I20" s="40">
        <v>253500</v>
      </c>
      <c r="J20" s="39" t="s">
        <v>71</v>
      </c>
      <c r="K20" s="39" t="s">
        <v>5</v>
      </c>
      <c r="L20" s="39" t="s">
        <v>4</v>
      </c>
      <c r="M20" s="39"/>
      <c r="N20" s="40" t="s">
        <v>19</v>
      </c>
      <c r="O20" s="39" t="s">
        <v>348</v>
      </c>
      <c r="P20" s="39" t="s">
        <v>160</v>
      </c>
      <c r="Q20" s="39"/>
      <c r="R20" s="39"/>
      <c r="S20" s="59">
        <v>43822</v>
      </c>
      <c r="T20" s="58">
        <f t="shared" ca="1" si="3"/>
        <v>3</v>
      </c>
    </row>
    <row r="21" spans="1:20" ht="91.5" thickBot="1" x14ac:dyDescent="0.4">
      <c r="A21" s="68" t="s">
        <v>563</v>
      </c>
      <c r="B21" s="67">
        <v>43822</v>
      </c>
      <c r="C21" s="66">
        <f t="shared" si="0"/>
        <v>12</v>
      </c>
      <c r="D21" s="66">
        <f t="shared" si="1"/>
        <v>2019</v>
      </c>
      <c r="E21" s="10">
        <f t="shared" si="2"/>
        <v>52</v>
      </c>
      <c r="F21" s="65" t="s">
        <v>562</v>
      </c>
      <c r="G21" s="65" t="s">
        <v>550</v>
      </c>
      <c r="H21" s="65"/>
      <c r="I21" s="66">
        <v>253360</v>
      </c>
      <c r="J21" s="65" t="s">
        <v>476</v>
      </c>
      <c r="K21" s="65" t="s">
        <v>5</v>
      </c>
      <c r="L21" s="65" t="s">
        <v>4</v>
      </c>
      <c r="M21" s="65"/>
      <c r="N21" s="66" t="s">
        <v>19</v>
      </c>
      <c r="O21" s="65" t="s">
        <v>57</v>
      </c>
      <c r="P21" s="65" t="s">
        <v>258</v>
      </c>
      <c r="Q21" s="65"/>
      <c r="R21" s="64">
        <v>43823</v>
      </c>
      <c r="S21" s="64">
        <v>43823</v>
      </c>
      <c r="T21" s="63">
        <f t="shared" ca="1" si="3"/>
        <v>1</v>
      </c>
    </row>
    <row r="22" spans="1:20" ht="104" x14ac:dyDescent="0.35">
      <c r="A22" s="12" t="s">
        <v>561</v>
      </c>
      <c r="B22" s="11">
        <v>43837</v>
      </c>
      <c r="C22" s="9">
        <f t="shared" si="0"/>
        <v>1</v>
      </c>
      <c r="D22" s="9">
        <f t="shared" si="1"/>
        <v>2020</v>
      </c>
      <c r="E22" s="10">
        <f t="shared" si="2"/>
        <v>2</v>
      </c>
      <c r="F22" s="8" t="s">
        <v>560</v>
      </c>
      <c r="G22" s="8" t="s">
        <v>559</v>
      </c>
      <c r="H22" s="8"/>
      <c r="I22" s="9">
        <v>253500</v>
      </c>
      <c r="J22" s="8" t="s">
        <v>71</v>
      </c>
      <c r="K22" s="8" t="s">
        <v>5</v>
      </c>
      <c r="L22" s="8" t="s">
        <v>4</v>
      </c>
      <c r="M22" s="8"/>
      <c r="N22" s="9" t="s">
        <v>19</v>
      </c>
      <c r="O22" s="8" t="s">
        <v>348</v>
      </c>
      <c r="P22" s="8" t="s">
        <v>10</v>
      </c>
      <c r="Q22" s="8"/>
      <c r="R22" s="8"/>
      <c r="S22" s="6">
        <v>43837</v>
      </c>
      <c r="T22" s="5">
        <f t="shared" ca="1" si="3"/>
        <v>0</v>
      </c>
    </row>
    <row r="23" spans="1:20" ht="312" x14ac:dyDescent="0.35">
      <c r="A23" s="62" t="s">
        <v>558</v>
      </c>
      <c r="B23" s="61">
        <v>43838</v>
      </c>
      <c r="C23" s="40">
        <f t="shared" si="0"/>
        <v>1</v>
      </c>
      <c r="D23" s="40">
        <f t="shared" si="1"/>
        <v>2020</v>
      </c>
      <c r="E23" s="10">
        <f t="shared" si="2"/>
        <v>2</v>
      </c>
      <c r="F23" s="39" t="s">
        <v>557</v>
      </c>
      <c r="G23" s="39" t="s">
        <v>556</v>
      </c>
      <c r="H23" s="39"/>
      <c r="I23" s="40">
        <v>136439</v>
      </c>
      <c r="J23" s="39" t="s">
        <v>555</v>
      </c>
      <c r="K23" s="39" t="s">
        <v>5</v>
      </c>
      <c r="L23" s="39" t="s">
        <v>4</v>
      </c>
      <c r="M23" s="39" t="s">
        <v>554</v>
      </c>
      <c r="N23" s="40" t="s">
        <v>2</v>
      </c>
      <c r="O23" s="39" t="s">
        <v>431</v>
      </c>
      <c r="P23" s="39" t="s">
        <v>297</v>
      </c>
      <c r="Q23" s="39" t="s">
        <v>553</v>
      </c>
      <c r="R23" s="59">
        <v>43839</v>
      </c>
      <c r="S23" s="59">
        <v>43850</v>
      </c>
      <c r="T23" s="58">
        <f t="shared" ca="1" si="3"/>
        <v>12</v>
      </c>
    </row>
    <row r="24" spans="1:20" ht="117" x14ac:dyDescent="0.35">
      <c r="A24" s="62" t="s">
        <v>552</v>
      </c>
      <c r="B24" s="61">
        <v>43843</v>
      </c>
      <c r="C24" s="40">
        <f t="shared" si="0"/>
        <v>1</v>
      </c>
      <c r="D24" s="40">
        <f t="shared" si="1"/>
        <v>2020</v>
      </c>
      <c r="E24" s="10">
        <f t="shared" si="2"/>
        <v>3</v>
      </c>
      <c r="F24" s="39" t="s">
        <v>551</v>
      </c>
      <c r="G24" s="39" t="s">
        <v>550</v>
      </c>
      <c r="H24" s="39"/>
      <c r="I24" s="40">
        <v>253360</v>
      </c>
      <c r="J24" s="39" t="s">
        <v>549</v>
      </c>
      <c r="K24" s="39" t="s">
        <v>5</v>
      </c>
      <c r="L24" s="39" t="s">
        <v>4</v>
      </c>
      <c r="M24" s="39" t="s">
        <v>548</v>
      </c>
      <c r="N24" s="40" t="s">
        <v>2</v>
      </c>
      <c r="O24" s="39" t="s">
        <v>57</v>
      </c>
      <c r="P24" s="39" t="s">
        <v>258</v>
      </c>
      <c r="Q24" s="39" t="s">
        <v>547</v>
      </c>
      <c r="R24" s="59">
        <v>43844</v>
      </c>
      <c r="S24" s="59">
        <v>43847</v>
      </c>
      <c r="T24" s="58">
        <f t="shared" ca="1" si="3"/>
        <v>4</v>
      </c>
    </row>
    <row r="25" spans="1:20" ht="78" x14ac:dyDescent="0.35">
      <c r="A25" s="62" t="s">
        <v>546</v>
      </c>
      <c r="B25" s="61">
        <v>43844</v>
      </c>
      <c r="C25" s="40">
        <f t="shared" si="0"/>
        <v>1</v>
      </c>
      <c r="D25" s="40">
        <f t="shared" si="1"/>
        <v>2020</v>
      </c>
      <c r="E25" s="10">
        <f t="shared" si="2"/>
        <v>3</v>
      </c>
      <c r="F25" s="39" t="s">
        <v>545</v>
      </c>
      <c r="G25" s="39" t="s">
        <v>544</v>
      </c>
      <c r="H25" s="39"/>
      <c r="I25" s="40">
        <v>521050</v>
      </c>
      <c r="J25" s="39" t="s">
        <v>543</v>
      </c>
      <c r="K25" s="39" t="s">
        <v>542</v>
      </c>
      <c r="L25" s="39" t="s">
        <v>184</v>
      </c>
      <c r="M25" s="39"/>
      <c r="N25" s="40" t="s">
        <v>2</v>
      </c>
      <c r="O25" s="39" t="s">
        <v>459</v>
      </c>
      <c r="P25" s="39" t="s">
        <v>43</v>
      </c>
      <c r="Q25" s="39" t="s">
        <v>541</v>
      </c>
      <c r="R25" s="39"/>
      <c r="S25" s="59">
        <v>43844</v>
      </c>
      <c r="T25" s="58">
        <f t="shared" ca="1" si="3"/>
        <v>0</v>
      </c>
    </row>
    <row r="26" spans="1:20" ht="169" x14ac:dyDescent="0.35">
      <c r="A26" s="62" t="s">
        <v>540</v>
      </c>
      <c r="B26" s="61">
        <v>43840</v>
      </c>
      <c r="C26" s="40">
        <f t="shared" si="0"/>
        <v>1</v>
      </c>
      <c r="D26" s="40">
        <f t="shared" si="1"/>
        <v>2020</v>
      </c>
      <c r="E26" s="10">
        <f t="shared" si="2"/>
        <v>3</v>
      </c>
      <c r="F26" s="39" t="s">
        <v>539</v>
      </c>
      <c r="G26" s="39" t="s">
        <v>538</v>
      </c>
      <c r="H26" s="39"/>
      <c r="I26" s="40">
        <v>240802</v>
      </c>
      <c r="J26" s="39" t="s">
        <v>537</v>
      </c>
      <c r="K26" s="39" t="s">
        <v>115</v>
      </c>
      <c r="L26" s="39" t="s">
        <v>4</v>
      </c>
      <c r="M26" s="39"/>
      <c r="N26" s="40" t="s">
        <v>19</v>
      </c>
      <c r="O26" s="8" t="s">
        <v>348</v>
      </c>
      <c r="P26" s="39" t="s">
        <v>1</v>
      </c>
      <c r="Q26" s="39"/>
      <c r="R26" s="39"/>
      <c r="S26" s="59">
        <v>43840</v>
      </c>
      <c r="T26" s="58">
        <f t="shared" ca="1" si="3"/>
        <v>0</v>
      </c>
    </row>
    <row r="27" spans="1:20" ht="39.5" thickBot="1" x14ac:dyDescent="0.4">
      <c r="A27" s="57" t="s">
        <v>536</v>
      </c>
      <c r="B27" s="56">
        <v>43846</v>
      </c>
      <c r="C27" s="55">
        <f t="shared" si="0"/>
        <v>1</v>
      </c>
      <c r="D27" s="55">
        <f t="shared" si="1"/>
        <v>2020</v>
      </c>
      <c r="E27" s="10">
        <f t="shared" si="2"/>
        <v>3</v>
      </c>
      <c r="F27" s="54" t="s">
        <v>535</v>
      </c>
      <c r="G27" s="54" t="s">
        <v>534</v>
      </c>
      <c r="H27" s="54"/>
      <c r="I27" s="55">
        <v>262080</v>
      </c>
      <c r="J27" s="54" t="s">
        <v>533</v>
      </c>
      <c r="K27" s="54" t="s">
        <v>12</v>
      </c>
      <c r="L27" s="54" t="s">
        <v>146</v>
      </c>
      <c r="M27" s="54" t="s">
        <v>532</v>
      </c>
      <c r="N27" s="55" t="s">
        <v>19</v>
      </c>
      <c r="O27" s="54" t="s">
        <v>531</v>
      </c>
      <c r="P27" s="54" t="s">
        <v>530</v>
      </c>
      <c r="Q27" s="54"/>
      <c r="R27" s="54"/>
      <c r="S27" s="52">
        <v>43846</v>
      </c>
      <c r="T27" s="51">
        <f t="shared" ca="1" si="3"/>
        <v>0</v>
      </c>
    </row>
    <row r="28" spans="1:20" ht="78.5" thickTop="1" x14ac:dyDescent="0.35">
      <c r="A28" s="12" t="s">
        <v>529</v>
      </c>
      <c r="B28" s="11">
        <v>43853</v>
      </c>
      <c r="C28" s="9">
        <f t="shared" si="0"/>
        <v>1</v>
      </c>
      <c r="D28" s="9">
        <f t="shared" si="1"/>
        <v>2020</v>
      </c>
      <c r="E28" s="10">
        <f t="shared" si="2"/>
        <v>4</v>
      </c>
      <c r="F28" s="8" t="s">
        <v>528</v>
      </c>
      <c r="G28" s="8" t="s">
        <v>527</v>
      </c>
      <c r="H28" s="8" t="s">
        <v>38</v>
      </c>
      <c r="I28" s="9">
        <v>263620</v>
      </c>
      <c r="J28" s="8" t="s">
        <v>526</v>
      </c>
      <c r="K28" s="8" t="s">
        <v>12</v>
      </c>
      <c r="L28" s="8" t="s">
        <v>146</v>
      </c>
      <c r="M28" s="8" t="s">
        <v>525</v>
      </c>
      <c r="N28" s="9" t="s">
        <v>2</v>
      </c>
      <c r="O28" s="8" t="s">
        <v>57</v>
      </c>
      <c r="P28" s="39" t="s">
        <v>18</v>
      </c>
      <c r="Q28" s="8" t="s">
        <v>524</v>
      </c>
      <c r="R28" s="6">
        <v>43853</v>
      </c>
      <c r="S28" s="6">
        <v>43853</v>
      </c>
      <c r="T28" s="5">
        <f t="shared" ca="1" si="3"/>
        <v>0</v>
      </c>
    </row>
    <row r="29" spans="1:20" ht="195" x14ac:dyDescent="0.35">
      <c r="A29" s="62" t="s">
        <v>523</v>
      </c>
      <c r="B29" s="61">
        <v>43853</v>
      </c>
      <c r="C29" s="40">
        <f t="shared" si="0"/>
        <v>1</v>
      </c>
      <c r="D29" s="40">
        <f t="shared" si="1"/>
        <v>2020</v>
      </c>
      <c r="E29" s="10">
        <f t="shared" si="2"/>
        <v>4</v>
      </c>
      <c r="F29" s="39" t="s">
        <v>522</v>
      </c>
      <c r="G29" s="39" t="s">
        <v>521</v>
      </c>
      <c r="H29" s="39"/>
      <c r="I29" s="40">
        <v>294052</v>
      </c>
      <c r="J29" s="39" t="s">
        <v>281</v>
      </c>
      <c r="K29" s="39" t="s">
        <v>12</v>
      </c>
      <c r="L29" s="39" t="s">
        <v>4</v>
      </c>
      <c r="M29" s="39" t="s">
        <v>280</v>
      </c>
      <c r="N29" s="40" t="s">
        <v>2</v>
      </c>
      <c r="O29" s="39" t="s">
        <v>57</v>
      </c>
      <c r="P29" s="39" t="s">
        <v>10</v>
      </c>
      <c r="Q29" s="39" t="s">
        <v>520</v>
      </c>
      <c r="R29" s="59">
        <v>43854</v>
      </c>
      <c r="S29" s="59">
        <v>43858</v>
      </c>
      <c r="T29" s="58">
        <f t="shared" ca="1" si="3"/>
        <v>5</v>
      </c>
    </row>
    <row r="30" spans="1:20" ht="143.5" thickBot="1" x14ac:dyDescent="0.4">
      <c r="A30" s="57" t="s">
        <v>519</v>
      </c>
      <c r="B30" s="56">
        <v>43854</v>
      </c>
      <c r="C30" s="55">
        <f t="shared" si="0"/>
        <v>1</v>
      </c>
      <c r="D30" s="55">
        <f t="shared" si="1"/>
        <v>2020</v>
      </c>
      <c r="E30" s="10">
        <f t="shared" si="2"/>
        <v>5</v>
      </c>
      <c r="F30" s="54" t="s">
        <v>518</v>
      </c>
      <c r="G30" s="54" t="s">
        <v>517</v>
      </c>
      <c r="H30" s="54"/>
      <c r="I30" s="55">
        <v>261620</v>
      </c>
      <c r="J30" s="54" t="s">
        <v>516</v>
      </c>
      <c r="K30" s="54" t="s">
        <v>12</v>
      </c>
      <c r="L30" s="54" t="s">
        <v>4</v>
      </c>
      <c r="M30" s="54"/>
      <c r="N30" s="55" t="s">
        <v>2</v>
      </c>
      <c r="O30" s="54"/>
      <c r="P30" s="54" t="s">
        <v>515</v>
      </c>
      <c r="Q30" s="54" t="s">
        <v>514</v>
      </c>
      <c r="R30" s="52">
        <v>43854</v>
      </c>
      <c r="S30" s="52">
        <v>43866</v>
      </c>
      <c r="T30" s="51">
        <f t="shared" ca="1" si="3"/>
        <v>12</v>
      </c>
    </row>
    <row r="31" spans="1:20" ht="351.5" thickTop="1" x14ac:dyDescent="0.35">
      <c r="A31" s="12" t="s">
        <v>513</v>
      </c>
      <c r="B31" s="11">
        <v>43857</v>
      </c>
      <c r="C31" s="9">
        <f t="shared" si="0"/>
        <v>1</v>
      </c>
      <c r="D31" s="9">
        <f t="shared" si="1"/>
        <v>2020</v>
      </c>
      <c r="E31" s="10">
        <f t="shared" si="2"/>
        <v>5</v>
      </c>
      <c r="F31" s="8" t="s">
        <v>512</v>
      </c>
      <c r="G31" s="8" t="s">
        <v>511</v>
      </c>
      <c r="H31" s="8"/>
      <c r="I31" s="9">
        <v>252521</v>
      </c>
      <c r="J31" s="8" t="s">
        <v>510</v>
      </c>
      <c r="K31" s="8" t="s">
        <v>5</v>
      </c>
      <c r="L31" s="8" t="s">
        <v>4</v>
      </c>
      <c r="M31" s="8" t="s">
        <v>509</v>
      </c>
      <c r="N31" s="9" t="s">
        <v>2</v>
      </c>
      <c r="O31" s="8" t="s">
        <v>57</v>
      </c>
      <c r="P31" s="8" t="s">
        <v>69</v>
      </c>
      <c r="Q31" s="8" t="s">
        <v>508</v>
      </c>
      <c r="R31" s="6">
        <v>43858</v>
      </c>
      <c r="S31" s="6">
        <v>43860</v>
      </c>
      <c r="T31" s="5">
        <f t="shared" ca="1" si="3"/>
        <v>3</v>
      </c>
    </row>
    <row r="32" spans="1:20" ht="338" x14ac:dyDescent="0.35">
      <c r="A32" s="62" t="s">
        <v>507</v>
      </c>
      <c r="B32" s="61">
        <v>43858</v>
      </c>
      <c r="C32" s="40">
        <f t="shared" si="0"/>
        <v>1</v>
      </c>
      <c r="D32" s="40">
        <f t="shared" si="1"/>
        <v>2020</v>
      </c>
      <c r="E32" s="10">
        <f t="shared" si="2"/>
        <v>5</v>
      </c>
      <c r="F32" s="39" t="s">
        <v>506</v>
      </c>
      <c r="G32" s="39" t="s">
        <v>505</v>
      </c>
      <c r="H32" s="39" t="s">
        <v>23</v>
      </c>
      <c r="I32" s="40">
        <v>221070</v>
      </c>
      <c r="J32" s="39" t="s">
        <v>504</v>
      </c>
      <c r="K32" s="39" t="s">
        <v>12</v>
      </c>
      <c r="L32" s="39" t="s">
        <v>146</v>
      </c>
      <c r="M32" s="39" t="s">
        <v>503</v>
      </c>
      <c r="N32" s="40" t="s">
        <v>2</v>
      </c>
      <c r="O32" s="39" t="s">
        <v>57</v>
      </c>
      <c r="P32" s="39" t="s">
        <v>28</v>
      </c>
      <c r="Q32" s="39" t="s">
        <v>502</v>
      </c>
      <c r="R32" s="59">
        <v>43860</v>
      </c>
      <c r="S32" s="59">
        <v>43861</v>
      </c>
      <c r="T32" s="58">
        <f t="shared" ca="1" si="3"/>
        <v>3</v>
      </c>
    </row>
    <row r="33" spans="1:20" ht="156" x14ac:dyDescent="0.35">
      <c r="A33" s="62" t="s">
        <v>501</v>
      </c>
      <c r="B33" s="61">
        <v>43857</v>
      </c>
      <c r="C33" s="40">
        <f t="shared" si="0"/>
        <v>1</v>
      </c>
      <c r="D33" s="40">
        <f t="shared" si="1"/>
        <v>2020</v>
      </c>
      <c r="E33" s="10">
        <f t="shared" si="2"/>
        <v>5</v>
      </c>
      <c r="F33" s="39" t="s">
        <v>500</v>
      </c>
      <c r="G33" s="39" t="s">
        <v>282</v>
      </c>
      <c r="H33" s="39" t="s">
        <v>38</v>
      </c>
      <c r="I33" s="40">
        <v>294040</v>
      </c>
      <c r="J33" s="39" t="s">
        <v>281</v>
      </c>
      <c r="K33" s="39" t="s">
        <v>12</v>
      </c>
      <c r="L33" s="39" t="s">
        <v>4</v>
      </c>
      <c r="M33" s="39" t="s">
        <v>499</v>
      </c>
      <c r="N33" s="40" t="s">
        <v>19</v>
      </c>
      <c r="O33" s="39" t="s">
        <v>57</v>
      </c>
      <c r="P33" s="39" t="s">
        <v>18</v>
      </c>
      <c r="Q33" s="39" t="s">
        <v>498</v>
      </c>
      <c r="R33" s="59">
        <v>43857</v>
      </c>
      <c r="S33" s="59">
        <v>43857</v>
      </c>
      <c r="T33" s="58">
        <f t="shared" ca="1" si="3"/>
        <v>0</v>
      </c>
    </row>
    <row r="34" spans="1:20" ht="409.5" x14ac:dyDescent="0.35">
      <c r="A34" s="62" t="s">
        <v>497</v>
      </c>
      <c r="B34" s="61">
        <v>43857</v>
      </c>
      <c r="C34" s="40">
        <f t="shared" si="0"/>
        <v>1</v>
      </c>
      <c r="D34" s="40">
        <f t="shared" si="1"/>
        <v>2020</v>
      </c>
      <c r="E34" s="10">
        <f t="shared" si="2"/>
        <v>5</v>
      </c>
      <c r="F34" s="39" t="s">
        <v>496</v>
      </c>
      <c r="G34" s="39" t="s">
        <v>495</v>
      </c>
      <c r="H34" s="39" t="s">
        <v>38</v>
      </c>
      <c r="I34" s="40">
        <v>263605</v>
      </c>
      <c r="J34" s="39" t="s">
        <v>494</v>
      </c>
      <c r="K34" s="39" t="s">
        <v>12</v>
      </c>
      <c r="L34" s="39" t="s">
        <v>4</v>
      </c>
      <c r="M34" s="39" t="s">
        <v>493</v>
      </c>
      <c r="N34" s="40" t="s">
        <v>2</v>
      </c>
      <c r="O34" s="39" t="s">
        <v>57</v>
      </c>
      <c r="P34" s="39" t="s">
        <v>18</v>
      </c>
      <c r="Q34" s="39" t="s">
        <v>492</v>
      </c>
      <c r="R34" s="59">
        <v>43860</v>
      </c>
      <c r="S34" s="59">
        <v>43861</v>
      </c>
      <c r="T34" s="58">
        <f t="shared" ca="1" si="3"/>
        <v>4</v>
      </c>
    </row>
    <row r="35" spans="1:20" ht="78.5" thickBot="1" x14ac:dyDescent="0.4">
      <c r="A35" s="57" t="s">
        <v>491</v>
      </c>
      <c r="B35" s="56">
        <v>43859</v>
      </c>
      <c r="C35" s="55">
        <f t="shared" si="0"/>
        <v>1</v>
      </c>
      <c r="D35" s="55">
        <f t="shared" si="1"/>
        <v>2020</v>
      </c>
      <c r="E35" s="10">
        <f t="shared" si="2"/>
        <v>5</v>
      </c>
      <c r="F35" s="54" t="s">
        <v>490</v>
      </c>
      <c r="G35" s="54" t="s">
        <v>489</v>
      </c>
      <c r="H35" s="54"/>
      <c r="I35" s="55">
        <v>750971</v>
      </c>
      <c r="J35" s="54" t="s">
        <v>488</v>
      </c>
      <c r="K35" s="54" t="s">
        <v>115</v>
      </c>
      <c r="L35" s="54" t="s">
        <v>85</v>
      </c>
      <c r="M35" s="54" t="s">
        <v>487</v>
      </c>
      <c r="N35" s="55" t="s">
        <v>2</v>
      </c>
      <c r="O35" s="54" t="s">
        <v>57</v>
      </c>
      <c r="P35" s="54" t="s">
        <v>386</v>
      </c>
      <c r="Q35" s="53" t="s">
        <v>486</v>
      </c>
      <c r="R35" s="52">
        <v>43859</v>
      </c>
      <c r="S35" s="52">
        <v>43859</v>
      </c>
      <c r="T35" s="51">
        <f t="shared" ca="1" si="3"/>
        <v>0</v>
      </c>
    </row>
    <row r="36" spans="1:20" ht="273.5" thickTop="1" x14ac:dyDescent="0.35">
      <c r="A36" s="12" t="s">
        <v>485</v>
      </c>
      <c r="B36" s="11">
        <v>43861</v>
      </c>
      <c r="C36" s="9">
        <f t="shared" si="0"/>
        <v>1</v>
      </c>
      <c r="D36" s="9">
        <f t="shared" si="1"/>
        <v>2020</v>
      </c>
      <c r="E36" s="10">
        <f t="shared" si="2"/>
        <v>6</v>
      </c>
      <c r="F36" s="8" t="s">
        <v>484</v>
      </c>
      <c r="G36" s="8" t="s">
        <v>483</v>
      </c>
      <c r="H36" s="8"/>
      <c r="I36" s="9">
        <v>253502</v>
      </c>
      <c r="J36" s="8" t="s">
        <v>213</v>
      </c>
      <c r="K36" s="8" t="s">
        <v>5</v>
      </c>
      <c r="L36" s="8" t="s">
        <v>85</v>
      </c>
      <c r="M36" s="8" t="s">
        <v>482</v>
      </c>
      <c r="N36" s="9" t="s">
        <v>2</v>
      </c>
      <c r="O36" s="8"/>
      <c r="P36" s="8" t="s">
        <v>103</v>
      </c>
      <c r="Q36" s="7" t="s">
        <v>481</v>
      </c>
      <c r="R36" s="6">
        <v>43861</v>
      </c>
      <c r="S36" s="6">
        <v>43885</v>
      </c>
      <c r="T36" s="5">
        <f t="shared" ca="1" si="3"/>
        <v>24</v>
      </c>
    </row>
    <row r="37" spans="1:20" ht="208" x14ac:dyDescent="0.35">
      <c r="A37" s="62" t="s">
        <v>480</v>
      </c>
      <c r="B37" s="61">
        <v>43861</v>
      </c>
      <c r="C37" s="40">
        <f t="shared" ref="C37:C68" si="4">MONTH(B37)</f>
        <v>1</v>
      </c>
      <c r="D37" s="40">
        <f t="shared" ref="D37:D68" si="5">YEAR(B37)</f>
        <v>2020</v>
      </c>
      <c r="E37" s="10">
        <f t="shared" ref="E37:E68" si="6">WEEKNUM(B37)+IF(WEEKDAY(B37)=6,1,0)</f>
        <v>6</v>
      </c>
      <c r="F37" s="39" t="s">
        <v>479</v>
      </c>
      <c r="G37" s="39" t="s">
        <v>478</v>
      </c>
      <c r="H37" s="39" t="s">
        <v>477</v>
      </c>
      <c r="I37" s="40"/>
      <c r="J37" s="39" t="s">
        <v>476</v>
      </c>
      <c r="K37" s="39" t="s">
        <v>5</v>
      </c>
      <c r="L37" s="39" t="s">
        <v>4</v>
      </c>
      <c r="M37" s="39" t="s">
        <v>475</v>
      </c>
      <c r="N37" s="40" t="s">
        <v>2</v>
      </c>
      <c r="O37" s="39" t="s">
        <v>474</v>
      </c>
      <c r="P37" s="39" t="s">
        <v>207</v>
      </c>
      <c r="Q37" s="60" t="s">
        <v>473</v>
      </c>
      <c r="R37" s="59">
        <v>43861</v>
      </c>
      <c r="S37" s="59">
        <v>43878</v>
      </c>
      <c r="T37" s="58">
        <f t="shared" ref="T37:T68" ca="1" si="7">IF(ISBLANK(S37),_xlfn.DAYS(TODAY(),B37),_xlfn.DAYS(S37,B37))</f>
        <v>17</v>
      </c>
    </row>
    <row r="38" spans="1:20" ht="104" x14ac:dyDescent="0.35">
      <c r="A38" s="62" t="s">
        <v>472</v>
      </c>
      <c r="B38" s="61">
        <v>43864</v>
      </c>
      <c r="C38" s="40">
        <f t="shared" si="4"/>
        <v>2</v>
      </c>
      <c r="D38" s="40">
        <f t="shared" si="5"/>
        <v>2020</v>
      </c>
      <c r="E38" s="10">
        <f t="shared" si="6"/>
        <v>6</v>
      </c>
      <c r="F38" s="39" t="s">
        <v>471</v>
      </c>
      <c r="G38" s="39" t="s">
        <v>470</v>
      </c>
      <c r="H38" s="39"/>
      <c r="I38" s="40">
        <v>294130</v>
      </c>
      <c r="J38" s="39" t="s">
        <v>469</v>
      </c>
      <c r="K38" s="39" t="s">
        <v>12</v>
      </c>
      <c r="L38" s="39" t="s">
        <v>4</v>
      </c>
      <c r="M38" s="39" t="s">
        <v>468</v>
      </c>
      <c r="N38" s="40" t="s">
        <v>2</v>
      </c>
      <c r="O38" s="39" t="s">
        <v>459</v>
      </c>
      <c r="P38" s="39" t="s">
        <v>160</v>
      </c>
      <c r="Q38" s="60"/>
      <c r="R38" s="59"/>
      <c r="S38" s="59">
        <v>43864</v>
      </c>
      <c r="T38" s="58">
        <f t="shared" ca="1" si="7"/>
        <v>0</v>
      </c>
    </row>
    <row r="39" spans="1:20" ht="39" x14ac:dyDescent="0.35">
      <c r="A39" s="62" t="s">
        <v>467</v>
      </c>
      <c r="B39" s="61">
        <v>43865</v>
      </c>
      <c r="C39" s="40">
        <f t="shared" si="4"/>
        <v>2</v>
      </c>
      <c r="D39" s="40">
        <f t="shared" si="5"/>
        <v>2020</v>
      </c>
      <c r="E39" s="10">
        <f t="shared" si="6"/>
        <v>6</v>
      </c>
      <c r="F39" s="39" t="s">
        <v>466</v>
      </c>
      <c r="G39" s="39"/>
      <c r="H39" s="39"/>
      <c r="I39" s="40">
        <v>253521</v>
      </c>
      <c r="J39" s="39" t="s">
        <v>174</v>
      </c>
      <c r="K39" s="39" t="s">
        <v>5</v>
      </c>
      <c r="L39" s="39" t="s">
        <v>146</v>
      </c>
      <c r="M39" s="39"/>
      <c r="N39" s="40" t="s">
        <v>2</v>
      </c>
      <c r="O39" s="39" t="s">
        <v>459</v>
      </c>
      <c r="P39" s="39" t="s">
        <v>328</v>
      </c>
      <c r="Q39" s="60" t="s">
        <v>465</v>
      </c>
      <c r="R39" s="59">
        <v>43867</v>
      </c>
      <c r="S39" s="59">
        <v>43867</v>
      </c>
      <c r="T39" s="58">
        <f t="shared" ca="1" si="7"/>
        <v>2</v>
      </c>
    </row>
    <row r="40" spans="1:20" ht="78" x14ac:dyDescent="0.35">
      <c r="A40" s="62" t="s">
        <v>464</v>
      </c>
      <c r="B40" s="61">
        <v>43865</v>
      </c>
      <c r="C40" s="40">
        <f t="shared" si="4"/>
        <v>2</v>
      </c>
      <c r="D40" s="40">
        <f t="shared" si="5"/>
        <v>2020</v>
      </c>
      <c r="E40" s="10">
        <f t="shared" si="6"/>
        <v>6</v>
      </c>
      <c r="F40" s="39" t="s">
        <v>463</v>
      </c>
      <c r="G40" s="39" t="s">
        <v>462</v>
      </c>
      <c r="H40" s="39"/>
      <c r="I40" s="40">
        <v>292964</v>
      </c>
      <c r="J40" s="39" t="s">
        <v>461</v>
      </c>
      <c r="K40" s="39" t="s">
        <v>5</v>
      </c>
      <c r="L40" s="39" t="s">
        <v>4</v>
      </c>
      <c r="M40" s="39" t="s">
        <v>460</v>
      </c>
      <c r="N40" s="40" t="s">
        <v>2</v>
      </c>
      <c r="O40" s="39" t="s">
        <v>459</v>
      </c>
      <c r="P40" s="39" t="s">
        <v>328</v>
      </c>
      <c r="Q40" s="60" t="s">
        <v>458</v>
      </c>
      <c r="R40" s="59">
        <v>43867</v>
      </c>
      <c r="S40" s="59">
        <v>43867</v>
      </c>
      <c r="T40" s="58">
        <f t="shared" ca="1" si="7"/>
        <v>2</v>
      </c>
    </row>
    <row r="41" spans="1:20" ht="195.5" thickBot="1" x14ac:dyDescent="0.4">
      <c r="A41" s="57" t="s">
        <v>457</v>
      </c>
      <c r="B41" s="56">
        <v>43865</v>
      </c>
      <c r="C41" s="55">
        <f t="shared" si="4"/>
        <v>2</v>
      </c>
      <c r="D41" s="55">
        <f t="shared" si="5"/>
        <v>2020</v>
      </c>
      <c r="E41" s="10">
        <f t="shared" si="6"/>
        <v>6</v>
      </c>
      <c r="F41" s="54" t="s">
        <v>456</v>
      </c>
      <c r="G41" s="54" t="s">
        <v>455</v>
      </c>
      <c r="H41" s="54" t="s">
        <v>23</v>
      </c>
      <c r="I41" s="55">
        <v>252913</v>
      </c>
      <c r="J41" s="54" t="s">
        <v>52</v>
      </c>
      <c r="K41" s="54" t="s">
        <v>5</v>
      </c>
      <c r="L41" s="54" t="s">
        <v>146</v>
      </c>
      <c r="M41" s="54"/>
      <c r="N41" s="55" t="s">
        <v>2</v>
      </c>
      <c r="O41" s="54"/>
      <c r="P41" s="54" t="s">
        <v>28</v>
      </c>
      <c r="Q41" s="53" t="s">
        <v>454</v>
      </c>
      <c r="R41" s="52">
        <v>43874</v>
      </c>
      <c r="S41" s="52">
        <v>43878</v>
      </c>
      <c r="T41" s="51">
        <f t="shared" ca="1" si="7"/>
        <v>13</v>
      </c>
    </row>
    <row r="42" spans="1:20" ht="78.5" thickTop="1" x14ac:dyDescent="0.35">
      <c r="A42" s="12" t="s">
        <v>453</v>
      </c>
      <c r="B42" s="11">
        <v>43866</v>
      </c>
      <c r="C42" s="9">
        <f t="shared" si="4"/>
        <v>2</v>
      </c>
      <c r="D42" s="9">
        <f t="shared" si="5"/>
        <v>2020</v>
      </c>
      <c r="E42" s="10">
        <f t="shared" si="6"/>
        <v>6</v>
      </c>
      <c r="F42" s="8" t="s">
        <v>452</v>
      </c>
      <c r="G42" s="8" t="s">
        <v>451</v>
      </c>
      <c r="H42" s="8"/>
      <c r="I42" s="9">
        <v>253502</v>
      </c>
      <c r="J42" s="8" t="s">
        <v>213</v>
      </c>
      <c r="K42" s="32" t="s">
        <v>5</v>
      </c>
      <c r="L42" s="8" t="s">
        <v>4</v>
      </c>
      <c r="M42" s="8" t="s">
        <v>450</v>
      </c>
      <c r="N42" s="9" t="s">
        <v>19</v>
      </c>
      <c r="O42" s="8" t="s">
        <v>348</v>
      </c>
      <c r="P42" s="8" t="s">
        <v>10</v>
      </c>
      <c r="Q42" s="7" t="s">
        <v>449</v>
      </c>
      <c r="R42" s="6">
        <v>43874</v>
      </c>
      <c r="S42" s="6">
        <v>43874</v>
      </c>
      <c r="T42" s="5">
        <f t="shared" ca="1" si="7"/>
        <v>8</v>
      </c>
    </row>
    <row r="43" spans="1:20" ht="26" x14ac:dyDescent="0.35">
      <c r="A43" s="12" t="s">
        <v>448</v>
      </c>
      <c r="B43" s="11">
        <v>43868</v>
      </c>
      <c r="C43" s="9">
        <f t="shared" si="4"/>
        <v>2</v>
      </c>
      <c r="D43" s="9">
        <f t="shared" si="5"/>
        <v>2020</v>
      </c>
      <c r="E43" s="10">
        <f t="shared" si="6"/>
        <v>7</v>
      </c>
      <c r="F43" s="8" t="s">
        <v>447</v>
      </c>
      <c r="G43" s="8" t="s">
        <v>446</v>
      </c>
      <c r="H43" s="8"/>
      <c r="I43" s="9">
        <v>253502</v>
      </c>
      <c r="J43" s="8" t="s">
        <v>213</v>
      </c>
      <c r="K43" s="39" t="s">
        <v>5</v>
      </c>
      <c r="L43" s="8" t="s">
        <v>4</v>
      </c>
      <c r="M43" s="8" t="s">
        <v>253</v>
      </c>
      <c r="N43" s="9" t="s">
        <v>19</v>
      </c>
      <c r="O43" s="8" t="s">
        <v>348</v>
      </c>
      <c r="P43" s="8" t="s">
        <v>103</v>
      </c>
      <c r="Q43" s="7"/>
      <c r="R43" s="6"/>
      <c r="S43" s="6">
        <v>43868</v>
      </c>
      <c r="T43" s="58">
        <f t="shared" ca="1" si="7"/>
        <v>0</v>
      </c>
    </row>
    <row r="44" spans="1:20" ht="65" x14ac:dyDescent="0.35">
      <c r="A44" s="12" t="s">
        <v>445</v>
      </c>
      <c r="B44" s="11">
        <v>43871</v>
      </c>
      <c r="C44" s="9">
        <f t="shared" si="4"/>
        <v>2</v>
      </c>
      <c r="D44" s="9">
        <f t="shared" si="5"/>
        <v>2020</v>
      </c>
      <c r="E44" s="10">
        <f t="shared" si="6"/>
        <v>7</v>
      </c>
      <c r="F44" s="8" t="s">
        <v>444</v>
      </c>
      <c r="G44" s="8" t="s">
        <v>443</v>
      </c>
      <c r="H44" s="8"/>
      <c r="I44" s="9">
        <v>252913</v>
      </c>
      <c r="J44" s="8" t="s">
        <v>52</v>
      </c>
      <c r="K44" s="39" t="s">
        <v>5</v>
      </c>
      <c r="L44" s="8" t="s">
        <v>184</v>
      </c>
      <c r="M44" s="8" t="s">
        <v>442</v>
      </c>
      <c r="N44" s="9" t="s">
        <v>19</v>
      </c>
      <c r="O44" s="8" t="s">
        <v>348</v>
      </c>
      <c r="P44" s="8" t="s">
        <v>10</v>
      </c>
      <c r="Q44" s="7" t="s">
        <v>441</v>
      </c>
      <c r="R44" s="6">
        <v>43874</v>
      </c>
      <c r="S44" s="6">
        <v>43874</v>
      </c>
      <c r="T44" s="58">
        <f t="shared" ca="1" si="7"/>
        <v>3</v>
      </c>
    </row>
    <row r="45" spans="1:20" ht="182" x14ac:dyDescent="0.35">
      <c r="A45" s="12" t="s">
        <v>440</v>
      </c>
      <c r="B45" s="11">
        <v>43872</v>
      </c>
      <c r="C45" s="9">
        <f t="shared" si="4"/>
        <v>2</v>
      </c>
      <c r="D45" s="9">
        <f t="shared" si="5"/>
        <v>2020</v>
      </c>
      <c r="E45" s="10">
        <f t="shared" si="6"/>
        <v>7</v>
      </c>
      <c r="F45" s="8" t="s">
        <v>439</v>
      </c>
      <c r="G45" s="8" t="s">
        <v>438</v>
      </c>
      <c r="H45" s="8"/>
      <c r="I45" s="9">
        <v>262005</v>
      </c>
      <c r="J45" s="8" t="s">
        <v>46</v>
      </c>
      <c r="K45" s="8" t="s">
        <v>12</v>
      </c>
      <c r="L45" s="8" t="s">
        <v>4</v>
      </c>
      <c r="M45" s="8" t="s">
        <v>45</v>
      </c>
      <c r="N45" s="9" t="s">
        <v>2</v>
      </c>
      <c r="O45" s="8" t="s">
        <v>348</v>
      </c>
      <c r="P45" s="8" t="s">
        <v>10</v>
      </c>
      <c r="Q45" s="50" t="s">
        <v>437</v>
      </c>
      <c r="R45" s="6">
        <v>43878</v>
      </c>
      <c r="S45" s="6">
        <v>43878</v>
      </c>
      <c r="T45" s="58">
        <f t="shared" ca="1" si="7"/>
        <v>6</v>
      </c>
    </row>
    <row r="46" spans="1:20" ht="52" x14ac:dyDescent="0.35">
      <c r="A46" s="12" t="s">
        <v>436</v>
      </c>
      <c r="B46" s="11">
        <v>43872</v>
      </c>
      <c r="C46" s="9">
        <f t="shared" si="4"/>
        <v>2</v>
      </c>
      <c r="D46" s="9">
        <f t="shared" si="5"/>
        <v>2020</v>
      </c>
      <c r="E46" s="10">
        <f t="shared" si="6"/>
        <v>7</v>
      </c>
      <c r="F46" s="8" t="s">
        <v>435</v>
      </c>
      <c r="G46" s="8" t="s">
        <v>434</v>
      </c>
      <c r="H46" s="8"/>
      <c r="I46" s="9">
        <v>752553</v>
      </c>
      <c r="J46" s="8" t="s">
        <v>433</v>
      </c>
      <c r="K46" s="8" t="s">
        <v>5</v>
      </c>
      <c r="L46" s="8" t="s">
        <v>4</v>
      </c>
      <c r="M46" s="8" t="s">
        <v>432</v>
      </c>
      <c r="N46" s="9" t="s">
        <v>2</v>
      </c>
      <c r="O46" s="8" t="s">
        <v>431</v>
      </c>
      <c r="P46" s="39" t="s">
        <v>18</v>
      </c>
      <c r="Q46" s="7" t="s">
        <v>430</v>
      </c>
      <c r="R46" s="6">
        <v>43874</v>
      </c>
      <c r="S46" s="6">
        <v>43874</v>
      </c>
      <c r="T46" s="58">
        <f t="shared" ca="1" si="7"/>
        <v>2</v>
      </c>
    </row>
    <row r="47" spans="1:20" ht="78.5" thickBot="1" x14ac:dyDescent="0.4">
      <c r="A47" s="57" t="s">
        <v>429</v>
      </c>
      <c r="B47" s="56">
        <v>43872</v>
      </c>
      <c r="C47" s="55">
        <f t="shared" si="4"/>
        <v>2</v>
      </c>
      <c r="D47" s="55">
        <f t="shared" si="5"/>
        <v>2020</v>
      </c>
      <c r="E47" s="10">
        <f t="shared" si="6"/>
        <v>7</v>
      </c>
      <c r="F47" s="54" t="s">
        <v>428</v>
      </c>
      <c r="G47" s="54" t="s">
        <v>427</v>
      </c>
      <c r="H47" s="54"/>
      <c r="I47" s="55">
        <v>253502</v>
      </c>
      <c r="J47" s="54" t="s">
        <v>213</v>
      </c>
      <c r="K47" s="54" t="s">
        <v>5</v>
      </c>
      <c r="L47" s="54" t="s">
        <v>4</v>
      </c>
      <c r="M47" s="54" t="s">
        <v>426</v>
      </c>
      <c r="N47" s="55" t="s">
        <v>19</v>
      </c>
      <c r="O47" s="54" t="s">
        <v>348</v>
      </c>
      <c r="P47" s="54" t="s">
        <v>103</v>
      </c>
      <c r="Q47" s="53"/>
      <c r="R47" s="52">
        <v>43874</v>
      </c>
      <c r="S47" s="52">
        <v>43874</v>
      </c>
      <c r="T47" s="51">
        <f t="shared" ca="1" si="7"/>
        <v>2</v>
      </c>
    </row>
    <row r="48" spans="1:20" ht="234.5" thickTop="1" x14ac:dyDescent="0.35">
      <c r="A48" s="12" t="s">
        <v>425</v>
      </c>
      <c r="B48" s="11">
        <v>43878</v>
      </c>
      <c r="C48" s="9">
        <f t="shared" si="4"/>
        <v>2</v>
      </c>
      <c r="D48" s="9">
        <f t="shared" si="5"/>
        <v>2020</v>
      </c>
      <c r="E48" s="10">
        <f t="shared" si="6"/>
        <v>8</v>
      </c>
      <c r="F48" s="8" t="s">
        <v>424</v>
      </c>
      <c r="G48" s="8" t="s">
        <v>153</v>
      </c>
      <c r="H48" s="8" t="s">
        <v>152</v>
      </c>
      <c r="I48" s="9">
        <v>126505</v>
      </c>
      <c r="J48" s="8" t="s">
        <v>151</v>
      </c>
      <c r="K48" s="8" t="s">
        <v>5</v>
      </c>
      <c r="L48" s="8" t="s">
        <v>4</v>
      </c>
      <c r="M48" s="8" t="s">
        <v>423</v>
      </c>
      <c r="N48" s="9" t="s">
        <v>2</v>
      </c>
      <c r="O48" s="8"/>
      <c r="P48" s="8" t="s">
        <v>386</v>
      </c>
      <c r="Q48" s="7" t="s">
        <v>422</v>
      </c>
      <c r="R48" s="6">
        <v>43881</v>
      </c>
      <c r="S48" s="6">
        <v>43966</v>
      </c>
      <c r="T48" s="5">
        <f t="shared" ca="1" si="7"/>
        <v>88</v>
      </c>
    </row>
    <row r="49" spans="1:20" ht="78" x14ac:dyDescent="0.35">
      <c r="A49" s="12" t="s">
        <v>421</v>
      </c>
      <c r="B49" s="11">
        <v>43880</v>
      </c>
      <c r="C49" s="9">
        <f t="shared" si="4"/>
        <v>2</v>
      </c>
      <c r="D49" s="9">
        <f t="shared" si="5"/>
        <v>2020</v>
      </c>
      <c r="E49" s="10">
        <f t="shared" si="6"/>
        <v>8</v>
      </c>
      <c r="F49" s="8" t="s">
        <v>420</v>
      </c>
      <c r="G49" s="8" t="s">
        <v>419</v>
      </c>
      <c r="H49" s="8" t="s">
        <v>38</v>
      </c>
      <c r="I49" s="9">
        <v>210250</v>
      </c>
      <c r="J49" s="8" t="s">
        <v>418</v>
      </c>
      <c r="K49" s="8" t="s">
        <v>36</v>
      </c>
      <c r="L49" s="8" t="s">
        <v>4</v>
      </c>
      <c r="M49" s="8" t="s">
        <v>417</v>
      </c>
      <c r="N49" s="9" t="s">
        <v>2</v>
      </c>
      <c r="O49" s="8" t="s">
        <v>57</v>
      </c>
      <c r="P49" s="39" t="s">
        <v>18</v>
      </c>
      <c r="Q49" s="7" t="s">
        <v>416</v>
      </c>
      <c r="R49" s="6">
        <v>43880</v>
      </c>
      <c r="S49" s="6">
        <v>43881</v>
      </c>
      <c r="T49" s="58">
        <f t="shared" ca="1" si="7"/>
        <v>1</v>
      </c>
    </row>
    <row r="50" spans="1:20" ht="260" x14ac:dyDescent="0.35">
      <c r="A50" s="12" t="s">
        <v>415</v>
      </c>
      <c r="B50" s="11">
        <v>43881</v>
      </c>
      <c r="C50" s="9">
        <f t="shared" si="4"/>
        <v>2</v>
      </c>
      <c r="D50" s="9">
        <f t="shared" si="5"/>
        <v>2020</v>
      </c>
      <c r="E50" s="10">
        <f t="shared" si="6"/>
        <v>8</v>
      </c>
      <c r="F50" s="8" t="s">
        <v>414</v>
      </c>
      <c r="G50" s="8" t="s">
        <v>413</v>
      </c>
      <c r="H50" s="8" t="s">
        <v>381</v>
      </c>
      <c r="I50" s="9">
        <v>253502</v>
      </c>
      <c r="J50" s="8" t="s">
        <v>213</v>
      </c>
      <c r="K50" s="8" t="s">
        <v>5</v>
      </c>
      <c r="L50" s="8" t="s">
        <v>4</v>
      </c>
      <c r="M50" s="8" t="s">
        <v>412</v>
      </c>
      <c r="N50" s="9" t="s">
        <v>2</v>
      </c>
      <c r="O50" s="8" t="s">
        <v>348</v>
      </c>
      <c r="P50" s="8" t="s">
        <v>28</v>
      </c>
      <c r="Q50" s="7" t="s">
        <v>411</v>
      </c>
      <c r="R50" s="6">
        <v>43881</v>
      </c>
      <c r="S50" s="6">
        <v>43881</v>
      </c>
      <c r="T50" s="58">
        <f t="shared" ca="1" si="7"/>
        <v>0</v>
      </c>
    </row>
    <row r="51" spans="1:20" ht="169" x14ac:dyDescent="0.35">
      <c r="A51" s="12" t="s">
        <v>410</v>
      </c>
      <c r="B51" s="11">
        <v>43881</v>
      </c>
      <c r="C51" s="9">
        <f t="shared" si="4"/>
        <v>2</v>
      </c>
      <c r="D51" s="9">
        <f t="shared" si="5"/>
        <v>2020</v>
      </c>
      <c r="E51" s="10">
        <f t="shared" si="6"/>
        <v>8</v>
      </c>
      <c r="F51" s="8" t="s">
        <v>409</v>
      </c>
      <c r="G51" s="8" t="s">
        <v>408</v>
      </c>
      <c r="H51" s="8"/>
      <c r="I51" s="9">
        <v>890599</v>
      </c>
      <c r="J51" s="8" t="s">
        <v>407</v>
      </c>
      <c r="K51" s="8"/>
      <c r="L51" s="8" t="s">
        <v>4</v>
      </c>
      <c r="M51" s="8" t="s">
        <v>406</v>
      </c>
      <c r="N51" s="9" t="s">
        <v>2</v>
      </c>
      <c r="O51" s="8"/>
      <c r="P51" s="8" t="s">
        <v>405</v>
      </c>
      <c r="Q51" s="7" t="s">
        <v>404</v>
      </c>
      <c r="R51" s="6">
        <v>43881</v>
      </c>
      <c r="S51" s="6">
        <v>43882</v>
      </c>
      <c r="T51" s="58">
        <f t="shared" ca="1" si="7"/>
        <v>1</v>
      </c>
    </row>
    <row r="52" spans="1:20" ht="52.5" thickBot="1" x14ac:dyDescent="0.4">
      <c r="A52" s="57" t="s">
        <v>403</v>
      </c>
      <c r="B52" s="56">
        <v>43881</v>
      </c>
      <c r="C52" s="55">
        <f t="shared" si="4"/>
        <v>2</v>
      </c>
      <c r="D52" s="55">
        <f t="shared" si="5"/>
        <v>2020</v>
      </c>
      <c r="E52" s="10">
        <f t="shared" si="6"/>
        <v>8</v>
      </c>
      <c r="F52" s="54" t="s">
        <v>402</v>
      </c>
      <c r="G52" s="54" t="s">
        <v>401</v>
      </c>
      <c r="H52" s="54"/>
      <c r="I52" s="55">
        <v>252912</v>
      </c>
      <c r="J52" s="54" t="s">
        <v>52</v>
      </c>
      <c r="K52" s="54" t="s">
        <v>5</v>
      </c>
      <c r="L52" s="54" t="s">
        <v>184</v>
      </c>
      <c r="M52" s="54"/>
      <c r="N52" s="55" t="s">
        <v>2</v>
      </c>
      <c r="O52" s="54" t="s">
        <v>348</v>
      </c>
      <c r="P52" s="54" t="s">
        <v>10</v>
      </c>
      <c r="Q52" s="53" t="s">
        <v>400</v>
      </c>
      <c r="R52" s="52">
        <v>43881</v>
      </c>
      <c r="S52" s="52">
        <v>43881</v>
      </c>
      <c r="T52" s="51">
        <f t="shared" ca="1" si="7"/>
        <v>0</v>
      </c>
    </row>
    <row r="53" spans="1:20" ht="52.5" thickTop="1" x14ac:dyDescent="0.35">
      <c r="A53" s="12" t="s">
        <v>399</v>
      </c>
      <c r="B53" s="11">
        <v>43885</v>
      </c>
      <c r="C53" s="9">
        <f t="shared" si="4"/>
        <v>2</v>
      </c>
      <c r="D53" s="9">
        <f t="shared" si="5"/>
        <v>2020</v>
      </c>
      <c r="E53" s="10">
        <f t="shared" si="6"/>
        <v>9</v>
      </c>
      <c r="F53" s="8" t="s">
        <v>398</v>
      </c>
      <c r="G53" s="8" t="s">
        <v>24</v>
      </c>
      <c r="H53" s="8" t="s">
        <v>397</v>
      </c>
      <c r="I53" s="9">
        <v>215042</v>
      </c>
      <c r="J53" s="8" t="s">
        <v>244</v>
      </c>
      <c r="K53" s="8" t="s">
        <v>36</v>
      </c>
      <c r="L53" s="8" t="s">
        <v>4</v>
      </c>
      <c r="M53" s="8" t="s">
        <v>396</v>
      </c>
      <c r="N53" s="9" t="s">
        <v>2</v>
      </c>
      <c r="O53" s="8" t="s">
        <v>348</v>
      </c>
      <c r="P53" s="39" t="s">
        <v>18</v>
      </c>
      <c r="Q53" s="7" t="s">
        <v>395</v>
      </c>
      <c r="R53" s="6">
        <v>43888</v>
      </c>
      <c r="S53" s="6">
        <v>43888</v>
      </c>
      <c r="T53" s="5">
        <f t="shared" ca="1" si="7"/>
        <v>3</v>
      </c>
    </row>
    <row r="54" spans="1:20" ht="91" x14ac:dyDescent="0.35">
      <c r="A54" s="12" t="s">
        <v>394</v>
      </c>
      <c r="B54" s="11">
        <v>43885</v>
      </c>
      <c r="C54" s="9">
        <f t="shared" si="4"/>
        <v>2</v>
      </c>
      <c r="D54" s="9">
        <f t="shared" si="5"/>
        <v>2020</v>
      </c>
      <c r="E54" s="10">
        <f t="shared" si="6"/>
        <v>9</v>
      </c>
      <c r="F54" s="8" t="s">
        <v>393</v>
      </c>
      <c r="G54" s="8" t="s">
        <v>375</v>
      </c>
      <c r="H54" s="8" t="s">
        <v>374</v>
      </c>
      <c r="I54" s="9">
        <v>210483</v>
      </c>
      <c r="J54" s="8" t="s">
        <v>392</v>
      </c>
      <c r="K54" s="8" t="s">
        <v>36</v>
      </c>
      <c r="L54" s="8" t="s">
        <v>4</v>
      </c>
      <c r="M54" s="8"/>
      <c r="N54" s="9" t="s">
        <v>2</v>
      </c>
      <c r="O54" s="8"/>
      <c r="P54" s="39" t="s">
        <v>18</v>
      </c>
      <c r="Q54" s="7" t="s">
        <v>391</v>
      </c>
      <c r="R54" s="6">
        <v>43888</v>
      </c>
      <c r="S54" s="6">
        <v>43888</v>
      </c>
      <c r="T54" s="5">
        <f t="shared" ca="1" si="7"/>
        <v>3</v>
      </c>
    </row>
    <row r="55" spans="1:20" ht="409.5" x14ac:dyDescent="0.35">
      <c r="A55" s="12" t="s">
        <v>390</v>
      </c>
      <c r="B55" s="11">
        <v>43885</v>
      </c>
      <c r="C55" s="9">
        <f t="shared" si="4"/>
        <v>2</v>
      </c>
      <c r="D55" s="9">
        <f t="shared" si="5"/>
        <v>2020</v>
      </c>
      <c r="E55" s="10">
        <f t="shared" si="6"/>
        <v>9</v>
      </c>
      <c r="F55" s="8" t="s">
        <v>389</v>
      </c>
      <c r="G55" s="8" t="s">
        <v>388</v>
      </c>
      <c r="H55" s="8"/>
      <c r="I55" s="9">
        <v>253252</v>
      </c>
      <c r="J55" s="8" t="s">
        <v>268</v>
      </c>
      <c r="K55" s="8" t="s">
        <v>5</v>
      </c>
      <c r="L55" s="8" t="s">
        <v>4</v>
      </c>
      <c r="M55" s="8" t="s">
        <v>387</v>
      </c>
      <c r="N55" s="9" t="s">
        <v>2</v>
      </c>
      <c r="O55" s="8"/>
      <c r="P55" s="8" t="s">
        <v>386</v>
      </c>
      <c r="Q55" s="7" t="s">
        <v>385</v>
      </c>
      <c r="R55" s="6"/>
      <c r="S55" s="6">
        <v>43888</v>
      </c>
      <c r="T55" s="5">
        <f t="shared" ca="1" si="7"/>
        <v>3</v>
      </c>
    </row>
    <row r="56" spans="1:20" ht="182" x14ac:dyDescent="0.35">
      <c r="A56" s="12" t="s">
        <v>384</v>
      </c>
      <c r="B56" s="11">
        <v>43887</v>
      </c>
      <c r="C56" s="9">
        <f t="shared" si="4"/>
        <v>2</v>
      </c>
      <c r="D56" s="9">
        <f t="shared" si="5"/>
        <v>2020</v>
      </c>
      <c r="E56" s="10">
        <f t="shared" si="6"/>
        <v>9</v>
      </c>
      <c r="F56" s="8" t="s">
        <v>383</v>
      </c>
      <c r="G56" s="8" t="s">
        <v>382</v>
      </c>
      <c r="H56" s="8" t="s">
        <v>381</v>
      </c>
      <c r="I56" s="9">
        <v>211502</v>
      </c>
      <c r="J56" s="8" t="s">
        <v>380</v>
      </c>
      <c r="K56" s="8" t="s">
        <v>36</v>
      </c>
      <c r="L56" s="8" t="s">
        <v>4</v>
      </c>
      <c r="M56" s="8" t="s">
        <v>379</v>
      </c>
      <c r="N56" s="9" t="s">
        <v>2</v>
      </c>
      <c r="O56" s="8"/>
      <c r="P56" s="8" t="s">
        <v>28</v>
      </c>
      <c r="Q56" s="7" t="s">
        <v>378</v>
      </c>
      <c r="R56" s="6">
        <v>43888</v>
      </c>
      <c r="S56" s="6">
        <v>43888</v>
      </c>
      <c r="T56" s="5">
        <f t="shared" ca="1" si="7"/>
        <v>1</v>
      </c>
    </row>
    <row r="57" spans="1:20" ht="182" x14ac:dyDescent="0.35">
      <c r="A57" s="12" t="s">
        <v>377</v>
      </c>
      <c r="B57" s="11">
        <v>43887</v>
      </c>
      <c r="C57" s="9">
        <f t="shared" si="4"/>
        <v>2</v>
      </c>
      <c r="D57" s="9">
        <f t="shared" si="5"/>
        <v>2020</v>
      </c>
      <c r="E57" s="10">
        <f t="shared" si="6"/>
        <v>9</v>
      </c>
      <c r="F57" s="8" t="s">
        <v>376</v>
      </c>
      <c r="G57" s="8" t="s">
        <v>375</v>
      </c>
      <c r="H57" s="8" t="s">
        <v>374</v>
      </c>
      <c r="I57" s="9">
        <v>521560</v>
      </c>
      <c r="J57" s="8" t="s">
        <v>373</v>
      </c>
      <c r="K57" s="8" t="s">
        <v>372</v>
      </c>
      <c r="L57" s="8" t="s">
        <v>4</v>
      </c>
      <c r="M57" s="8" t="s">
        <v>371</v>
      </c>
      <c r="N57" s="9" t="s">
        <v>2</v>
      </c>
      <c r="O57" s="8"/>
      <c r="P57" s="39" t="s">
        <v>18</v>
      </c>
      <c r="Q57" s="7" t="s">
        <v>370</v>
      </c>
      <c r="R57" s="6">
        <v>43964</v>
      </c>
      <c r="S57" s="6">
        <v>43892</v>
      </c>
      <c r="T57" s="5">
        <f t="shared" ca="1" si="7"/>
        <v>5</v>
      </c>
    </row>
    <row r="58" spans="1:20" ht="409.5" x14ac:dyDescent="0.35">
      <c r="A58" s="12" t="s">
        <v>369</v>
      </c>
      <c r="B58" s="11">
        <v>43886</v>
      </c>
      <c r="C58" s="9">
        <f t="shared" si="4"/>
        <v>2</v>
      </c>
      <c r="D58" s="9">
        <f t="shared" si="5"/>
        <v>2020</v>
      </c>
      <c r="E58" s="10">
        <f t="shared" si="6"/>
        <v>9</v>
      </c>
      <c r="F58" s="8" t="s">
        <v>368</v>
      </c>
      <c r="G58" s="8" t="s">
        <v>367</v>
      </c>
      <c r="H58" s="8"/>
      <c r="I58" s="9">
        <v>521560</v>
      </c>
      <c r="J58" s="8" t="s">
        <v>219</v>
      </c>
      <c r="K58" s="8" t="s">
        <v>36</v>
      </c>
      <c r="L58" s="8" t="s">
        <v>4</v>
      </c>
      <c r="M58" s="8" t="s">
        <v>366</v>
      </c>
      <c r="N58" s="9" t="s">
        <v>2</v>
      </c>
      <c r="O58" s="8"/>
      <c r="P58" s="8" t="s">
        <v>207</v>
      </c>
      <c r="Q58" s="7" t="s">
        <v>365</v>
      </c>
      <c r="R58" s="6">
        <v>43886</v>
      </c>
      <c r="S58" s="6">
        <v>43886</v>
      </c>
      <c r="T58" s="5">
        <f t="shared" ca="1" si="7"/>
        <v>0</v>
      </c>
    </row>
    <row r="59" spans="1:20" ht="26.5" thickBot="1" x14ac:dyDescent="0.4">
      <c r="A59" s="57" t="s">
        <v>364</v>
      </c>
      <c r="B59" s="56">
        <v>43886</v>
      </c>
      <c r="C59" s="55">
        <f t="shared" si="4"/>
        <v>2</v>
      </c>
      <c r="D59" s="55">
        <f t="shared" si="5"/>
        <v>2020</v>
      </c>
      <c r="E59" s="10">
        <f t="shared" si="6"/>
        <v>9</v>
      </c>
      <c r="F59" s="54" t="s">
        <v>363</v>
      </c>
      <c r="G59" s="54" t="s">
        <v>362</v>
      </c>
      <c r="H59" s="54"/>
      <c r="I59" s="55">
        <v>253500</v>
      </c>
      <c r="J59" s="54" t="s">
        <v>71</v>
      </c>
      <c r="K59" s="54" t="s">
        <v>5</v>
      </c>
      <c r="L59" s="54" t="s">
        <v>4</v>
      </c>
      <c r="M59" s="54" t="s">
        <v>361</v>
      </c>
      <c r="N59" s="55" t="s">
        <v>19</v>
      </c>
      <c r="O59" s="54" t="s">
        <v>348</v>
      </c>
      <c r="P59" s="54" t="s">
        <v>103</v>
      </c>
      <c r="Q59" s="53" t="s">
        <v>125</v>
      </c>
      <c r="R59" s="52"/>
      <c r="S59" s="52">
        <v>43886</v>
      </c>
      <c r="T59" s="51">
        <f t="shared" ca="1" si="7"/>
        <v>0</v>
      </c>
    </row>
    <row r="60" spans="1:20" ht="91.5" thickTop="1" x14ac:dyDescent="0.35">
      <c r="A60" s="12" t="s">
        <v>360</v>
      </c>
      <c r="B60" s="11">
        <v>43892</v>
      </c>
      <c r="C60" s="9">
        <f t="shared" si="4"/>
        <v>3</v>
      </c>
      <c r="D60" s="9">
        <f t="shared" si="5"/>
        <v>2020</v>
      </c>
      <c r="E60" s="10">
        <f t="shared" si="6"/>
        <v>10</v>
      </c>
      <c r="F60" s="8" t="s">
        <v>359</v>
      </c>
      <c r="G60" s="8" t="s">
        <v>335</v>
      </c>
      <c r="H60" s="8"/>
      <c r="I60" s="9">
        <v>252913</v>
      </c>
      <c r="J60" s="8" t="s">
        <v>52</v>
      </c>
      <c r="K60" s="8" t="s">
        <v>5</v>
      </c>
      <c r="L60" s="8" t="s">
        <v>4</v>
      </c>
      <c r="M60" s="8" t="s">
        <v>334</v>
      </c>
      <c r="N60" s="9" t="s">
        <v>2</v>
      </c>
      <c r="O60" s="8" t="s">
        <v>57</v>
      </c>
      <c r="P60" s="8" t="s">
        <v>358</v>
      </c>
      <c r="Q60" s="7" t="s">
        <v>357</v>
      </c>
      <c r="R60" s="6"/>
      <c r="S60" s="6">
        <v>43892</v>
      </c>
      <c r="T60" s="5">
        <f t="shared" ca="1" si="7"/>
        <v>0</v>
      </c>
    </row>
    <row r="61" spans="1:20" ht="104" x14ac:dyDescent="0.35">
      <c r="A61" s="12" t="s">
        <v>356</v>
      </c>
      <c r="B61" s="11">
        <v>43893</v>
      </c>
      <c r="C61" s="9">
        <f t="shared" si="4"/>
        <v>3</v>
      </c>
      <c r="D61" s="9">
        <f t="shared" si="5"/>
        <v>2020</v>
      </c>
      <c r="E61" s="10">
        <f t="shared" si="6"/>
        <v>10</v>
      </c>
      <c r="F61" s="8" t="s">
        <v>355</v>
      </c>
      <c r="G61" s="8" t="s">
        <v>354</v>
      </c>
      <c r="H61" s="8"/>
      <c r="I61" s="9">
        <v>295050</v>
      </c>
      <c r="J61" s="8" t="s">
        <v>13</v>
      </c>
      <c r="K61" s="8" t="s">
        <v>12</v>
      </c>
      <c r="L61" s="8" t="s">
        <v>4</v>
      </c>
      <c r="M61" s="8"/>
      <c r="N61" s="9" t="s">
        <v>19</v>
      </c>
      <c r="O61" s="8" t="s">
        <v>348</v>
      </c>
      <c r="P61" s="8" t="s">
        <v>353</v>
      </c>
      <c r="Q61" s="7" t="s">
        <v>352</v>
      </c>
      <c r="R61" s="6">
        <v>43895</v>
      </c>
      <c r="S61" s="6">
        <v>43895</v>
      </c>
      <c r="T61" s="5">
        <f t="shared" ca="1" si="7"/>
        <v>2</v>
      </c>
    </row>
    <row r="62" spans="1:20" ht="26" x14ac:dyDescent="0.35">
      <c r="A62" s="12" t="s">
        <v>351</v>
      </c>
      <c r="B62" s="11">
        <v>43894</v>
      </c>
      <c r="C62" s="9">
        <f t="shared" si="4"/>
        <v>3</v>
      </c>
      <c r="D62" s="9">
        <f t="shared" si="5"/>
        <v>2020</v>
      </c>
      <c r="E62" s="10">
        <f t="shared" si="6"/>
        <v>10</v>
      </c>
      <c r="F62" s="8" t="s">
        <v>350</v>
      </c>
      <c r="G62" s="8" t="s">
        <v>349</v>
      </c>
      <c r="H62" s="8"/>
      <c r="I62" s="9">
        <v>253500</v>
      </c>
      <c r="J62" s="8" t="s">
        <v>71</v>
      </c>
      <c r="K62" s="8" t="s">
        <v>5</v>
      </c>
      <c r="L62" s="8" t="s">
        <v>4</v>
      </c>
      <c r="M62" s="8"/>
      <c r="N62" s="9" t="s">
        <v>19</v>
      </c>
      <c r="O62" s="8" t="s">
        <v>348</v>
      </c>
      <c r="P62" s="8" t="s">
        <v>103</v>
      </c>
      <c r="Q62" s="7" t="s">
        <v>125</v>
      </c>
      <c r="R62" s="6"/>
      <c r="S62" s="6">
        <v>43895</v>
      </c>
      <c r="T62" s="5">
        <f t="shared" ca="1" si="7"/>
        <v>1</v>
      </c>
    </row>
    <row r="63" spans="1:20" ht="117" x14ac:dyDescent="0.35">
      <c r="A63" s="12" t="s">
        <v>347</v>
      </c>
      <c r="B63" s="11">
        <v>43894</v>
      </c>
      <c r="C63" s="9">
        <f t="shared" si="4"/>
        <v>3</v>
      </c>
      <c r="D63" s="9">
        <f t="shared" si="5"/>
        <v>2020</v>
      </c>
      <c r="E63" s="10">
        <f t="shared" si="6"/>
        <v>10</v>
      </c>
      <c r="F63" s="8" t="s">
        <v>346</v>
      </c>
      <c r="G63" s="8" t="s">
        <v>345</v>
      </c>
      <c r="H63" s="8"/>
      <c r="I63" s="9">
        <v>253500</v>
      </c>
      <c r="J63" s="8" t="s">
        <v>71</v>
      </c>
      <c r="K63" s="8" t="s">
        <v>5</v>
      </c>
      <c r="L63" s="8" t="s">
        <v>146</v>
      </c>
      <c r="M63" s="8" t="s">
        <v>344</v>
      </c>
      <c r="N63" s="9"/>
      <c r="O63" s="8" t="s">
        <v>57</v>
      </c>
      <c r="P63" s="8" t="s">
        <v>136</v>
      </c>
      <c r="Q63" s="7" t="s">
        <v>343</v>
      </c>
      <c r="R63" s="6">
        <v>43895</v>
      </c>
      <c r="S63" s="6">
        <v>43895</v>
      </c>
      <c r="T63" s="5">
        <f t="shared" ca="1" si="7"/>
        <v>1</v>
      </c>
    </row>
    <row r="64" spans="1:20" ht="26" x14ac:dyDescent="0.35">
      <c r="A64" s="12" t="s">
        <v>342</v>
      </c>
      <c r="B64" s="11">
        <v>43895</v>
      </c>
      <c r="C64" s="9">
        <f t="shared" si="4"/>
        <v>3</v>
      </c>
      <c r="D64" s="9">
        <f t="shared" si="5"/>
        <v>2020</v>
      </c>
      <c r="E64" s="10">
        <f t="shared" si="6"/>
        <v>10</v>
      </c>
      <c r="F64" s="8" t="s">
        <v>341</v>
      </c>
      <c r="G64" s="8" t="s">
        <v>340</v>
      </c>
      <c r="H64" s="8"/>
      <c r="I64" s="9">
        <v>252912</v>
      </c>
      <c r="J64" s="8" t="s">
        <v>52</v>
      </c>
      <c r="K64" s="8" t="s">
        <v>5</v>
      </c>
      <c r="L64" s="8" t="s">
        <v>4</v>
      </c>
      <c r="M64" s="8" t="s">
        <v>334</v>
      </c>
      <c r="N64" s="9" t="s">
        <v>2</v>
      </c>
      <c r="O64" s="8" t="s">
        <v>57</v>
      </c>
      <c r="P64" s="8" t="s">
        <v>103</v>
      </c>
      <c r="Q64" s="7" t="s">
        <v>125</v>
      </c>
      <c r="R64" s="6"/>
      <c r="S64" s="6">
        <v>43895</v>
      </c>
      <c r="T64" s="5">
        <f t="shared" ca="1" si="7"/>
        <v>0</v>
      </c>
    </row>
    <row r="65" spans="1:20" ht="26.5" thickBot="1" x14ac:dyDescent="0.4">
      <c r="A65" s="57" t="s">
        <v>339</v>
      </c>
      <c r="B65" s="56">
        <v>43895</v>
      </c>
      <c r="C65" s="55">
        <f t="shared" si="4"/>
        <v>3</v>
      </c>
      <c r="D65" s="55">
        <f t="shared" si="5"/>
        <v>2020</v>
      </c>
      <c r="E65" s="18">
        <f t="shared" si="6"/>
        <v>10</v>
      </c>
      <c r="F65" s="54" t="s">
        <v>338</v>
      </c>
      <c r="G65" s="54" t="s">
        <v>175</v>
      </c>
      <c r="H65" s="54"/>
      <c r="I65" s="55">
        <v>252910</v>
      </c>
      <c r="J65" s="54" t="s">
        <v>52</v>
      </c>
      <c r="K65" s="54" t="s">
        <v>5</v>
      </c>
      <c r="L65" s="54" t="s">
        <v>4</v>
      </c>
      <c r="M65" s="54" t="s">
        <v>334</v>
      </c>
      <c r="N65" s="55" t="s">
        <v>2</v>
      </c>
      <c r="O65" s="54" t="s">
        <v>57</v>
      </c>
      <c r="P65" s="54" t="s">
        <v>103</v>
      </c>
      <c r="Q65" s="53" t="s">
        <v>125</v>
      </c>
      <c r="R65" s="52"/>
      <c r="S65" s="52">
        <v>43895</v>
      </c>
      <c r="T65" s="51">
        <f t="shared" ca="1" si="7"/>
        <v>0</v>
      </c>
    </row>
    <row r="66" spans="1:20" ht="65.5" thickTop="1" x14ac:dyDescent="0.35">
      <c r="A66" s="12" t="s">
        <v>337</v>
      </c>
      <c r="B66" s="11">
        <v>43899</v>
      </c>
      <c r="C66" s="9">
        <f t="shared" si="4"/>
        <v>3</v>
      </c>
      <c r="D66" s="9">
        <f t="shared" si="5"/>
        <v>2020</v>
      </c>
      <c r="E66" s="10">
        <f t="shared" si="6"/>
        <v>11</v>
      </c>
      <c r="F66" s="8" t="s">
        <v>336</v>
      </c>
      <c r="G66" s="8" t="s">
        <v>335</v>
      </c>
      <c r="H66" s="8"/>
      <c r="I66" s="9">
        <v>252910</v>
      </c>
      <c r="J66" s="8" t="s">
        <v>52</v>
      </c>
      <c r="K66" s="8" t="s">
        <v>5</v>
      </c>
      <c r="L66" s="8" t="s">
        <v>4</v>
      </c>
      <c r="M66" s="8" t="s">
        <v>334</v>
      </c>
      <c r="N66" s="9" t="s">
        <v>2</v>
      </c>
      <c r="O66" s="8" t="s">
        <v>57</v>
      </c>
      <c r="P66" s="8" t="s">
        <v>76</v>
      </c>
      <c r="Q66" s="7" t="s">
        <v>333</v>
      </c>
      <c r="R66" s="6"/>
      <c r="S66" s="6">
        <v>43899</v>
      </c>
      <c r="T66" s="5">
        <f t="shared" ca="1" si="7"/>
        <v>0</v>
      </c>
    </row>
    <row r="67" spans="1:20" ht="91" x14ac:dyDescent="0.35">
      <c r="A67" s="12" t="s">
        <v>332</v>
      </c>
      <c r="B67" s="11">
        <v>43899</v>
      </c>
      <c r="C67" s="9">
        <f t="shared" si="4"/>
        <v>3</v>
      </c>
      <c r="D67" s="9">
        <f t="shared" si="5"/>
        <v>2020</v>
      </c>
      <c r="E67" s="10">
        <f t="shared" si="6"/>
        <v>11</v>
      </c>
      <c r="F67" s="8" t="s">
        <v>331</v>
      </c>
      <c r="G67" s="8" t="s">
        <v>330</v>
      </c>
      <c r="H67" s="8"/>
      <c r="I67" s="9">
        <v>253501</v>
      </c>
      <c r="J67" s="8" t="s">
        <v>71</v>
      </c>
      <c r="K67" s="8" t="s">
        <v>5</v>
      </c>
      <c r="L67" s="8" t="s">
        <v>184</v>
      </c>
      <c r="M67" s="8" t="s">
        <v>329</v>
      </c>
      <c r="N67" s="9" t="s">
        <v>2</v>
      </c>
      <c r="O67" s="8" t="s">
        <v>57</v>
      </c>
      <c r="P67" s="8" t="s">
        <v>328</v>
      </c>
      <c r="Q67" s="7" t="s">
        <v>327</v>
      </c>
      <c r="R67" s="6">
        <v>43902</v>
      </c>
      <c r="S67" s="6">
        <v>43902</v>
      </c>
      <c r="T67" s="5">
        <f t="shared" ca="1" si="7"/>
        <v>3</v>
      </c>
    </row>
    <row r="68" spans="1:20" ht="208" x14ac:dyDescent="0.35">
      <c r="A68" s="12" t="s">
        <v>326</v>
      </c>
      <c r="B68" s="11">
        <v>43902</v>
      </c>
      <c r="C68" s="9">
        <f t="shared" si="4"/>
        <v>3</v>
      </c>
      <c r="D68" s="9">
        <f t="shared" si="5"/>
        <v>2020</v>
      </c>
      <c r="E68" s="10">
        <f t="shared" si="6"/>
        <v>11</v>
      </c>
      <c r="F68" s="8" t="s">
        <v>325</v>
      </c>
      <c r="G68" s="8" t="s">
        <v>324</v>
      </c>
      <c r="H68" s="8"/>
      <c r="I68" s="9"/>
      <c r="J68" s="8" t="s">
        <v>323</v>
      </c>
      <c r="K68" s="8" t="s">
        <v>5</v>
      </c>
      <c r="L68" s="8" t="s">
        <v>4</v>
      </c>
      <c r="M68" s="8" t="s">
        <v>267</v>
      </c>
      <c r="N68" s="9" t="s">
        <v>19</v>
      </c>
      <c r="O68" s="8" t="s">
        <v>57</v>
      </c>
      <c r="P68" s="8" t="s">
        <v>10</v>
      </c>
      <c r="Q68" s="7" t="s">
        <v>322</v>
      </c>
      <c r="R68" s="6">
        <v>43910</v>
      </c>
      <c r="S68" s="6">
        <v>43903</v>
      </c>
      <c r="T68" s="5">
        <f t="shared" ca="1" si="7"/>
        <v>1</v>
      </c>
    </row>
    <row r="69" spans="1:20" ht="26" x14ac:dyDescent="0.35">
      <c r="A69" s="12" t="s">
        <v>321</v>
      </c>
      <c r="B69" s="11">
        <v>43902</v>
      </c>
      <c r="C69" s="9">
        <f t="shared" ref="C69:C100" si="8">MONTH(B69)</f>
        <v>3</v>
      </c>
      <c r="D69" s="9">
        <f t="shared" ref="D69:D100" si="9">YEAR(B69)</f>
        <v>2020</v>
      </c>
      <c r="E69" s="10">
        <f t="shared" ref="E69:E100" si="10">WEEKNUM(B69)+IF(WEEKDAY(B69)=6,1,0)</f>
        <v>11</v>
      </c>
      <c r="F69" s="8" t="s">
        <v>320</v>
      </c>
      <c r="G69" s="8" t="s">
        <v>319</v>
      </c>
      <c r="H69" s="8"/>
      <c r="I69" s="9">
        <v>295050</v>
      </c>
      <c r="J69" s="8" t="s">
        <v>13</v>
      </c>
      <c r="K69" s="8" t="s">
        <v>12</v>
      </c>
      <c r="L69" s="8" t="s">
        <v>146</v>
      </c>
      <c r="M69" s="8"/>
      <c r="N69" s="9"/>
      <c r="O69" s="8" t="s">
        <v>44</v>
      </c>
      <c r="P69" s="8" t="s">
        <v>10</v>
      </c>
      <c r="Q69" s="50">
        <v>43902</v>
      </c>
      <c r="R69" s="6"/>
      <c r="S69" s="6">
        <v>43902</v>
      </c>
      <c r="T69" s="5">
        <f t="shared" ref="T69:T100" ca="1" si="11">IF(ISBLANK(S69),_xlfn.DAYS(TODAY(),B69),_xlfn.DAYS(S69,B69))</f>
        <v>0</v>
      </c>
    </row>
    <row r="70" spans="1:20" ht="91" x14ac:dyDescent="0.35">
      <c r="A70" s="12" t="s">
        <v>318</v>
      </c>
      <c r="B70" s="11">
        <v>43902</v>
      </c>
      <c r="C70" s="9">
        <f t="shared" si="8"/>
        <v>3</v>
      </c>
      <c r="D70" s="9">
        <f t="shared" si="9"/>
        <v>2020</v>
      </c>
      <c r="E70" s="10">
        <f t="shared" si="10"/>
        <v>11</v>
      </c>
      <c r="F70" s="8" t="s">
        <v>317</v>
      </c>
      <c r="G70" s="8" t="s">
        <v>316</v>
      </c>
      <c r="H70" s="8"/>
      <c r="I70" s="9">
        <v>253501</v>
      </c>
      <c r="J70" s="8" t="s">
        <v>71</v>
      </c>
      <c r="K70" s="8" t="s">
        <v>5</v>
      </c>
      <c r="L70" s="8" t="s">
        <v>4</v>
      </c>
      <c r="M70" s="8"/>
      <c r="N70" s="9"/>
      <c r="O70" s="8" t="s">
        <v>44</v>
      </c>
      <c r="P70" s="8" t="s">
        <v>50</v>
      </c>
      <c r="Q70" s="7"/>
      <c r="R70" s="6"/>
      <c r="S70" s="6">
        <v>43902</v>
      </c>
      <c r="T70" s="5">
        <f t="shared" ca="1" si="11"/>
        <v>0</v>
      </c>
    </row>
    <row r="71" spans="1:20" ht="65" x14ac:dyDescent="0.35">
      <c r="A71" s="12" t="s">
        <v>315</v>
      </c>
      <c r="B71" s="11">
        <v>43902</v>
      </c>
      <c r="C71" s="9">
        <f t="shared" si="8"/>
        <v>3</v>
      </c>
      <c r="D71" s="9">
        <f t="shared" si="9"/>
        <v>2020</v>
      </c>
      <c r="E71" s="10">
        <f t="shared" si="10"/>
        <v>11</v>
      </c>
      <c r="F71" s="8" t="s">
        <v>314</v>
      </c>
      <c r="G71" s="8" t="s">
        <v>313</v>
      </c>
      <c r="H71" s="8" t="s">
        <v>312</v>
      </c>
      <c r="I71" s="9">
        <v>990156</v>
      </c>
      <c r="J71" s="8" t="s">
        <v>299</v>
      </c>
      <c r="K71" s="8" t="s">
        <v>5</v>
      </c>
      <c r="L71" s="8"/>
      <c r="M71" s="8" t="s">
        <v>298</v>
      </c>
      <c r="N71" s="9"/>
      <c r="O71" s="8" t="s">
        <v>57</v>
      </c>
      <c r="P71" s="8" t="s">
        <v>28</v>
      </c>
      <c r="Q71" s="7" t="s">
        <v>311</v>
      </c>
      <c r="R71" s="6">
        <v>43923</v>
      </c>
      <c r="S71" s="6">
        <v>43923</v>
      </c>
      <c r="T71" s="5">
        <f t="shared" ca="1" si="11"/>
        <v>21</v>
      </c>
    </row>
    <row r="72" spans="1:20" ht="65" x14ac:dyDescent="0.35">
      <c r="A72" s="12" t="s">
        <v>310</v>
      </c>
      <c r="B72" s="11">
        <v>43902</v>
      </c>
      <c r="C72" s="9">
        <f t="shared" si="8"/>
        <v>3</v>
      </c>
      <c r="D72" s="9">
        <f t="shared" si="9"/>
        <v>2020</v>
      </c>
      <c r="E72" s="10">
        <f t="shared" si="10"/>
        <v>11</v>
      </c>
      <c r="F72" s="8" t="s">
        <v>309</v>
      </c>
      <c r="G72" s="8"/>
      <c r="H72" s="8"/>
      <c r="I72" s="9">
        <v>253501</v>
      </c>
      <c r="J72" s="8" t="s">
        <v>71</v>
      </c>
      <c r="K72" s="8" t="s">
        <v>5</v>
      </c>
      <c r="L72" s="8" t="s">
        <v>4</v>
      </c>
      <c r="M72" s="8"/>
      <c r="N72" s="9"/>
      <c r="O72" s="8" t="s">
        <v>44</v>
      </c>
      <c r="P72" s="8" t="s">
        <v>10</v>
      </c>
      <c r="Q72" s="7"/>
      <c r="R72" s="6"/>
      <c r="S72" s="6">
        <v>43902</v>
      </c>
      <c r="T72" s="5">
        <f t="shared" ca="1" si="11"/>
        <v>0</v>
      </c>
    </row>
    <row r="73" spans="1:20" ht="52" x14ac:dyDescent="0.35">
      <c r="A73" s="12" t="s">
        <v>308</v>
      </c>
      <c r="B73" s="11">
        <v>43902</v>
      </c>
      <c r="C73" s="9">
        <f t="shared" si="8"/>
        <v>3</v>
      </c>
      <c r="D73" s="9">
        <f t="shared" si="9"/>
        <v>2020</v>
      </c>
      <c r="E73" s="10">
        <f t="shared" si="10"/>
        <v>11</v>
      </c>
      <c r="F73" s="8" t="s">
        <v>307</v>
      </c>
      <c r="G73" s="8"/>
      <c r="H73" s="8" t="s">
        <v>23</v>
      </c>
      <c r="I73" s="9">
        <v>162203</v>
      </c>
      <c r="J73" s="8" t="s">
        <v>151</v>
      </c>
      <c r="K73" s="8" t="s">
        <v>5</v>
      </c>
      <c r="L73" s="8" t="s">
        <v>4</v>
      </c>
      <c r="M73" s="8"/>
      <c r="N73" s="9"/>
      <c r="O73" s="8"/>
      <c r="P73" s="8" t="s">
        <v>28</v>
      </c>
      <c r="Q73" s="7" t="s">
        <v>306</v>
      </c>
      <c r="R73" s="6">
        <v>43973</v>
      </c>
      <c r="S73" s="6">
        <v>43973</v>
      </c>
      <c r="T73" s="5">
        <f t="shared" ca="1" si="11"/>
        <v>71</v>
      </c>
    </row>
    <row r="74" spans="1:20" ht="26.5" thickBot="1" x14ac:dyDescent="0.4">
      <c r="A74" s="20" t="s">
        <v>305</v>
      </c>
      <c r="B74" s="19">
        <v>43902</v>
      </c>
      <c r="C74" s="17">
        <f t="shared" si="8"/>
        <v>3</v>
      </c>
      <c r="D74" s="17">
        <f t="shared" si="9"/>
        <v>2020</v>
      </c>
      <c r="E74" s="18">
        <f t="shared" si="10"/>
        <v>11</v>
      </c>
      <c r="F74" s="16" t="s">
        <v>304</v>
      </c>
      <c r="G74" s="16"/>
      <c r="H74" s="16"/>
      <c r="I74" s="17"/>
      <c r="J74" s="16" t="s">
        <v>303</v>
      </c>
      <c r="K74" s="16" t="s">
        <v>5</v>
      </c>
      <c r="L74" s="16" t="s">
        <v>4</v>
      </c>
      <c r="M74" s="16"/>
      <c r="N74" s="17"/>
      <c r="O74" s="16" t="s">
        <v>44</v>
      </c>
      <c r="P74" s="16" t="s">
        <v>10</v>
      </c>
      <c r="Q74" s="15"/>
      <c r="R74" s="14"/>
      <c r="S74" s="14">
        <v>43902</v>
      </c>
      <c r="T74" s="13">
        <f t="shared" ca="1" si="11"/>
        <v>0</v>
      </c>
    </row>
    <row r="75" spans="1:20" ht="78.5" thickTop="1" x14ac:dyDescent="0.35">
      <c r="A75" s="12" t="s">
        <v>302</v>
      </c>
      <c r="B75" s="11">
        <v>43903</v>
      </c>
      <c r="C75" s="9">
        <f t="shared" si="8"/>
        <v>3</v>
      </c>
      <c r="D75" s="9">
        <f t="shared" si="9"/>
        <v>2020</v>
      </c>
      <c r="E75" s="10">
        <f t="shared" si="10"/>
        <v>12</v>
      </c>
      <c r="F75" s="8" t="s">
        <v>301</v>
      </c>
      <c r="G75" s="8" t="s">
        <v>300</v>
      </c>
      <c r="H75" s="8"/>
      <c r="I75" s="9">
        <v>990156</v>
      </c>
      <c r="J75" s="8" t="s">
        <v>299</v>
      </c>
      <c r="K75" s="8" t="s">
        <v>5</v>
      </c>
      <c r="L75" s="8" t="s">
        <v>4</v>
      </c>
      <c r="M75" s="8" t="s">
        <v>298</v>
      </c>
      <c r="N75" s="9" t="s">
        <v>2</v>
      </c>
      <c r="O75" s="8"/>
      <c r="P75" s="8" t="s">
        <v>297</v>
      </c>
      <c r="Q75" s="7" t="s">
        <v>296</v>
      </c>
      <c r="R75" s="6"/>
      <c r="S75" s="6">
        <v>43909</v>
      </c>
      <c r="T75" s="5">
        <f t="shared" ca="1" si="11"/>
        <v>6</v>
      </c>
    </row>
    <row r="76" spans="1:20" ht="143" x14ac:dyDescent="0.35">
      <c r="A76" s="12" t="s">
        <v>295</v>
      </c>
      <c r="B76" s="11">
        <v>43906</v>
      </c>
      <c r="C76" s="9">
        <f t="shared" si="8"/>
        <v>3</v>
      </c>
      <c r="D76" s="9">
        <f t="shared" si="9"/>
        <v>2020</v>
      </c>
      <c r="E76" s="10">
        <f t="shared" si="10"/>
        <v>12</v>
      </c>
      <c r="F76" s="8" t="s">
        <v>294</v>
      </c>
      <c r="G76" s="8" t="s">
        <v>293</v>
      </c>
      <c r="H76" s="8"/>
      <c r="I76" s="9">
        <v>253522</v>
      </c>
      <c r="J76" s="8" t="s">
        <v>292</v>
      </c>
      <c r="K76" s="8" t="s">
        <v>5</v>
      </c>
      <c r="L76" s="8" t="s">
        <v>4</v>
      </c>
      <c r="M76" s="8" t="s">
        <v>291</v>
      </c>
      <c r="N76" s="9" t="s">
        <v>2</v>
      </c>
      <c r="O76" s="8" t="s">
        <v>44</v>
      </c>
      <c r="P76" s="8" t="s">
        <v>10</v>
      </c>
      <c r="Q76" s="7" t="s">
        <v>290</v>
      </c>
      <c r="R76" s="6">
        <v>43909</v>
      </c>
      <c r="S76" s="6">
        <v>43909</v>
      </c>
      <c r="T76" s="5">
        <f t="shared" ca="1" si="11"/>
        <v>3</v>
      </c>
    </row>
    <row r="77" spans="1:20" ht="104" x14ac:dyDescent="0.35">
      <c r="A77" s="12" t="s">
        <v>289</v>
      </c>
      <c r="B77" s="11">
        <v>43906</v>
      </c>
      <c r="C77" s="9">
        <f t="shared" si="8"/>
        <v>3</v>
      </c>
      <c r="D77" s="9">
        <f t="shared" si="9"/>
        <v>2020</v>
      </c>
      <c r="E77" s="10">
        <f t="shared" si="10"/>
        <v>12</v>
      </c>
      <c r="F77" s="8" t="s">
        <v>288</v>
      </c>
      <c r="G77" s="8" t="s">
        <v>287</v>
      </c>
      <c r="H77" s="8"/>
      <c r="I77" s="9">
        <v>253501</v>
      </c>
      <c r="J77" s="8" t="s">
        <v>71</v>
      </c>
      <c r="K77" s="8" t="s">
        <v>5</v>
      </c>
      <c r="L77" s="8" t="s">
        <v>146</v>
      </c>
      <c r="M77" s="8" t="s">
        <v>286</v>
      </c>
      <c r="N77" s="9" t="s">
        <v>2</v>
      </c>
      <c r="O77" s="8"/>
      <c r="P77" s="8" t="s">
        <v>103</v>
      </c>
      <c r="Q77" s="7" t="s">
        <v>285</v>
      </c>
      <c r="R77" s="6">
        <v>43913</v>
      </c>
      <c r="S77" s="6">
        <v>43913</v>
      </c>
      <c r="T77" s="5">
        <f t="shared" ca="1" si="11"/>
        <v>7</v>
      </c>
    </row>
    <row r="78" spans="1:20" ht="52" x14ac:dyDescent="0.35">
      <c r="A78" s="12" t="s">
        <v>284</v>
      </c>
      <c r="B78" s="11">
        <v>43906</v>
      </c>
      <c r="C78" s="9">
        <f t="shared" si="8"/>
        <v>3</v>
      </c>
      <c r="D78" s="9">
        <f t="shared" si="9"/>
        <v>2020</v>
      </c>
      <c r="E78" s="10">
        <f t="shared" si="10"/>
        <v>12</v>
      </c>
      <c r="F78" s="8" t="s">
        <v>283</v>
      </c>
      <c r="G78" s="8" t="s">
        <v>282</v>
      </c>
      <c r="H78" s="8" t="s">
        <v>38</v>
      </c>
      <c r="I78" s="9"/>
      <c r="J78" s="8" t="s">
        <v>281</v>
      </c>
      <c r="K78" s="8" t="s">
        <v>12</v>
      </c>
      <c r="L78" s="8" t="s">
        <v>184</v>
      </c>
      <c r="M78" s="8" t="s">
        <v>280</v>
      </c>
      <c r="N78" s="9" t="s">
        <v>19</v>
      </c>
      <c r="O78" s="8" t="s">
        <v>44</v>
      </c>
      <c r="P78" s="39" t="s">
        <v>18</v>
      </c>
      <c r="Q78" s="7" t="s">
        <v>252</v>
      </c>
      <c r="R78" s="6">
        <v>43907</v>
      </c>
      <c r="S78" s="6">
        <v>43907</v>
      </c>
      <c r="T78" s="5">
        <f t="shared" ca="1" si="11"/>
        <v>1</v>
      </c>
    </row>
    <row r="79" spans="1:20" ht="52.5" thickBot="1" x14ac:dyDescent="0.4">
      <c r="A79" s="20" t="s">
        <v>279</v>
      </c>
      <c r="B79" s="19">
        <v>43906</v>
      </c>
      <c r="C79" s="17">
        <f t="shared" si="8"/>
        <v>3</v>
      </c>
      <c r="D79" s="17">
        <f t="shared" si="9"/>
        <v>2020</v>
      </c>
      <c r="E79" s="18">
        <f t="shared" si="10"/>
        <v>12</v>
      </c>
      <c r="F79" s="16" t="s">
        <v>278</v>
      </c>
      <c r="G79" s="16" t="s">
        <v>262</v>
      </c>
      <c r="H79" s="16" t="s">
        <v>261</v>
      </c>
      <c r="I79" s="17">
        <v>252681</v>
      </c>
      <c r="J79" s="16" t="s">
        <v>260</v>
      </c>
      <c r="K79" s="16" t="s">
        <v>5</v>
      </c>
      <c r="L79" s="16" t="s">
        <v>184</v>
      </c>
      <c r="M79" s="16" t="s">
        <v>259</v>
      </c>
      <c r="N79" s="17" t="s">
        <v>19</v>
      </c>
      <c r="O79" s="16" t="s">
        <v>57</v>
      </c>
      <c r="P79" s="16" t="s">
        <v>258</v>
      </c>
      <c r="Q79" s="15" t="s">
        <v>277</v>
      </c>
      <c r="R79" s="14">
        <v>43923</v>
      </c>
      <c r="S79" s="14">
        <v>43923</v>
      </c>
      <c r="T79" s="13">
        <f t="shared" ca="1" si="11"/>
        <v>17</v>
      </c>
    </row>
    <row r="80" spans="1:20" ht="66" thickTop="1" thickBot="1" x14ac:dyDescent="0.4">
      <c r="A80" s="49" t="s">
        <v>276</v>
      </c>
      <c r="B80" s="48">
        <v>43910</v>
      </c>
      <c r="C80" s="46">
        <f t="shared" si="8"/>
        <v>3</v>
      </c>
      <c r="D80" s="46">
        <f t="shared" si="9"/>
        <v>2020</v>
      </c>
      <c r="E80" s="47">
        <f t="shared" si="10"/>
        <v>13</v>
      </c>
      <c r="F80" s="45" t="s">
        <v>275</v>
      </c>
      <c r="G80" s="45"/>
      <c r="H80" s="45" t="s">
        <v>274</v>
      </c>
      <c r="I80" s="46">
        <v>252681</v>
      </c>
      <c r="J80" s="45" t="s">
        <v>52</v>
      </c>
      <c r="K80" s="45" t="s">
        <v>5</v>
      </c>
      <c r="L80" s="45" t="s">
        <v>4</v>
      </c>
      <c r="M80" s="45" t="s">
        <v>273</v>
      </c>
      <c r="N80" s="46" t="s">
        <v>19</v>
      </c>
      <c r="O80" s="45" t="s">
        <v>57</v>
      </c>
      <c r="P80" s="45" t="s">
        <v>242</v>
      </c>
      <c r="Q80" s="44" t="s">
        <v>272</v>
      </c>
      <c r="R80" s="43">
        <v>43910</v>
      </c>
      <c r="S80" s="43">
        <v>43910</v>
      </c>
      <c r="T80" s="42">
        <f t="shared" ca="1" si="11"/>
        <v>0</v>
      </c>
    </row>
    <row r="81" spans="1:20" ht="66" thickTop="1" thickBot="1" x14ac:dyDescent="0.4">
      <c r="A81" s="49" t="s">
        <v>271</v>
      </c>
      <c r="B81" s="48">
        <v>43937</v>
      </c>
      <c r="C81" s="46">
        <f t="shared" si="8"/>
        <v>4</v>
      </c>
      <c r="D81" s="46">
        <f t="shared" si="9"/>
        <v>2020</v>
      </c>
      <c r="E81" s="47">
        <f t="shared" si="10"/>
        <v>16</v>
      </c>
      <c r="F81" s="45" t="s">
        <v>270</v>
      </c>
      <c r="G81" s="45" t="s">
        <v>269</v>
      </c>
      <c r="H81" s="45"/>
      <c r="I81" s="46"/>
      <c r="J81" s="45" t="s">
        <v>268</v>
      </c>
      <c r="K81" s="45" t="s">
        <v>5</v>
      </c>
      <c r="L81" s="45" t="s">
        <v>4</v>
      </c>
      <c r="M81" s="45" t="s">
        <v>267</v>
      </c>
      <c r="N81" s="46" t="s">
        <v>2</v>
      </c>
      <c r="O81" s="45" t="s">
        <v>57</v>
      </c>
      <c r="P81" s="45" t="s">
        <v>266</v>
      </c>
      <c r="Q81" s="44" t="s">
        <v>265</v>
      </c>
      <c r="R81" s="43">
        <v>43937</v>
      </c>
      <c r="S81" s="43">
        <v>43937</v>
      </c>
      <c r="T81" s="42">
        <f t="shared" ca="1" si="11"/>
        <v>0</v>
      </c>
    </row>
    <row r="82" spans="1:20" ht="104.5" thickTop="1" x14ac:dyDescent="0.35">
      <c r="A82" s="12" t="s">
        <v>264</v>
      </c>
      <c r="B82" s="11">
        <v>43938</v>
      </c>
      <c r="C82" s="9">
        <f t="shared" si="8"/>
        <v>4</v>
      </c>
      <c r="D82" s="9">
        <f t="shared" si="9"/>
        <v>2020</v>
      </c>
      <c r="E82" s="10">
        <f t="shared" si="10"/>
        <v>17</v>
      </c>
      <c r="F82" s="8" t="s">
        <v>263</v>
      </c>
      <c r="G82" s="34" t="s">
        <v>262</v>
      </c>
      <c r="H82" s="34" t="s">
        <v>261</v>
      </c>
      <c r="I82" s="25">
        <v>252681</v>
      </c>
      <c r="J82" s="24" t="s">
        <v>260</v>
      </c>
      <c r="K82" s="24" t="s">
        <v>5</v>
      </c>
      <c r="L82" s="34" t="s">
        <v>184</v>
      </c>
      <c r="M82" s="34" t="s">
        <v>259</v>
      </c>
      <c r="N82" s="35" t="s">
        <v>19</v>
      </c>
      <c r="O82" s="34" t="s">
        <v>57</v>
      </c>
      <c r="P82" s="34" t="s">
        <v>258</v>
      </c>
      <c r="Q82" s="7" t="s">
        <v>257</v>
      </c>
      <c r="R82" s="6">
        <v>43941</v>
      </c>
      <c r="S82" s="6">
        <v>43941</v>
      </c>
      <c r="T82" s="41">
        <f t="shared" ca="1" si="11"/>
        <v>3</v>
      </c>
    </row>
    <row r="83" spans="1:20" ht="52.5" thickBot="1" x14ac:dyDescent="0.4">
      <c r="A83" s="20" t="s">
        <v>256</v>
      </c>
      <c r="B83" s="19">
        <v>43942</v>
      </c>
      <c r="C83" s="17">
        <f t="shared" si="8"/>
        <v>4</v>
      </c>
      <c r="D83" s="17">
        <f t="shared" si="9"/>
        <v>2020</v>
      </c>
      <c r="E83" s="18">
        <f t="shared" si="10"/>
        <v>17</v>
      </c>
      <c r="F83" s="16" t="s">
        <v>255</v>
      </c>
      <c r="G83" s="16" t="s">
        <v>254</v>
      </c>
      <c r="H83" s="16"/>
      <c r="I83" s="17">
        <v>253501</v>
      </c>
      <c r="J83" s="16" t="s">
        <v>71</v>
      </c>
      <c r="K83" s="16" t="s">
        <v>5</v>
      </c>
      <c r="L83" s="16" t="s">
        <v>4</v>
      </c>
      <c r="M83" s="16" t="s">
        <v>253</v>
      </c>
      <c r="N83" s="17" t="s">
        <v>19</v>
      </c>
      <c r="O83" s="16" t="s">
        <v>44</v>
      </c>
      <c r="P83" s="16" t="s">
        <v>10</v>
      </c>
      <c r="Q83" s="15" t="s">
        <v>252</v>
      </c>
      <c r="R83" s="14"/>
      <c r="S83" s="14">
        <v>43942</v>
      </c>
      <c r="T83" s="13">
        <f t="shared" ca="1" si="11"/>
        <v>0</v>
      </c>
    </row>
    <row r="84" spans="1:20" ht="91.5" thickTop="1" x14ac:dyDescent="0.35">
      <c r="A84" s="12" t="s">
        <v>251</v>
      </c>
      <c r="B84" s="11">
        <v>43964</v>
      </c>
      <c r="C84" s="9">
        <f t="shared" si="8"/>
        <v>5</v>
      </c>
      <c r="D84" s="9">
        <f t="shared" si="9"/>
        <v>2020</v>
      </c>
      <c r="E84" s="10">
        <f t="shared" si="10"/>
        <v>20</v>
      </c>
      <c r="F84" s="8" t="s">
        <v>250</v>
      </c>
      <c r="G84" s="8" t="s">
        <v>249</v>
      </c>
      <c r="H84" s="8"/>
      <c r="I84" s="9">
        <v>253521</v>
      </c>
      <c r="J84" s="8" t="s">
        <v>174</v>
      </c>
      <c r="K84" s="8" t="s">
        <v>5</v>
      </c>
      <c r="L84" s="8" t="s">
        <v>4</v>
      </c>
      <c r="M84" s="8"/>
      <c r="N84" s="9" t="s">
        <v>19</v>
      </c>
      <c r="O84" s="8" t="s">
        <v>44</v>
      </c>
      <c r="P84" s="8" t="s">
        <v>160</v>
      </c>
      <c r="Q84" s="7" t="s">
        <v>248</v>
      </c>
      <c r="R84" s="6">
        <v>43964</v>
      </c>
      <c r="S84" s="6">
        <v>43964</v>
      </c>
      <c r="T84" s="5">
        <f t="shared" ca="1" si="11"/>
        <v>0</v>
      </c>
    </row>
    <row r="85" spans="1:20" ht="234.5" thickBot="1" x14ac:dyDescent="0.4">
      <c r="A85" s="20" t="s">
        <v>247</v>
      </c>
      <c r="B85" s="19">
        <v>43964</v>
      </c>
      <c r="C85" s="17">
        <f t="shared" si="8"/>
        <v>5</v>
      </c>
      <c r="D85" s="17">
        <f t="shared" si="9"/>
        <v>2020</v>
      </c>
      <c r="E85" s="18">
        <f t="shared" si="10"/>
        <v>20</v>
      </c>
      <c r="F85" s="16" t="s">
        <v>246</v>
      </c>
      <c r="G85" s="16" t="s">
        <v>245</v>
      </c>
      <c r="H85" s="16" t="s">
        <v>23</v>
      </c>
      <c r="I85" s="17"/>
      <c r="J85" s="16" t="s">
        <v>244</v>
      </c>
      <c r="K85" s="16" t="s">
        <v>36</v>
      </c>
      <c r="L85" s="16" t="s">
        <v>4</v>
      </c>
      <c r="M85" s="16" t="s">
        <v>243</v>
      </c>
      <c r="N85" s="17" t="s">
        <v>2</v>
      </c>
      <c r="O85" s="16"/>
      <c r="P85" s="16" t="s">
        <v>242</v>
      </c>
      <c r="Q85" s="15" t="s">
        <v>241</v>
      </c>
      <c r="R85" s="14">
        <v>43964</v>
      </c>
      <c r="S85" s="14">
        <v>43985</v>
      </c>
      <c r="T85" s="13">
        <f t="shared" ca="1" si="11"/>
        <v>21</v>
      </c>
    </row>
    <row r="86" spans="1:20" ht="117.5" thickTop="1" x14ac:dyDescent="0.35">
      <c r="A86" s="12" t="s">
        <v>240</v>
      </c>
      <c r="B86" s="11">
        <v>43969</v>
      </c>
      <c r="C86" s="9">
        <f t="shared" si="8"/>
        <v>5</v>
      </c>
      <c r="D86" s="9">
        <f t="shared" si="9"/>
        <v>2020</v>
      </c>
      <c r="E86" s="10">
        <f t="shared" si="10"/>
        <v>21</v>
      </c>
      <c r="F86" s="8" t="s">
        <v>239</v>
      </c>
      <c r="G86" s="8" t="s">
        <v>238</v>
      </c>
      <c r="H86" s="8" t="s">
        <v>237</v>
      </c>
      <c r="I86" s="9">
        <v>753497</v>
      </c>
      <c r="J86" s="8" t="s">
        <v>236</v>
      </c>
      <c r="K86" s="8" t="s">
        <v>5</v>
      </c>
      <c r="L86" s="8" t="s">
        <v>4</v>
      </c>
      <c r="M86" s="8" t="s">
        <v>235</v>
      </c>
      <c r="N86" s="9" t="s">
        <v>2</v>
      </c>
      <c r="O86" s="8"/>
      <c r="P86" s="8" t="s">
        <v>234</v>
      </c>
      <c r="Q86" s="7" t="s">
        <v>233</v>
      </c>
      <c r="R86" s="6">
        <v>43970</v>
      </c>
      <c r="S86" s="6">
        <v>43970</v>
      </c>
      <c r="T86" s="5">
        <f t="shared" ca="1" si="11"/>
        <v>1</v>
      </c>
    </row>
    <row r="87" spans="1:20" ht="91.5" thickBot="1" x14ac:dyDescent="0.4">
      <c r="A87" s="20" t="s">
        <v>232</v>
      </c>
      <c r="B87" s="19">
        <v>43971</v>
      </c>
      <c r="C87" s="17">
        <f t="shared" si="8"/>
        <v>5</v>
      </c>
      <c r="D87" s="17">
        <f t="shared" si="9"/>
        <v>2020</v>
      </c>
      <c r="E87" s="18">
        <f t="shared" si="10"/>
        <v>21</v>
      </c>
      <c r="F87" s="16" t="s">
        <v>231</v>
      </c>
      <c r="G87" s="16" t="s">
        <v>230</v>
      </c>
      <c r="H87" s="16"/>
      <c r="I87" s="17">
        <v>251854</v>
      </c>
      <c r="J87" s="16" t="s">
        <v>229</v>
      </c>
      <c r="K87" s="16" t="s">
        <v>115</v>
      </c>
      <c r="L87" s="16" t="s">
        <v>4</v>
      </c>
      <c r="M87" s="16" t="s">
        <v>228</v>
      </c>
      <c r="N87" s="17" t="s">
        <v>19</v>
      </c>
      <c r="O87" s="16"/>
      <c r="P87" s="16" t="s">
        <v>10</v>
      </c>
      <c r="Q87" s="15" t="s">
        <v>44</v>
      </c>
      <c r="R87" s="14">
        <v>43979</v>
      </c>
      <c r="S87" s="14">
        <v>43976</v>
      </c>
      <c r="T87" s="13">
        <f t="shared" ca="1" si="11"/>
        <v>5</v>
      </c>
    </row>
    <row r="88" spans="1:20" ht="286.5" thickTop="1" x14ac:dyDescent="0.35">
      <c r="A88" s="12" t="s">
        <v>227</v>
      </c>
      <c r="B88" s="11">
        <v>43973</v>
      </c>
      <c r="C88" s="9">
        <f t="shared" si="8"/>
        <v>5</v>
      </c>
      <c r="D88" s="9">
        <f t="shared" si="9"/>
        <v>2020</v>
      </c>
      <c r="E88" s="10">
        <f t="shared" si="10"/>
        <v>22</v>
      </c>
      <c r="F88" s="8" t="s">
        <v>226</v>
      </c>
      <c r="G88" s="8" t="s">
        <v>225</v>
      </c>
      <c r="H88" s="8"/>
      <c r="I88" s="40">
        <v>253521</v>
      </c>
      <c r="J88" s="39" t="s">
        <v>174</v>
      </c>
      <c r="K88" s="39" t="s">
        <v>5</v>
      </c>
      <c r="L88" s="8" t="s">
        <v>4</v>
      </c>
      <c r="M88" s="8" t="s">
        <v>224</v>
      </c>
      <c r="N88" s="9" t="s">
        <v>2</v>
      </c>
      <c r="O88" s="8"/>
      <c r="P88" s="8" t="s">
        <v>103</v>
      </c>
      <c r="Q88" s="7" t="s">
        <v>223</v>
      </c>
      <c r="R88" s="6">
        <v>43973</v>
      </c>
      <c r="S88" s="6">
        <v>43979</v>
      </c>
      <c r="T88" s="5">
        <f t="shared" ca="1" si="11"/>
        <v>6</v>
      </c>
    </row>
    <row r="89" spans="1:20" ht="39" x14ac:dyDescent="0.35">
      <c r="A89" s="12" t="s">
        <v>222</v>
      </c>
      <c r="B89" s="11">
        <v>43973</v>
      </c>
      <c r="C89" s="9">
        <f t="shared" si="8"/>
        <v>5</v>
      </c>
      <c r="D89" s="9">
        <f t="shared" si="9"/>
        <v>2020</v>
      </c>
      <c r="E89" s="10">
        <f t="shared" si="10"/>
        <v>22</v>
      </c>
      <c r="F89" s="8" t="s">
        <v>221</v>
      </c>
      <c r="G89" s="8" t="s">
        <v>220</v>
      </c>
      <c r="H89" s="8"/>
      <c r="I89" s="40">
        <v>53524</v>
      </c>
      <c r="J89" s="39" t="s">
        <v>219</v>
      </c>
      <c r="K89" s="39" t="s">
        <v>36</v>
      </c>
      <c r="L89" s="8" t="s">
        <v>4</v>
      </c>
      <c r="M89" s="8" t="s">
        <v>218</v>
      </c>
      <c r="N89" s="9" t="s">
        <v>19</v>
      </c>
      <c r="O89" s="8"/>
      <c r="P89" s="8" t="s">
        <v>136</v>
      </c>
      <c r="Q89" s="7" t="s">
        <v>217</v>
      </c>
      <c r="R89" s="6">
        <v>43973</v>
      </c>
      <c r="S89" s="6">
        <v>43973</v>
      </c>
      <c r="T89" s="5">
        <f t="shared" ca="1" si="11"/>
        <v>0</v>
      </c>
    </row>
    <row r="90" spans="1:20" ht="26" x14ac:dyDescent="0.35">
      <c r="A90" s="12" t="s">
        <v>216</v>
      </c>
      <c r="B90" s="11">
        <v>43978</v>
      </c>
      <c r="C90" s="9">
        <f t="shared" si="8"/>
        <v>5</v>
      </c>
      <c r="D90" s="9">
        <f t="shared" si="9"/>
        <v>2020</v>
      </c>
      <c r="E90" s="10">
        <f t="shared" si="10"/>
        <v>22</v>
      </c>
      <c r="F90" s="8" t="s">
        <v>215</v>
      </c>
      <c r="G90" s="8" t="s">
        <v>214</v>
      </c>
      <c r="H90" s="8"/>
      <c r="I90" s="40">
        <v>253502</v>
      </c>
      <c r="J90" s="39" t="s">
        <v>213</v>
      </c>
      <c r="K90" s="39" t="s">
        <v>5</v>
      </c>
      <c r="L90" s="8" t="s">
        <v>4</v>
      </c>
      <c r="M90" s="8" t="s">
        <v>212</v>
      </c>
      <c r="N90" s="9" t="s">
        <v>19</v>
      </c>
      <c r="O90" s="8"/>
      <c r="P90" s="8" t="s">
        <v>160</v>
      </c>
      <c r="Q90" s="7" t="s">
        <v>125</v>
      </c>
      <c r="R90" s="6">
        <v>43978</v>
      </c>
      <c r="S90" s="6">
        <v>43978</v>
      </c>
      <c r="T90" s="5">
        <f t="shared" ca="1" si="11"/>
        <v>0</v>
      </c>
    </row>
    <row r="91" spans="1:20" ht="117" x14ac:dyDescent="0.35">
      <c r="A91" s="12" t="s">
        <v>211</v>
      </c>
      <c r="B91" s="11">
        <v>43979</v>
      </c>
      <c r="C91" s="9">
        <f t="shared" si="8"/>
        <v>5</v>
      </c>
      <c r="D91" s="9">
        <f t="shared" si="9"/>
        <v>2020</v>
      </c>
      <c r="E91" s="10">
        <f t="shared" si="10"/>
        <v>22</v>
      </c>
      <c r="F91" s="8" t="s">
        <v>210</v>
      </c>
      <c r="G91" s="8" t="s">
        <v>209</v>
      </c>
      <c r="H91" s="8"/>
      <c r="I91" s="40">
        <v>253502</v>
      </c>
      <c r="J91" s="39" t="s">
        <v>52</v>
      </c>
      <c r="K91" s="39" t="s">
        <v>5</v>
      </c>
      <c r="L91" s="8" t="s">
        <v>4</v>
      </c>
      <c r="M91" s="8" t="s">
        <v>208</v>
      </c>
      <c r="N91" s="9"/>
      <c r="O91" s="8" t="s">
        <v>44</v>
      </c>
      <c r="P91" s="8" t="s">
        <v>207</v>
      </c>
      <c r="Q91" s="7"/>
      <c r="R91" s="6"/>
      <c r="S91" s="6">
        <v>43979</v>
      </c>
      <c r="T91" s="5">
        <f t="shared" ca="1" si="11"/>
        <v>0</v>
      </c>
    </row>
    <row r="92" spans="1:20" ht="143.5" thickBot="1" x14ac:dyDescent="0.4">
      <c r="A92" s="20" t="s">
        <v>206</v>
      </c>
      <c r="B92" s="19">
        <v>43979</v>
      </c>
      <c r="C92" s="17">
        <f t="shared" si="8"/>
        <v>5</v>
      </c>
      <c r="D92" s="17">
        <f t="shared" si="9"/>
        <v>2020</v>
      </c>
      <c r="E92" s="18">
        <f t="shared" si="10"/>
        <v>22</v>
      </c>
      <c r="F92" s="16" t="s">
        <v>205</v>
      </c>
      <c r="G92" s="16" t="s">
        <v>204</v>
      </c>
      <c r="H92" s="16"/>
      <c r="I92" s="17">
        <v>253502</v>
      </c>
      <c r="J92" s="16" t="s">
        <v>52</v>
      </c>
      <c r="K92" s="16" t="s">
        <v>5</v>
      </c>
      <c r="L92" s="16" t="s">
        <v>4</v>
      </c>
      <c r="M92" s="16" t="s">
        <v>192</v>
      </c>
      <c r="N92" s="17" t="s">
        <v>2</v>
      </c>
      <c r="O92" s="16"/>
      <c r="P92" s="16" t="s">
        <v>43</v>
      </c>
      <c r="Q92" s="15" t="s">
        <v>203</v>
      </c>
      <c r="R92" s="14">
        <v>43979</v>
      </c>
      <c r="S92" s="14">
        <v>43980</v>
      </c>
      <c r="T92" s="13">
        <f t="shared" ca="1" si="11"/>
        <v>1</v>
      </c>
    </row>
    <row r="93" spans="1:20" ht="52.5" thickTop="1" x14ac:dyDescent="0.35">
      <c r="A93" s="12" t="s">
        <v>202</v>
      </c>
      <c r="B93" s="11">
        <v>43980</v>
      </c>
      <c r="C93" s="9">
        <f t="shared" si="8"/>
        <v>5</v>
      </c>
      <c r="D93" s="9">
        <f t="shared" si="9"/>
        <v>2020</v>
      </c>
      <c r="E93" s="10">
        <f t="shared" si="10"/>
        <v>23</v>
      </c>
      <c r="F93" s="8" t="s">
        <v>201</v>
      </c>
      <c r="G93" s="8" t="s">
        <v>200</v>
      </c>
      <c r="H93" s="8" t="s">
        <v>38</v>
      </c>
      <c r="I93" s="9">
        <v>231510</v>
      </c>
      <c r="J93" s="8" t="s">
        <v>199</v>
      </c>
      <c r="K93" s="8" t="s">
        <v>5</v>
      </c>
      <c r="L93" s="8" t="s">
        <v>146</v>
      </c>
      <c r="M93" s="8" t="s">
        <v>198</v>
      </c>
      <c r="N93" s="9" t="s">
        <v>2</v>
      </c>
      <c r="O93" s="8"/>
      <c r="P93" s="39" t="s">
        <v>18</v>
      </c>
      <c r="Q93" s="7" t="s">
        <v>197</v>
      </c>
      <c r="R93" s="6">
        <v>43985</v>
      </c>
      <c r="S93" s="6">
        <v>43986</v>
      </c>
      <c r="T93" s="5">
        <f t="shared" ca="1" si="11"/>
        <v>6</v>
      </c>
    </row>
    <row r="94" spans="1:20" ht="104" x14ac:dyDescent="0.35">
      <c r="A94" s="38" t="s">
        <v>196</v>
      </c>
      <c r="B94" s="37">
        <v>43984</v>
      </c>
      <c r="C94" s="33">
        <f t="shared" si="8"/>
        <v>6</v>
      </c>
      <c r="D94" s="33">
        <f t="shared" si="9"/>
        <v>2020</v>
      </c>
      <c r="E94" s="36">
        <f t="shared" si="10"/>
        <v>23</v>
      </c>
      <c r="F94" s="32" t="s">
        <v>195</v>
      </c>
      <c r="G94" s="32" t="s">
        <v>194</v>
      </c>
      <c r="H94" s="32"/>
      <c r="I94" s="35">
        <v>138021</v>
      </c>
      <c r="J94" s="34" t="s">
        <v>193</v>
      </c>
      <c r="K94" s="34" t="s">
        <v>5</v>
      </c>
      <c r="L94" s="32" t="s">
        <v>184</v>
      </c>
      <c r="M94" s="34" t="s">
        <v>192</v>
      </c>
      <c r="N94" s="33" t="s">
        <v>2</v>
      </c>
      <c r="O94" s="32"/>
      <c r="P94" s="32" t="s">
        <v>43</v>
      </c>
      <c r="Q94" s="31" t="s">
        <v>191</v>
      </c>
      <c r="R94" s="30">
        <v>43986</v>
      </c>
      <c r="S94" s="30">
        <v>43986</v>
      </c>
      <c r="T94" s="29">
        <f t="shared" ca="1" si="11"/>
        <v>2</v>
      </c>
    </row>
    <row r="95" spans="1:20" ht="39.5" thickBot="1" x14ac:dyDescent="0.4">
      <c r="A95" s="20" t="s">
        <v>190</v>
      </c>
      <c r="B95" s="19">
        <v>43986</v>
      </c>
      <c r="C95" s="17">
        <f t="shared" si="8"/>
        <v>6</v>
      </c>
      <c r="D95" s="17">
        <f t="shared" si="9"/>
        <v>2020</v>
      </c>
      <c r="E95" s="18">
        <f t="shared" si="10"/>
        <v>23</v>
      </c>
      <c r="F95" s="16" t="s">
        <v>189</v>
      </c>
      <c r="G95" s="16" t="s">
        <v>188</v>
      </c>
      <c r="H95" s="16"/>
      <c r="I95" s="17">
        <v>253520</v>
      </c>
      <c r="J95" s="16" t="s">
        <v>174</v>
      </c>
      <c r="K95" s="16" t="s">
        <v>5</v>
      </c>
      <c r="L95" s="16" t="s">
        <v>4</v>
      </c>
      <c r="M95" s="16">
        <v>19090040</v>
      </c>
      <c r="N95" s="17" t="s">
        <v>19</v>
      </c>
      <c r="O95" s="16" t="s">
        <v>44</v>
      </c>
      <c r="P95" s="16" t="s">
        <v>160</v>
      </c>
      <c r="Q95" s="15" t="s">
        <v>125</v>
      </c>
      <c r="R95" s="14">
        <v>43986</v>
      </c>
      <c r="S95" s="14">
        <v>43986</v>
      </c>
      <c r="T95" s="13">
        <f t="shared" ca="1" si="11"/>
        <v>0</v>
      </c>
    </row>
    <row r="96" spans="1:20" ht="26.5" thickTop="1" x14ac:dyDescent="0.35">
      <c r="A96" s="28" t="s">
        <v>187</v>
      </c>
      <c r="B96" s="27">
        <v>43992</v>
      </c>
      <c r="C96" s="25">
        <f t="shared" si="8"/>
        <v>6</v>
      </c>
      <c r="D96" s="25">
        <f t="shared" si="9"/>
        <v>2020</v>
      </c>
      <c r="E96" s="26">
        <f t="shared" si="10"/>
        <v>24</v>
      </c>
      <c r="F96" s="24" t="s">
        <v>186</v>
      </c>
      <c r="G96" s="24" t="s">
        <v>185</v>
      </c>
      <c r="H96" s="24"/>
      <c r="I96" s="25">
        <v>253511</v>
      </c>
      <c r="J96" s="24" t="s">
        <v>71</v>
      </c>
      <c r="K96" s="24" t="s">
        <v>5</v>
      </c>
      <c r="L96" s="24" t="s">
        <v>184</v>
      </c>
      <c r="M96" s="24" t="s">
        <v>183</v>
      </c>
      <c r="N96" s="25" t="s">
        <v>19</v>
      </c>
      <c r="O96" s="24" t="s">
        <v>44</v>
      </c>
      <c r="P96" s="24" t="s">
        <v>103</v>
      </c>
      <c r="Q96" s="23" t="s">
        <v>125</v>
      </c>
      <c r="R96" s="22"/>
      <c r="S96" s="22">
        <v>43992</v>
      </c>
      <c r="T96" s="21">
        <f t="shared" ca="1" si="11"/>
        <v>0</v>
      </c>
    </row>
    <row r="97" spans="1:20" ht="39.5" thickBot="1" x14ac:dyDescent="0.4">
      <c r="A97" s="20" t="s">
        <v>182</v>
      </c>
      <c r="B97" s="19">
        <v>43993</v>
      </c>
      <c r="C97" s="17">
        <f t="shared" si="8"/>
        <v>6</v>
      </c>
      <c r="D97" s="17">
        <f t="shared" si="9"/>
        <v>2020</v>
      </c>
      <c r="E97" s="18">
        <f t="shared" si="10"/>
        <v>24</v>
      </c>
      <c r="F97" s="16" t="s">
        <v>181</v>
      </c>
      <c r="G97" s="16" t="s">
        <v>180</v>
      </c>
      <c r="H97" s="16"/>
      <c r="I97" s="17">
        <v>252503</v>
      </c>
      <c r="J97" s="16" t="s">
        <v>179</v>
      </c>
      <c r="K97" s="16" t="s">
        <v>5</v>
      </c>
      <c r="L97" s="16" t="s">
        <v>4</v>
      </c>
      <c r="M97" s="16" t="s">
        <v>178</v>
      </c>
      <c r="N97" s="17" t="s">
        <v>2</v>
      </c>
      <c r="O97" s="16" t="s">
        <v>44</v>
      </c>
      <c r="P97" s="16" t="s">
        <v>10</v>
      </c>
      <c r="Q97" s="15" t="s">
        <v>44</v>
      </c>
      <c r="R97" s="14">
        <v>43993</v>
      </c>
      <c r="S97" s="14">
        <v>43993</v>
      </c>
      <c r="T97" s="13">
        <f t="shared" ca="1" si="11"/>
        <v>0</v>
      </c>
    </row>
    <row r="98" spans="1:20" ht="26.5" thickTop="1" x14ac:dyDescent="0.35">
      <c r="A98" s="12" t="s">
        <v>177</v>
      </c>
      <c r="B98" s="11">
        <v>43997</v>
      </c>
      <c r="C98" s="9">
        <f t="shared" si="8"/>
        <v>6</v>
      </c>
      <c r="D98" s="9">
        <f t="shared" si="9"/>
        <v>2020</v>
      </c>
      <c r="E98" s="10">
        <f t="shared" si="10"/>
        <v>25</v>
      </c>
      <c r="F98" s="8" t="s">
        <v>176</v>
      </c>
      <c r="G98" s="8" t="s">
        <v>175</v>
      </c>
      <c r="H98" s="8"/>
      <c r="I98" s="9">
        <v>253520</v>
      </c>
      <c r="J98" s="8" t="s">
        <v>174</v>
      </c>
      <c r="K98" s="8" t="s">
        <v>5</v>
      </c>
      <c r="L98" s="8" t="s">
        <v>4</v>
      </c>
      <c r="M98" s="8">
        <v>19040326</v>
      </c>
      <c r="N98" s="9" t="s">
        <v>19</v>
      </c>
      <c r="O98" s="8" t="s">
        <v>44</v>
      </c>
      <c r="P98" s="8" t="s">
        <v>103</v>
      </c>
      <c r="Q98" s="7" t="s">
        <v>125</v>
      </c>
      <c r="R98" s="6"/>
      <c r="S98" s="6">
        <v>43997</v>
      </c>
      <c r="T98" s="5">
        <f t="shared" ca="1" si="11"/>
        <v>0</v>
      </c>
    </row>
    <row r="99" spans="1:20" ht="65" x14ac:dyDescent="0.35">
      <c r="A99" s="12" t="s">
        <v>173</v>
      </c>
      <c r="B99" s="11">
        <v>43997</v>
      </c>
      <c r="C99" s="9">
        <f t="shared" si="8"/>
        <v>6</v>
      </c>
      <c r="D99" s="9">
        <f t="shared" si="9"/>
        <v>2020</v>
      </c>
      <c r="E99" s="10">
        <f t="shared" si="10"/>
        <v>25</v>
      </c>
      <c r="F99" s="8" t="s">
        <v>172</v>
      </c>
      <c r="G99" s="8" t="s">
        <v>78</v>
      </c>
      <c r="H99" s="8"/>
      <c r="I99" s="9">
        <v>253502</v>
      </c>
      <c r="J99" s="8" t="s">
        <v>71</v>
      </c>
      <c r="K99" s="8" t="s">
        <v>5</v>
      </c>
      <c r="L99" s="8" t="s">
        <v>4</v>
      </c>
      <c r="M99" s="8" t="s">
        <v>171</v>
      </c>
      <c r="N99" s="9" t="s">
        <v>2</v>
      </c>
      <c r="O99" s="8" t="s">
        <v>44</v>
      </c>
      <c r="P99" s="8" t="s">
        <v>76</v>
      </c>
      <c r="Q99" s="7" t="s">
        <v>170</v>
      </c>
      <c r="R99" s="6">
        <v>43998</v>
      </c>
      <c r="S99" s="6">
        <v>44002</v>
      </c>
      <c r="T99" s="5">
        <f t="shared" ca="1" si="11"/>
        <v>5</v>
      </c>
    </row>
    <row r="100" spans="1:20" ht="104" x14ac:dyDescent="0.35">
      <c r="A100" s="12" t="s">
        <v>169</v>
      </c>
      <c r="B100" s="11">
        <v>43999</v>
      </c>
      <c r="C100" s="9">
        <f t="shared" si="8"/>
        <v>6</v>
      </c>
      <c r="D100" s="9">
        <f t="shared" si="9"/>
        <v>2020</v>
      </c>
      <c r="E100" s="10">
        <f t="shared" si="10"/>
        <v>25</v>
      </c>
      <c r="F100" s="8" t="s">
        <v>168</v>
      </c>
      <c r="G100" s="8" t="s">
        <v>167</v>
      </c>
      <c r="H100" s="8"/>
      <c r="I100" s="9">
        <v>136204</v>
      </c>
      <c r="J100" s="8" t="s">
        <v>151</v>
      </c>
      <c r="K100" s="8" t="s">
        <v>5</v>
      </c>
      <c r="L100" s="8" t="s">
        <v>146</v>
      </c>
      <c r="M100" s="8" t="s">
        <v>166</v>
      </c>
      <c r="N100" s="9" t="s">
        <v>2</v>
      </c>
      <c r="O100" s="8" t="s">
        <v>57</v>
      </c>
      <c r="P100" s="8" t="s">
        <v>136</v>
      </c>
      <c r="Q100" s="7" t="s">
        <v>165</v>
      </c>
      <c r="R100" s="6">
        <v>44001</v>
      </c>
      <c r="S100" s="6">
        <v>44001</v>
      </c>
      <c r="T100" s="5">
        <f t="shared" ca="1" si="11"/>
        <v>2</v>
      </c>
    </row>
    <row r="101" spans="1:20" ht="78" x14ac:dyDescent="0.35">
      <c r="A101" s="12" t="s">
        <v>164</v>
      </c>
      <c r="B101" s="11">
        <v>44000</v>
      </c>
      <c r="C101" s="9">
        <f t="shared" ref="C101:C125" si="12">MONTH(B101)</f>
        <v>6</v>
      </c>
      <c r="D101" s="9">
        <f t="shared" ref="D101:D125" si="13">YEAR(B101)</f>
        <v>2020</v>
      </c>
      <c r="E101" s="10">
        <f t="shared" ref="E101:E125" si="14">WEEKNUM(B101)+IF(WEEKDAY(B101)=6,1,0)</f>
        <v>25</v>
      </c>
      <c r="F101" s="8" t="s">
        <v>163</v>
      </c>
      <c r="G101" s="8" t="s">
        <v>162</v>
      </c>
      <c r="H101" s="8"/>
      <c r="I101" s="9">
        <v>253261</v>
      </c>
      <c r="J101" s="8" t="s">
        <v>105</v>
      </c>
      <c r="K101" s="8" t="s">
        <v>5</v>
      </c>
      <c r="L101" s="8" t="s">
        <v>4</v>
      </c>
      <c r="M101" s="8" t="s">
        <v>161</v>
      </c>
      <c r="N101" s="9" t="s">
        <v>2</v>
      </c>
      <c r="O101" s="8" t="s">
        <v>44</v>
      </c>
      <c r="P101" s="8" t="s">
        <v>160</v>
      </c>
      <c r="Q101" s="7" t="s">
        <v>125</v>
      </c>
      <c r="R101" s="6"/>
      <c r="S101" s="6">
        <v>44000</v>
      </c>
      <c r="T101" s="5">
        <f t="shared" ref="T101:T125" ca="1" si="15">IF(ISBLANK(S101),_xlfn.DAYS(TODAY(),B101),_xlfn.DAYS(S101,B101))</f>
        <v>0</v>
      </c>
    </row>
    <row r="102" spans="1:20" ht="26.5" thickBot="1" x14ac:dyDescent="0.4">
      <c r="A102" s="20" t="s">
        <v>159</v>
      </c>
      <c r="B102" s="19">
        <v>44000</v>
      </c>
      <c r="C102" s="17">
        <f t="shared" si="12"/>
        <v>6</v>
      </c>
      <c r="D102" s="17">
        <f t="shared" si="13"/>
        <v>2020</v>
      </c>
      <c r="E102" s="18">
        <f t="shared" si="14"/>
        <v>25</v>
      </c>
      <c r="F102" s="16" t="s">
        <v>158</v>
      </c>
      <c r="G102" s="16" t="s">
        <v>78</v>
      </c>
      <c r="H102" s="16"/>
      <c r="I102" s="17">
        <v>253502</v>
      </c>
      <c r="J102" s="16" t="s">
        <v>71</v>
      </c>
      <c r="K102" s="16" t="s">
        <v>5</v>
      </c>
      <c r="L102" s="16" t="s">
        <v>4</v>
      </c>
      <c r="M102" s="16" t="s">
        <v>157</v>
      </c>
      <c r="N102" s="17" t="s">
        <v>2</v>
      </c>
      <c r="O102" s="16" t="s">
        <v>44</v>
      </c>
      <c r="P102" s="16" t="s">
        <v>76</v>
      </c>
      <c r="Q102" s="15" t="s">
        <v>156</v>
      </c>
      <c r="R102" s="14"/>
      <c r="S102" s="14">
        <v>44000</v>
      </c>
      <c r="T102" s="13">
        <f t="shared" ca="1" si="15"/>
        <v>0</v>
      </c>
    </row>
    <row r="103" spans="1:20" ht="39.5" thickTop="1" x14ac:dyDescent="0.35">
      <c r="A103" s="12" t="s">
        <v>155</v>
      </c>
      <c r="B103" s="11">
        <v>44001</v>
      </c>
      <c r="C103" s="9">
        <f t="shared" si="12"/>
        <v>6</v>
      </c>
      <c r="D103" s="9">
        <f t="shared" si="13"/>
        <v>2020</v>
      </c>
      <c r="E103" s="10">
        <f t="shared" si="14"/>
        <v>26</v>
      </c>
      <c r="F103" s="8" t="s">
        <v>154</v>
      </c>
      <c r="G103" s="8" t="s">
        <v>153</v>
      </c>
      <c r="H103" s="8" t="s">
        <v>152</v>
      </c>
      <c r="I103" s="9">
        <v>127505</v>
      </c>
      <c r="J103" s="8" t="s">
        <v>151</v>
      </c>
      <c r="K103" s="8" t="s">
        <v>5</v>
      </c>
      <c r="L103" s="8" t="s">
        <v>4</v>
      </c>
      <c r="M103" s="8" t="s">
        <v>150</v>
      </c>
      <c r="N103" s="9" t="s">
        <v>2</v>
      </c>
      <c r="O103" s="8" t="s">
        <v>44</v>
      </c>
      <c r="P103" s="8" t="s">
        <v>136</v>
      </c>
      <c r="Q103" s="7" t="s">
        <v>149</v>
      </c>
      <c r="R103" s="6"/>
      <c r="S103" s="6">
        <v>44001</v>
      </c>
      <c r="T103" s="5">
        <f t="shared" ca="1" si="15"/>
        <v>0</v>
      </c>
    </row>
    <row r="104" spans="1:20" ht="78" x14ac:dyDescent="0.35">
      <c r="A104" s="12" t="s">
        <v>148</v>
      </c>
      <c r="B104" s="11">
        <v>44001</v>
      </c>
      <c r="C104" s="9">
        <f t="shared" si="12"/>
        <v>6</v>
      </c>
      <c r="D104" s="9">
        <f t="shared" si="13"/>
        <v>2020</v>
      </c>
      <c r="E104" s="10">
        <f t="shared" si="14"/>
        <v>26</v>
      </c>
      <c r="F104" s="8" t="s">
        <v>142</v>
      </c>
      <c r="G104" s="8" t="s">
        <v>147</v>
      </c>
      <c r="H104" s="8"/>
      <c r="I104" s="9">
        <v>295050</v>
      </c>
      <c r="J104" s="8" t="s">
        <v>13</v>
      </c>
      <c r="K104" s="8" t="s">
        <v>12</v>
      </c>
      <c r="L104" s="8" t="s">
        <v>146</v>
      </c>
      <c r="M104" s="8" t="s">
        <v>145</v>
      </c>
      <c r="N104" s="9" t="s">
        <v>2</v>
      </c>
      <c r="O104" s="8" t="s">
        <v>44</v>
      </c>
      <c r="P104" s="8" t="s">
        <v>69</v>
      </c>
      <c r="Q104" s="7" t="s">
        <v>144</v>
      </c>
      <c r="R104" s="6"/>
      <c r="S104" s="6">
        <v>44007</v>
      </c>
      <c r="T104" s="5">
        <f t="shared" ca="1" si="15"/>
        <v>6</v>
      </c>
    </row>
    <row r="105" spans="1:20" ht="130" x14ac:dyDescent="0.35">
      <c r="A105" s="12" t="s">
        <v>143</v>
      </c>
      <c r="B105" s="11">
        <v>44005</v>
      </c>
      <c r="C105" s="9">
        <f t="shared" si="12"/>
        <v>6</v>
      </c>
      <c r="D105" s="9">
        <f t="shared" si="13"/>
        <v>2020</v>
      </c>
      <c r="E105" s="10">
        <f t="shared" si="14"/>
        <v>26</v>
      </c>
      <c r="F105" s="8" t="s">
        <v>142</v>
      </c>
      <c r="G105" s="8" t="s">
        <v>141</v>
      </c>
      <c r="H105" s="8" t="s">
        <v>140</v>
      </c>
      <c r="I105" s="9">
        <v>200900</v>
      </c>
      <c r="J105" s="8" t="s">
        <v>139</v>
      </c>
      <c r="K105" s="8" t="s">
        <v>138</v>
      </c>
      <c r="L105" s="8" t="s">
        <v>4</v>
      </c>
      <c r="M105" s="8" t="s">
        <v>137</v>
      </c>
      <c r="N105" s="9" t="s">
        <v>2</v>
      </c>
      <c r="O105" s="8" t="s">
        <v>44</v>
      </c>
      <c r="P105" s="8" t="s">
        <v>136</v>
      </c>
      <c r="Q105" s="7" t="s">
        <v>135</v>
      </c>
      <c r="R105" s="6"/>
      <c r="S105" s="6">
        <v>44005</v>
      </c>
      <c r="T105" s="5">
        <f t="shared" ca="1" si="15"/>
        <v>0</v>
      </c>
    </row>
    <row r="106" spans="1:20" ht="104" x14ac:dyDescent="0.35">
      <c r="A106" s="12" t="s">
        <v>134</v>
      </c>
      <c r="B106" s="11">
        <v>44005</v>
      </c>
      <c r="C106" s="9">
        <f t="shared" si="12"/>
        <v>6</v>
      </c>
      <c r="D106" s="9">
        <f t="shared" si="13"/>
        <v>2020</v>
      </c>
      <c r="E106" s="10">
        <f t="shared" si="14"/>
        <v>26</v>
      </c>
      <c r="F106" s="8" t="s">
        <v>133</v>
      </c>
      <c r="G106" s="8" t="s">
        <v>14</v>
      </c>
      <c r="H106" s="8"/>
      <c r="I106" s="9">
        <v>50110</v>
      </c>
      <c r="J106" s="8" t="s">
        <v>132</v>
      </c>
      <c r="K106" s="8" t="s">
        <v>36</v>
      </c>
      <c r="L106" s="8" t="s">
        <v>4</v>
      </c>
      <c r="M106" s="8" t="s">
        <v>131</v>
      </c>
      <c r="N106" s="9" t="s">
        <v>2</v>
      </c>
      <c r="O106" s="8" t="s">
        <v>44</v>
      </c>
      <c r="P106" s="8" t="s">
        <v>130</v>
      </c>
      <c r="Q106" s="7" t="s">
        <v>129</v>
      </c>
      <c r="R106" s="6"/>
      <c r="S106" s="6">
        <v>44006</v>
      </c>
      <c r="T106" s="5">
        <f t="shared" ca="1" si="15"/>
        <v>1</v>
      </c>
    </row>
    <row r="107" spans="1:20" ht="39" x14ac:dyDescent="0.35">
      <c r="A107" s="12" t="s">
        <v>128</v>
      </c>
      <c r="B107" s="11">
        <v>44006</v>
      </c>
      <c r="C107" s="9">
        <f t="shared" si="12"/>
        <v>6</v>
      </c>
      <c r="D107" s="9">
        <f t="shared" si="13"/>
        <v>2020</v>
      </c>
      <c r="E107" s="10">
        <f t="shared" si="14"/>
        <v>26</v>
      </c>
      <c r="F107" s="8" t="s">
        <v>127</v>
      </c>
      <c r="G107" s="8" t="s">
        <v>126</v>
      </c>
      <c r="H107" s="8"/>
      <c r="I107" s="9">
        <v>253512</v>
      </c>
      <c r="J107" s="8" t="s">
        <v>71</v>
      </c>
      <c r="K107" s="8" t="s">
        <v>5</v>
      </c>
      <c r="L107" s="8" t="s">
        <v>4</v>
      </c>
      <c r="M107" s="8">
        <v>19110187</v>
      </c>
      <c r="N107" s="9" t="s">
        <v>19</v>
      </c>
      <c r="O107" s="8" t="s">
        <v>44</v>
      </c>
      <c r="P107" s="8" t="s">
        <v>103</v>
      </c>
      <c r="Q107" s="7" t="s">
        <v>125</v>
      </c>
      <c r="R107" s="6"/>
      <c r="S107" s="6">
        <v>44006</v>
      </c>
      <c r="T107" s="5">
        <f t="shared" ca="1" si="15"/>
        <v>0</v>
      </c>
    </row>
    <row r="108" spans="1:20" ht="234" x14ac:dyDescent="0.35">
      <c r="A108" s="12" t="s">
        <v>124</v>
      </c>
      <c r="B108" s="11">
        <v>44006</v>
      </c>
      <c r="C108" s="9">
        <f t="shared" si="12"/>
        <v>6</v>
      </c>
      <c r="D108" s="9">
        <f t="shared" si="13"/>
        <v>2020</v>
      </c>
      <c r="E108" s="10">
        <f t="shared" si="14"/>
        <v>26</v>
      </c>
      <c r="F108" s="8" t="s">
        <v>123</v>
      </c>
      <c r="G108" s="8" t="s">
        <v>122</v>
      </c>
      <c r="H108" s="8"/>
      <c r="I108" s="9">
        <v>253502</v>
      </c>
      <c r="J108" s="8" t="s">
        <v>71</v>
      </c>
      <c r="K108" s="8" t="s">
        <v>5</v>
      </c>
      <c r="L108" s="8" t="s">
        <v>4</v>
      </c>
      <c r="M108" s="8" t="s">
        <v>121</v>
      </c>
      <c r="N108" s="9" t="s">
        <v>2</v>
      </c>
      <c r="O108" s="8" t="s">
        <v>44</v>
      </c>
      <c r="P108" s="8" t="s">
        <v>10</v>
      </c>
      <c r="Q108" s="7" t="s">
        <v>120</v>
      </c>
      <c r="R108" s="6">
        <v>44008</v>
      </c>
      <c r="S108" s="6">
        <v>44008</v>
      </c>
      <c r="T108" s="5">
        <f t="shared" ca="1" si="15"/>
        <v>2</v>
      </c>
    </row>
    <row r="109" spans="1:20" ht="156" x14ac:dyDescent="0.35">
      <c r="A109" s="12" t="s">
        <v>119</v>
      </c>
      <c r="B109" s="11">
        <v>44006</v>
      </c>
      <c r="C109" s="9">
        <f t="shared" si="12"/>
        <v>6</v>
      </c>
      <c r="D109" s="9">
        <f t="shared" si="13"/>
        <v>2020</v>
      </c>
      <c r="E109" s="10">
        <f t="shared" si="14"/>
        <v>26</v>
      </c>
      <c r="F109" s="8" t="s">
        <v>118</v>
      </c>
      <c r="G109" s="8" t="s">
        <v>117</v>
      </c>
      <c r="H109" s="8"/>
      <c r="I109" s="9">
        <v>253502</v>
      </c>
      <c r="J109" s="8" t="s">
        <v>116</v>
      </c>
      <c r="K109" s="8" t="s">
        <v>115</v>
      </c>
      <c r="L109" s="8" t="s">
        <v>4</v>
      </c>
      <c r="M109" s="8" t="s">
        <v>114</v>
      </c>
      <c r="N109" s="9" t="s">
        <v>2</v>
      </c>
      <c r="O109" s="8" t="s">
        <v>44</v>
      </c>
      <c r="P109" s="8" t="s">
        <v>10</v>
      </c>
      <c r="Q109" s="7" t="s">
        <v>113</v>
      </c>
      <c r="R109" s="6"/>
      <c r="S109" s="6"/>
      <c r="T109" s="5">
        <f t="shared" ca="1" si="15"/>
        <v>61</v>
      </c>
    </row>
    <row r="110" spans="1:20" ht="52" x14ac:dyDescent="0.35">
      <c r="A110" s="12" t="s">
        <v>112</v>
      </c>
      <c r="B110" s="11">
        <v>44006</v>
      </c>
      <c r="C110" s="9">
        <f t="shared" si="12"/>
        <v>6</v>
      </c>
      <c r="D110" s="9">
        <f t="shared" si="13"/>
        <v>2020</v>
      </c>
      <c r="E110" s="10">
        <f t="shared" si="14"/>
        <v>26</v>
      </c>
      <c r="F110" s="8" t="s">
        <v>111</v>
      </c>
      <c r="G110" s="8" t="s">
        <v>110</v>
      </c>
      <c r="H110" s="8"/>
      <c r="I110" s="9">
        <v>295050</v>
      </c>
      <c r="J110" s="8" t="s">
        <v>13</v>
      </c>
      <c r="K110" s="8" t="s">
        <v>12</v>
      </c>
      <c r="L110" s="8" t="s">
        <v>4</v>
      </c>
      <c r="M110" s="8" t="s">
        <v>91</v>
      </c>
      <c r="N110" s="9" t="s">
        <v>2</v>
      </c>
      <c r="O110" s="8" t="s">
        <v>44</v>
      </c>
      <c r="P110" s="8" t="s">
        <v>10</v>
      </c>
      <c r="Q110" s="7" t="s">
        <v>109</v>
      </c>
      <c r="R110" s="6"/>
      <c r="S110" s="6">
        <v>44007</v>
      </c>
      <c r="T110" s="5">
        <f t="shared" ca="1" si="15"/>
        <v>1</v>
      </c>
    </row>
    <row r="111" spans="1:20" ht="52.5" thickBot="1" x14ac:dyDescent="0.4">
      <c r="A111" s="20" t="s">
        <v>108</v>
      </c>
      <c r="B111" s="19">
        <v>44007</v>
      </c>
      <c r="C111" s="17">
        <f t="shared" si="12"/>
        <v>6</v>
      </c>
      <c r="D111" s="17">
        <f t="shared" si="13"/>
        <v>2020</v>
      </c>
      <c r="E111" s="18">
        <f t="shared" si="14"/>
        <v>26</v>
      </c>
      <c r="F111" s="16" t="s">
        <v>107</v>
      </c>
      <c r="G111" s="16" t="s">
        <v>106</v>
      </c>
      <c r="H111" s="16"/>
      <c r="I111" s="17">
        <v>253261</v>
      </c>
      <c r="J111" s="16" t="s">
        <v>105</v>
      </c>
      <c r="K111" s="16" t="s">
        <v>5</v>
      </c>
      <c r="L111" s="16" t="s">
        <v>4</v>
      </c>
      <c r="M111" s="16" t="s">
        <v>104</v>
      </c>
      <c r="N111" s="17" t="s">
        <v>2</v>
      </c>
      <c r="O111" s="16" t="s">
        <v>44</v>
      </c>
      <c r="P111" s="16" t="s">
        <v>103</v>
      </c>
      <c r="Q111" s="15" t="s">
        <v>102</v>
      </c>
      <c r="R111" s="14">
        <v>44008</v>
      </c>
      <c r="S111" s="14">
        <v>44008</v>
      </c>
      <c r="T111" s="13">
        <f t="shared" ca="1" si="15"/>
        <v>1</v>
      </c>
    </row>
    <row r="112" spans="1:20" ht="91.5" thickTop="1" x14ac:dyDescent="0.35">
      <c r="A112" s="12" t="s">
        <v>101</v>
      </c>
      <c r="B112" s="11">
        <v>44012</v>
      </c>
      <c r="C112" s="9">
        <f t="shared" si="12"/>
        <v>6</v>
      </c>
      <c r="D112" s="9">
        <f t="shared" si="13"/>
        <v>2020</v>
      </c>
      <c r="E112" s="10">
        <f t="shared" si="14"/>
        <v>27</v>
      </c>
      <c r="F112" s="8" t="s">
        <v>100</v>
      </c>
      <c r="G112" s="8" t="s">
        <v>99</v>
      </c>
      <c r="H112" s="8" t="s">
        <v>98</v>
      </c>
      <c r="I112" s="9">
        <v>215032</v>
      </c>
      <c r="J112" s="8" t="s">
        <v>97</v>
      </c>
      <c r="K112" s="8" t="s">
        <v>36</v>
      </c>
      <c r="L112" s="8" t="s">
        <v>4</v>
      </c>
      <c r="M112" s="8" t="s">
        <v>96</v>
      </c>
      <c r="N112" s="9" t="s">
        <v>2</v>
      </c>
      <c r="O112" s="8" t="s">
        <v>57</v>
      </c>
      <c r="P112" s="8" t="s">
        <v>18</v>
      </c>
      <c r="Q112" s="7" t="s">
        <v>95</v>
      </c>
      <c r="R112" s="6"/>
      <c r="S112" s="6">
        <v>44012</v>
      </c>
      <c r="T112" s="5">
        <f t="shared" ca="1" si="15"/>
        <v>0</v>
      </c>
    </row>
    <row r="113" spans="1:20" ht="117.5" thickBot="1" x14ac:dyDescent="0.4">
      <c r="A113" s="20" t="s">
        <v>94</v>
      </c>
      <c r="B113" s="19">
        <v>44012</v>
      </c>
      <c r="C113" s="17">
        <f t="shared" si="12"/>
        <v>6</v>
      </c>
      <c r="D113" s="17">
        <f t="shared" si="13"/>
        <v>2020</v>
      </c>
      <c r="E113" s="18">
        <f t="shared" si="14"/>
        <v>27</v>
      </c>
      <c r="F113" s="16" t="s">
        <v>93</v>
      </c>
      <c r="G113" s="16" t="s">
        <v>92</v>
      </c>
      <c r="H113" s="16"/>
      <c r="I113" s="17">
        <v>295059</v>
      </c>
      <c r="J113" s="16" t="s">
        <v>13</v>
      </c>
      <c r="K113" s="16" t="s">
        <v>12</v>
      </c>
      <c r="L113" s="16" t="s">
        <v>4</v>
      </c>
      <c r="M113" s="16" t="s">
        <v>91</v>
      </c>
      <c r="N113" s="17" t="s">
        <v>2</v>
      </c>
      <c r="O113" s="16" t="s">
        <v>44</v>
      </c>
      <c r="P113" s="16" t="s">
        <v>50</v>
      </c>
      <c r="Q113" s="15" t="s">
        <v>90</v>
      </c>
      <c r="R113" s="14">
        <v>44014</v>
      </c>
      <c r="S113" s="14">
        <v>44014</v>
      </c>
      <c r="T113" s="13">
        <f t="shared" ca="1" si="15"/>
        <v>2</v>
      </c>
    </row>
    <row r="114" spans="1:20" ht="260.5" thickTop="1" x14ac:dyDescent="0.35">
      <c r="A114" s="12" t="s">
        <v>89</v>
      </c>
      <c r="B114" s="11">
        <v>44015</v>
      </c>
      <c r="C114" s="9">
        <f t="shared" si="12"/>
        <v>7</v>
      </c>
      <c r="D114" s="9">
        <f t="shared" si="13"/>
        <v>2020</v>
      </c>
      <c r="E114" s="10">
        <f t="shared" si="14"/>
        <v>28</v>
      </c>
      <c r="F114" s="8" t="s">
        <v>88</v>
      </c>
      <c r="G114" s="8" t="s">
        <v>87</v>
      </c>
      <c r="H114" s="8"/>
      <c r="I114" s="9">
        <v>211693</v>
      </c>
      <c r="J114" s="8" t="s">
        <v>86</v>
      </c>
      <c r="K114" s="8" t="s">
        <v>36</v>
      </c>
      <c r="L114" s="8" t="s">
        <v>85</v>
      </c>
      <c r="M114" s="8" t="s">
        <v>84</v>
      </c>
      <c r="N114" s="9" t="s">
        <v>19</v>
      </c>
      <c r="O114" s="8" t="s">
        <v>83</v>
      </c>
      <c r="P114" s="8" t="s">
        <v>82</v>
      </c>
      <c r="Q114" s="7" t="s">
        <v>81</v>
      </c>
      <c r="R114" s="6">
        <v>44015</v>
      </c>
      <c r="S114" s="6">
        <v>44015</v>
      </c>
      <c r="T114" s="5">
        <f t="shared" ca="1" si="15"/>
        <v>0</v>
      </c>
    </row>
    <row r="115" spans="1:20" ht="117" x14ac:dyDescent="0.35">
      <c r="A115" s="12" t="s">
        <v>80</v>
      </c>
      <c r="B115" s="11">
        <v>44015</v>
      </c>
      <c r="C115" s="9">
        <f t="shared" si="12"/>
        <v>7</v>
      </c>
      <c r="D115" s="9">
        <f t="shared" si="13"/>
        <v>2020</v>
      </c>
      <c r="E115" s="10">
        <f t="shared" si="14"/>
        <v>28</v>
      </c>
      <c r="F115" s="8" t="s">
        <v>79</v>
      </c>
      <c r="G115" s="8" t="s">
        <v>78</v>
      </c>
      <c r="H115" s="8"/>
      <c r="I115" s="9">
        <v>253502</v>
      </c>
      <c r="J115" s="8" t="s">
        <v>71</v>
      </c>
      <c r="K115" s="8" t="s">
        <v>5</v>
      </c>
      <c r="L115" s="8" t="s">
        <v>4</v>
      </c>
      <c r="M115" s="8" t="s">
        <v>77</v>
      </c>
      <c r="N115" s="9"/>
      <c r="O115" s="8" t="s">
        <v>44</v>
      </c>
      <c r="P115" s="8" t="s">
        <v>76</v>
      </c>
      <c r="Q115" s="7" t="s">
        <v>75</v>
      </c>
      <c r="R115" s="6"/>
      <c r="S115" s="6"/>
      <c r="T115" s="5">
        <f t="shared" ca="1" si="15"/>
        <v>52</v>
      </c>
    </row>
    <row r="116" spans="1:20" ht="195" x14ac:dyDescent="0.35">
      <c r="A116" s="12" t="s">
        <v>74</v>
      </c>
      <c r="B116" s="11">
        <v>44015</v>
      </c>
      <c r="C116" s="9">
        <f t="shared" si="12"/>
        <v>7</v>
      </c>
      <c r="D116" s="9">
        <f t="shared" si="13"/>
        <v>2020</v>
      </c>
      <c r="E116" s="10">
        <f t="shared" si="14"/>
        <v>28</v>
      </c>
      <c r="F116" s="8" t="s">
        <v>73</v>
      </c>
      <c r="G116" s="8" t="s">
        <v>72</v>
      </c>
      <c r="H116" s="8"/>
      <c r="I116" s="9"/>
      <c r="J116" s="8" t="s">
        <v>71</v>
      </c>
      <c r="K116" s="8" t="s">
        <v>5</v>
      </c>
      <c r="L116" s="8" t="s">
        <v>4</v>
      </c>
      <c r="M116" s="8" t="s">
        <v>70</v>
      </c>
      <c r="N116" s="9" t="s">
        <v>2</v>
      </c>
      <c r="O116" s="8" t="s">
        <v>57</v>
      </c>
      <c r="P116" s="8" t="s">
        <v>69</v>
      </c>
      <c r="Q116" s="7" t="s">
        <v>68</v>
      </c>
      <c r="R116" s="6">
        <v>44015</v>
      </c>
      <c r="S116" s="6"/>
      <c r="T116" s="5">
        <f t="shared" ca="1" si="15"/>
        <v>52</v>
      </c>
    </row>
    <row r="117" spans="1:20" ht="52" x14ac:dyDescent="0.35">
      <c r="A117" s="12" t="s">
        <v>67</v>
      </c>
      <c r="B117" s="11">
        <v>44018</v>
      </c>
      <c r="C117" s="9">
        <f t="shared" si="12"/>
        <v>7</v>
      </c>
      <c r="D117" s="9">
        <f t="shared" si="13"/>
        <v>2020</v>
      </c>
      <c r="E117" s="10">
        <f t="shared" si="14"/>
        <v>28</v>
      </c>
      <c r="F117" s="8" t="s">
        <v>66</v>
      </c>
      <c r="G117" s="8" t="s">
        <v>65</v>
      </c>
      <c r="H117" s="8" t="s">
        <v>23</v>
      </c>
      <c r="I117" s="9">
        <v>136439</v>
      </c>
      <c r="J117" s="8" t="s">
        <v>64</v>
      </c>
      <c r="K117" s="8" t="s">
        <v>5</v>
      </c>
      <c r="L117" s="8" t="s">
        <v>4</v>
      </c>
      <c r="M117" s="8" t="s">
        <v>63</v>
      </c>
      <c r="N117" s="9" t="s">
        <v>2</v>
      </c>
      <c r="O117" s="8" t="s">
        <v>57</v>
      </c>
      <c r="P117" s="8" t="s">
        <v>28</v>
      </c>
      <c r="Q117" s="7" t="s">
        <v>62</v>
      </c>
      <c r="R117" s="6"/>
      <c r="S117" s="6">
        <v>44018</v>
      </c>
      <c r="T117" s="5">
        <f t="shared" ca="1" si="15"/>
        <v>0</v>
      </c>
    </row>
    <row r="118" spans="1:20" ht="104" x14ac:dyDescent="0.35">
      <c r="A118" s="12" t="s">
        <v>61</v>
      </c>
      <c r="B118" s="11">
        <v>44018</v>
      </c>
      <c r="C118" s="9">
        <f t="shared" si="12"/>
        <v>7</v>
      </c>
      <c r="D118" s="9">
        <f t="shared" si="13"/>
        <v>2020</v>
      </c>
      <c r="E118" s="10">
        <f t="shared" si="14"/>
        <v>28</v>
      </c>
      <c r="F118" s="8" t="s">
        <v>60</v>
      </c>
      <c r="G118" s="8" t="s">
        <v>31</v>
      </c>
      <c r="H118" s="8" t="s">
        <v>23</v>
      </c>
      <c r="I118" s="9">
        <v>252952</v>
      </c>
      <c r="J118" s="8" t="s">
        <v>59</v>
      </c>
      <c r="K118" s="8" t="s">
        <v>5</v>
      </c>
      <c r="L118" s="8" t="s">
        <v>4</v>
      </c>
      <c r="M118" s="8" t="s">
        <v>58</v>
      </c>
      <c r="N118" s="9" t="s">
        <v>2</v>
      </c>
      <c r="O118" s="8" t="s">
        <v>57</v>
      </c>
      <c r="P118" s="8" t="s">
        <v>28</v>
      </c>
      <c r="Q118" s="7" t="s">
        <v>56</v>
      </c>
      <c r="R118" s="6">
        <v>44021</v>
      </c>
      <c r="S118" s="6">
        <v>44021</v>
      </c>
      <c r="T118" s="5">
        <f t="shared" ca="1" si="15"/>
        <v>3</v>
      </c>
    </row>
    <row r="119" spans="1:20" ht="39" x14ac:dyDescent="0.35">
      <c r="A119" s="12" t="s">
        <v>55</v>
      </c>
      <c r="B119" s="11">
        <v>44018</v>
      </c>
      <c r="C119" s="9">
        <f t="shared" si="12"/>
        <v>7</v>
      </c>
      <c r="D119" s="9">
        <f t="shared" si="13"/>
        <v>2020</v>
      </c>
      <c r="E119" s="10">
        <f t="shared" si="14"/>
        <v>28</v>
      </c>
      <c r="F119" s="8" t="s">
        <v>54</v>
      </c>
      <c r="G119" s="8" t="s">
        <v>53</v>
      </c>
      <c r="H119" s="8"/>
      <c r="I119" s="9">
        <v>252912</v>
      </c>
      <c r="J119" s="8" t="s">
        <v>52</v>
      </c>
      <c r="K119" s="8" t="s">
        <v>5</v>
      </c>
      <c r="L119" s="8" t="s">
        <v>4</v>
      </c>
      <c r="M119" s="8" t="s">
        <v>51</v>
      </c>
      <c r="N119" s="9" t="s">
        <v>19</v>
      </c>
      <c r="O119" s="8" t="s">
        <v>44</v>
      </c>
      <c r="P119" s="8" t="s">
        <v>50</v>
      </c>
      <c r="Q119" s="7"/>
      <c r="R119" s="6"/>
      <c r="S119" s="6">
        <v>44018</v>
      </c>
      <c r="T119" s="5">
        <f t="shared" ca="1" si="15"/>
        <v>0</v>
      </c>
    </row>
    <row r="120" spans="1:20" ht="143" x14ac:dyDescent="0.35">
      <c r="A120" s="12" t="s">
        <v>49</v>
      </c>
      <c r="B120" s="11">
        <v>44019</v>
      </c>
      <c r="C120" s="9">
        <f t="shared" si="12"/>
        <v>7</v>
      </c>
      <c r="D120" s="9">
        <f t="shared" si="13"/>
        <v>2020</v>
      </c>
      <c r="E120" s="10">
        <f t="shared" si="14"/>
        <v>28</v>
      </c>
      <c r="F120" s="8" t="s">
        <v>48</v>
      </c>
      <c r="G120" s="8" t="s">
        <v>47</v>
      </c>
      <c r="H120" s="8"/>
      <c r="I120" s="9">
        <v>262005</v>
      </c>
      <c r="J120" s="8" t="s">
        <v>46</v>
      </c>
      <c r="K120" s="8" t="s">
        <v>12</v>
      </c>
      <c r="L120" s="8" t="s">
        <v>4</v>
      </c>
      <c r="M120" s="8" t="s">
        <v>45</v>
      </c>
      <c r="N120" s="9" t="s">
        <v>2</v>
      </c>
      <c r="O120" s="8" t="s">
        <v>44</v>
      </c>
      <c r="P120" s="8" t="s">
        <v>43</v>
      </c>
      <c r="Q120" s="7" t="s">
        <v>42</v>
      </c>
      <c r="R120" s="6">
        <v>44021</v>
      </c>
      <c r="S120" s="6">
        <v>44021</v>
      </c>
      <c r="T120" s="5">
        <f t="shared" ca="1" si="15"/>
        <v>2</v>
      </c>
    </row>
    <row r="121" spans="1:20" ht="91" x14ac:dyDescent="0.35">
      <c r="A121" s="12" t="s">
        <v>41</v>
      </c>
      <c r="B121" s="11">
        <v>44020</v>
      </c>
      <c r="C121" s="9">
        <f t="shared" si="12"/>
        <v>7</v>
      </c>
      <c r="D121" s="9">
        <f t="shared" si="13"/>
        <v>2020</v>
      </c>
      <c r="E121" s="10">
        <f t="shared" si="14"/>
        <v>28</v>
      </c>
      <c r="F121" s="8" t="s">
        <v>40</v>
      </c>
      <c r="G121" s="8" t="s">
        <v>39</v>
      </c>
      <c r="H121" s="8" t="s">
        <v>38</v>
      </c>
      <c r="I121" s="9">
        <v>211522</v>
      </c>
      <c r="J121" s="8" t="s">
        <v>37</v>
      </c>
      <c r="K121" s="8" t="s">
        <v>36</v>
      </c>
      <c r="L121" s="8" t="s">
        <v>4</v>
      </c>
      <c r="M121" s="8" t="s">
        <v>35</v>
      </c>
      <c r="N121" s="9" t="s">
        <v>2</v>
      </c>
      <c r="O121" s="8"/>
      <c r="P121" s="8" t="s">
        <v>18</v>
      </c>
      <c r="Q121" s="7" t="s">
        <v>34</v>
      </c>
      <c r="R121" s="6">
        <v>44021</v>
      </c>
      <c r="S121" s="6">
        <v>44021</v>
      </c>
      <c r="T121" s="5">
        <f t="shared" ca="1" si="15"/>
        <v>1</v>
      </c>
    </row>
    <row r="122" spans="1:20" ht="78.5" thickBot="1" x14ac:dyDescent="0.4">
      <c r="A122" s="20" t="s">
        <v>33</v>
      </c>
      <c r="B122" s="19">
        <v>44020</v>
      </c>
      <c r="C122" s="17">
        <f t="shared" si="12"/>
        <v>7</v>
      </c>
      <c r="D122" s="17">
        <f t="shared" si="13"/>
        <v>2020</v>
      </c>
      <c r="E122" s="18">
        <f t="shared" si="14"/>
        <v>28</v>
      </c>
      <c r="F122" s="16" t="s">
        <v>32</v>
      </c>
      <c r="G122" s="16" t="s">
        <v>31</v>
      </c>
      <c r="H122" s="16" t="s">
        <v>23</v>
      </c>
      <c r="I122" s="17" t="s">
        <v>30</v>
      </c>
      <c r="J122" s="16" t="s">
        <v>29</v>
      </c>
      <c r="K122" s="16" t="s">
        <v>5</v>
      </c>
      <c r="L122" s="16" t="s">
        <v>4</v>
      </c>
      <c r="M122" s="16"/>
      <c r="N122" s="17" t="s">
        <v>19</v>
      </c>
      <c r="O122" s="16"/>
      <c r="P122" s="16" t="s">
        <v>28</v>
      </c>
      <c r="Q122" s="15" t="s">
        <v>27</v>
      </c>
      <c r="R122" s="14"/>
      <c r="S122" s="14">
        <v>44020</v>
      </c>
      <c r="T122" s="13">
        <f t="shared" ca="1" si="15"/>
        <v>0</v>
      </c>
    </row>
    <row r="123" spans="1:20" ht="65.5" thickTop="1" x14ac:dyDescent="0.35">
      <c r="A123" s="12" t="s">
        <v>26</v>
      </c>
      <c r="B123" s="11">
        <v>44027</v>
      </c>
      <c r="C123" s="9">
        <f t="shared" si="12"/>
        <v>7</v>
      </c>
      <c r="D123" s="9">
        <f t="shared" si="13"/>
        <v>2020</v>
      </c>
      <c r="E123" s="10">
        <f t="shared" si="14"/>
        <v>29</v>
      </c>
      <c r="F123" s="8" t="s">
        <v>25</v>
      </c>
      <c r="G123" s="8" t="s">
        <v>24</v>
      </c>
      <c r="H123" s="8" t="s">
        <v>23</v>
      </c>
      <c r="I123" s="9" t="s">
        <v>22</v>
      </c>
      <c r="J123" s="8" t="s">
        <v>21</v>
      </c>
      <c r="K123" s="8" t="s">
        <v>5</v>
      </c>
      <c r="L123" s="8" t="s">
        <v>4</v>
      </c>
      <c r="M123" s="8" t="s">
        <v>20</v>
      </c>
      <c r="N123" s="9" t="s">
        <v>19</v>
      </c>
      <c r="O123" s="8"/>
      <c r="P123" s="8" t="s">
        <v>18</v>
      </c>
      <c r="Q123" s="7" t="s">
        <v>17</v>
      </c>
      <c r="R123" s="6">
        <v>44028</v>
      </c>
      <c r="S123" s="6">
        <v>44029</v>
      </c>
      <c r="T123" s="5">
        <f t="shared" ca="1" si="15"/>
        <v>2</v>
      </c>
    </row>
    <row r="124" spans="1:20" ht="65" x14ac:dyDescent="0.35">
      <c r="A124" s="12" t="s">
        <v>16</v>
      </c>
      <c r="B124" s="11">
        <v>44028</v>
      </c>
      <c r="C124" s="9">
        <f t="shared" si="12"/>
        <v>7</v>
      </c>
      <c r="D124" s="9">
        <f t="shared" si="13"/>
        <v>2020</v>
      </c>
      <c r="E124" s="10">
        <f t="shared" si="14"/>
        <v>29</v>
      </c>
      <c r="F124" s="8" t="s">
        <v>15</v>
      </c>
      <c r="G124" s="8" t="s">
        <v>14</v>
      </c>
      <c r="H124" s="8"/>
      <c r="I124" s="9">
        <v>295050</v>
      </c>
      <c r="J124" s="8" t="s">
        <v>13</v>
      </c>
      <c r="K124" s="8" t="s">
        <v>12</v>
      </c>
      <c r="L124" s="8" t="s">
        <v>4</v>
      </c>
      <c r="M124" s="8" t="s">
        <v>11</v>
      </c>
      <c r="N124" s="9" t="s">
        <v>2</v>
      </c>
      <c r="O124" s="8"/>
      <c r="P124" s="8" t="s">
        <v>10</v>
      </c>
      <c r="Q124" s="7"/>
      <c r="R124" s="6"/>
      <c r="S124" s="6"/>
      <c r="T124" s="5">
        <f t="shared" ca="1" si="15"/>
        <v>39</v>
      </c>
    </row>
    <row r="125" spans="1:20" ht="78" x14ac:dyDescent="0.35">
      <c r="A125" s="12" t="s">
        <v>9</v>
      </c>
      <c r="B125" s="11">
        <v>44028</v>
      </c>
      <c r="C125" s="9">
        <f t="shared" si="12"/>
        <v>7</v>
      </c>
      <c r="D125" s="9">
        <f t="shared" si="13"/>
        <v>2020</v>
      </c>
      <c r="E125" s="10">
        <f t="shared" si="14"/>
        <v>29</v>
      </c>
      <c r="F125" s="8" t="s">
        <v>8</v>
      </c>
      <c r="G125" s="8" t="s">
        <v>7</v>
      </c>
      <c r="H125" s="8"/>
      <c r="I125" s="9">
        <v>252953</v>
      </c>
      <c r="J125" s="8" t="s">
        <v>6</v>
      </c>
      <c r="K125" s="8" t="s">
        <v>5</v>
      </c>
      <c r="L125" s="8" t="s">
        <v>4</v>
      </c>
      <c r="M125" s="8" t="s">
        <v>3</v>
      </c>
      <c r="N125" s="9" t="s">
        <v>2</v>
      </c>
      <c r="O125" s="8"/>
      <c r="P125" s="8" t="s">
        <v>1</v>
      </c>
      <c r="Q125" s="7" t="s">
        <v>0</v>
      </c>
      <c r="R125" s="6">
        <v>44028</v>
      </c>
      <c r="S125" s="6">
        <v>44028</v>
      </c>
      <c r="T125" s="5">
        <f t="shared" ca="1" si="15"/>
        <v>0</v>
      </c>
    </row>
  </sheetData>
  <autoFilter ref="A4:T125" xr:uid="{3C9FBC93-1BEA-433E-9846-8924F762ED02}"/>
  <conditionalFormatting sqref="A5:A9 A11:A95 A97:A200">
    <cfRule type="expression" dxfId="31" priority="3">
      <formula>"si+$V:$V&gt;0"</formula>
    </cfRule>
  </conditionalFormatting>
  <conditionalFormatting sqref="A10">
    <cfRule type="expression" dxfId="30" priority="2">
      <formula>"si+$V:$V&gt;0"</formula>
    </cfRule>
  </conditionalFormatting>
  <conditionalFormatting sqref="A96">
    <cfRule type="expression" dxfId="29" priority="1">
      <formula>"si+$V:$V&gt;0"</formula>
    </cfRule>
  </conditionalFormatting>
  <dataValidations count="5">
    <dataValidation type="list" allowBlank="1" showInputMessage="1" showErrorMessage="1" sqref="N5:N1048576" xr:uid="{F5A20BA4-ECD9-43F8-838D-C4BA514610B0}">
      <formula1>"Justifiée,Injustifiée"</formula1>
    </dataValidation>
    <dataValidation type="list" allowBlank="1" showInputMessage="1" showErrorMessage="1" sqref="K5:K1048576" xr:uid="{1DBE9041-4A94-4E45-857F-C1398081475C}">
      <formula1>"Divers,Outillage,Coupe,Cintrage,Raccordement,Brasage,Maintenance,Poste"</formula1>
    </dataValidation>
    <dataValidation type="custom" allowBlank="1" showInputMessage="1" showErrorMessage="1" sqref="K1:K1048576" xr:uid="{E379890B-41B8-4D2F-8C68-0FA8180B610E}">
      <formula1>métiers</formula1>
    </dataValidation>
    <dataValidation type="list" allowBlank="1" showInputMessage="1" showErrorMessage="1" sqref="L5:L125 L126:M1048576" xr:uid="{8C675357-6426-4A37-A9B9-2D1FC5E18D17}">
      <formula1>"Problème technique,Problème de conditionnement,Problème d'identification,Problème de transport,Autre problème"</formula1>
    </dataValidation>
    <dataValidation type="list" allowBlank="1" showInputMessage="1" showErrorMessage="1" sqref="P935:P1048576 O1137:O1048576" xr:uid="{75766CEF-4FED-422E-BD35-EB9BB51DE1FB}">
      <formula1>"RMA,SAV,Courrier"</formula1>
    </dataValidation>
  </dataValidations>
  <hyperlinks>
    <hyperlink ref="K4" location="'Tableau de bord'!A29" display="Famille Catalogue " xr:uid="{3C3784D6-CCA6-4C2A-925D-78604BEA4F89}"/>
  </hyperlinks>
  <pageMargins left="0.51181102362204722" right="0.43307086614173229" top="0.39370078740157483" bottom="0.35433070866141736" header="0.31496062992125984" footer="0.31496062992125984"/>
  <pageSetup paperSize="8" scale="46" fitToHeight="0" orientation="landscape" r:id="rId1"/>
  <headerFooter>
    <oddHeader>&amp;L&amp;G</oddHeader>
    <oddFooter>&amp;LCréé le 03/05/2011 et mis à jour par E.LEFEBVRE le 08/10/2015&amp;C&amp;F - &amp;A - Indice C&amp;RPage &amp;P/&amp;N</oddFooter>
  </headerFooter>
  <legacyDrawingHF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61E027-96F8-4DFE-9836-A38E6F1E609B}">
  <sheetPr codeName="Feuil3" filterMode="1">
    <pageSetUpPr fitToPage="1"/>
  </sheetPr>
  <dimension ref="B1:V96"/>
  <sheetViews>
    <sheetView zoomScale="70" zoomScaleNormal="70" workbookViewId="0">
      <pane ySplit="4" topLeftCell="A5" activePane="bottomLeft" state="frozen"/>
      <selection activeCell="E125" sqref="E125"/>
      <selection pane="bottomLeft" activeCell="E125" sqref="E125"/>
    </sheetView>
  </sheetViews>
  <sheetFormatPr baseColWidth="10" defaultColWidth="11.453125" defaultRowHeight="13" x14ac:dyDescent="0.35"/>
  <cols>
    <col min="1" max="1" width="3.81640625" style="1" customWidth="1"/>
    <col min="2" max="2" width="13.1796875" style="3" customWidth="1"/>
    <col min="3" max="3" width="10.54296875" style="4" customWidth="1"/>
    <col min="4" max="4" width="5.1796875" style="4" customWidth="1"/>
    <col min="5" max="5" width="5.81640625" style="4" customWidth="1"/>
    <col min="6" max="6" width="5.1796875" style="4" customWidth="1"/>
    <col min="7" max="7" width="48.453125" style="2" customWidth="1"/>
    <col min="8" max="8" width="8.54296875" style="2" customWidth="1"/>
    <col min="9" max="9" width="12" style="2" customWidth="1"/>
    <col min="10" max="10" width="11.453125" style="3"/>
    <col min="11" max="11" width="12" style="2" customWidth="1"/>
    <col min="12" max="12" width="13.453125" style="2" bestFit="1" customWidth="1"/>
    <col min="13" max="13" width="11.453125" style="2"/>
    <col min="14" max="14" width="21" style="2" customWidth="1"/>
    <col min="15" max="15" width="48.453125" style="2" customWidth="1"/>
    <col min="16" max="16" width="11.453125" style="3" customWidth="1"/>
    <col min="17" max="17" width="11.453125" style="2"/>
    <col min="18" max="18" width="11.453125" style="2" customWidth="1"/>
    <col min="19" max="19" width="51.453125" style="2" customWidth="1"/>
    <col min="20" max="20" width="11.453125" style="2" customWidth="1"/>
    <col min="21" max="21" width="11.453125" style="2"/>
    <col min="22" max="16384" width="11.453125" style="1"/>
  </cols>
  <sheetData>
    <row r="1" spans="2:22" x14ac:dyDescent="0.35">
      <c r="U1" s="79">
        <f ca="1">AVERAGE(V8:V96)</f>
        <v>2.1460674157303372</v>
      </c>
      <c r="V1" s="78" t="s">
        <v>667</v>
      </c>
    </row>
    <row r="2" spans="2:22" x14ac:dyDescent="0.35">
      <c r="U2" s="2">
        <f>COUNTIFS(U8:U96,"&gt;0")</f>
        <v>88</v>
      </c>
      <c r="V2" s="1" t="s">
        <v>666</v>
      </c>
    </row>
    <row r="3" spans="2:22" ht="13.5" thickBot="1" x14ac:dyDescent="0.4">
      <c r="U3" s="2">
        <f>COUNTBLANK(U8:U96)</f>
        <v>1</v>
      </c>
      <c r="V3" s="1" t="s">
        <v>665</v>
      </c>
    </row>
    <row r="4" spans="2:22" ht="78" x14ac:dyDescent="0.35">
      <c r="B4" s="77" t="s">
        <v>664</v>
      </c>
      <c r="C4" s="76" t="s">
        <v>663</v>
      </c>
      <c r="D4" s="76" t="s">
        <v>662</v>
      </c>
      <c r="E4" s="76" t="s">
        <v>661</v>
      </c>
      <c r="F4" s="76" t="s">
        <v>1069</v>
      </c>
      <c r="G4" s="73" t="s">
        <v>659</v>
      </c>
      <c r="H4" s="73" t="s">
        <v>657</v>
      </c>
      <c r="I4" s="73" t="s">
        <v>1068</v>
      </c>
      <c r="J4" s="75" t="s">
        <v>656</v>
      </c>
      <c r="K4" s="74" t="s">
        <v>655</v>
      </c>
      <c r="L4" s="73" t="s">
        <v>654</v>
      </c>
      <c r="M4" s="73" t="s">
        <v>1067</v>
      </c>
      <c r="N4" s="73" t="s">
        <v>653</v>
      </c>
      <c r="O4" s="73" t="s">
        <v>652</v>
      </c>
      <c r="P4" s="72" t="s">
        <v>651</v>
      </c>
      <c r="Q4" s="71" t="s">
        <v>650</v>
      </c>
      <c r="R4" s="71" t="s">
        <v>649</v>
      </c>
      <c r="S4" s="71" t="s">
        <v>648</v>
      </c>
      <c r="T4" s="71" t="s">
        <v>647</v>
      </c>
      <c r="U4" s="71" t="s">
        <v>646</v>
      </c>
      <c r="V4" s="71" t="s">
        <v>645</v>
      </c>
    </row>
    <row r="5" spans="2:22" ht="26" hidden="1" x14ac:dyDescent="0.35">
      <c r="B5" s="62" t="s">
        <v>1066</v>
      </c>
      <c r="C5" s="61">
        <v>43801</v>
      </c>
      <c r="D5" s="40">
        <f t="shared" ref="D5:D36" si="0">MONTH(C5)</f>
        <v>12</v>
      </c>
      <c r="E5" s="40">
        <f t="shared" ref="E5:E36" si="1">YEAR(C5)</f>
        <v>2019</v>
      </c>
      <c r="F5" s="10">
        <f t="shared" ref="F5:F36" si="2">WEEKNUM(C5)+IF(WEEKDAY(C5)=6,1,0)</f>
        <v>49</v>
      </c>
      <c r="G5" s="39" t="s">
        <v>1065</v>
      </c>
      <c r="H5" s="39" t="s">
        <v>1064</v>
      </c>
      <c r="I5" s="39" t="s">
        <v>1063</v>
      </c>
      <c r="J5" s="40">
        <v>110200</v>
      </c>
      <c r="K5" s="39" t="s">
        <v>754</v>
      </c>
      <c r="L5" s="39" t="s">
        <v>5</v>
      </c>
      <c r="M5" s="39" t="s">
        <v>679</v>
      </c>
      <c r="N5" s="39" t="s">
        <v>85</v>
      </c>
      <c r="O5" s="39"/>
      <c r="P5" s="40" t="s">
        <v>2</v>
      </c>
      <c r="Q5" s="39"/>
      <c r="R5" s="39"/>
      <c r="S5" s="39"/>
      <c r="T5" s="39"/>
      <c r="U5" s="59">
        <v>43846</v>
      </c>
      <c r="V5" s="58">
        <f t="shared" ref="V5:V36" ca="1" si="3">IF(ISBLANK(U5),_xlfn.DAYS(TODAY(),C5),_xlfn.DAYS(U5,C5))</f>
        <v>45</v>
      </c>
    </row>
    <row r="6" spans="2:22" ht="130" hidden="1" x14ac:dyDescent="0.35">
      <c r="B6" s="62" t="s">
        <v>1062</v>
      </c>
      <c r="C6" s="61">
        <v>43807</v>
      </c>
      <c r="D6" s="40">
        <f t="shared" si="0"/>
        <v>12</v>
      </c>
      <c r="E6" s="40">
        <f t="shared" si="1"/>
        <v>2019</v>
      </c>
      <c r="F6" s="10">
        <f t="shared" si="2"/>
        <v>50</v>
      </c>
      <c r="G6" s="39" t="s">
        <v>1061</v>
      </c>
      <c r="H6" s="39" t="s">
        <v>1060</v>
      </c>
      <c r="I6" s="39" t="s">
        <v>1059</v>
      </c>
      <c r="J6" s="40">
        <v>210121</v>
      </c>
      <c r="K6" s="39" t="s">
        <v>1058</v>
      </c>
      <c r="L6" s="39" t="s">
        <v>36</v>
      </c>
      <c r="M6" s="39" t="s">
        <v>679</v>
      </c>
      <c r="N6" s="39" t="s">
        <v>184</v>
      </c>
      <c r="O6" s="39" t="s">
        <v>1057</v>
      </c>
      <c r="P6" s="40" t="s">
        <v>2</v>
      </c>
      <c r="Q6" s="39" t="s">
        <v>1049</v>
      </c>
      <c r="R6" s="39"/>
      <c r="S6" s="39" t="s">
        <v>1056</v>
      </c>
      <c r="T6" s="59">
        <v>43807</v>
      </c>
      <c r="U6" s="59">
        <v>43807</v>
      </c>
      <c r="V6" s="58">
        <f t="shared" ca="1" si="3"/>
        <v>0</v>
      </c>
    </row>
    <row r="7" spans="2:22" ht="104.5" hidden="1" thickBot="1" x14ac:dyDescent="0.4">
      <c r="B7" s="68" t="s">
        <v>1055</v>
      </c>
      <c r="C7" s="67">
        <v>43819</v>
      </c>
      <c r="D7" s="66">
        <f t="shared" si="0"/>
        <v>12</v>
      </c>
      <c r="E7" s="66">
        <f t="shared" si="1"/>
        <v>2019</v>
      </c>
      <c r="F7" s="10">
        <f t="shared" si="2"/>
        <v>52</v>
      </c>
      <c r="G7" s="65" t="s">
        <v>1054</v>
      </c>
      <c r="H7" s="65" t="s">
        <v>1053</v>
      </c>
      <c r="I7" s="65" t="s">
        <v>209</v>
      </c>
      <c r="J7" s="66" t="s">
        <v>1052</v>
      </c>
      <c r="K7" s="65" t="s">
        <v>1051</v>
      </c>
      <c r="L7" s="65" t="s">
        <v>695</v>
      </c>
      <c r="M7" s="65" t="s">
        <v>679</v>
      </c>
      <c r="N7" s="65" t="s">
        <v>85</v>
      </c>
      <c r="O7" s="65" t="s">
        <v>1050</v>
      </c>
      <c r="P7" s="66" t="s">
        <v>2</v>
      </c>
      <c r="Q7" s="65" t="s">
        <v>1049</v>
      </c>
      <c r="R7" s="65" t="s">
        <v>1048</v>
      </c>
      <c r="S7" s="65" t="s">
        <v>1047</v>
      </c>
      <c r="T7" s="64">
        <v>43822</v>
      </c>
      <c r="U7" s="64">
        <v>43822</v>
      </c>
      <c r="V7" s="63">
        <f t="shared" ca="1" si="3"/>
        <v>3</v>
      </c>
    </row>
    <row r="8" spans="2:22" ht="351" hidden="1" x14ac:dyDescent="0.35">
      <c r="B8" s="12" t="s">
        <v>1046</v>
      </c>
      <c r="C8" s="11">
        <v>43857</v>
      </c>
      <c r="D8" s="9">
        <f t="shared" si="0"/>
        <v>1</v>
      </c>
      <c r="E8" s="9">
        <f t="shared" si="1"/>
        <v>2020</v>
      </c>
      <c r="F8" s="10">
        <f t="shared" si="2"/>
        <v>5</v>
      </c>
      <c r="G8" s="8" t="s">
        <v>1045</v>
      </c>
      <c r="H8" s="8" t="s">
        <v>477</v>
      </c>
      <c r="I8" s="8" t="s">
        <v>800</v>
      </c>
      <c r="J8" s="9">
        <v>136291</v>
      </c>
      <c r="K8" s="8" t="s">
        <v>1044</v>
      </c>
      <c r="L8" s="8" t="s">
        <v>5</v>
      </c>
      <c r="M8" s="8" t="s">
        <v>679</v>
      </c>
      <c r="N8" s="8" t="s">
        <v>146</v>
      </c>
      <c r="O8" s="8"/>
      <c r="P8" s="9" t="s">
        <v>2</v>
      </c>
      <c r="Q8" s="8" t="s">
        <v>1043</v>
      </c>
      <c r="R8" s="8" t="s">
        <v>207</v>
      </c>
      <c r="S8" s="8" t="s">
        <v>1042</v>
      </c>
      <c r="T8" s="6">
        <v>43857</v>
      </c>
      <c r="U8" s="6">
        <v>43857</v>
      </c>
      <c r="V8" s="5">
        <f t="shared" ca="1" si="3"/>
        <v>0</v>
      </c>
    </row>
    <row r="9" spans="2:22" ht="130" hidden="1" x14ac:dyDescent="0.35">
      <c r="B9" s="62" t="s">
        <v>1041</v>
      </c>
      <c r="C9" s="61">
        <v>43864</v>
      </c>
      <c r="D9" s="40">
        <f t="shared" si="0"/>
        <v>2</v>
      </c>
      <c r="E9" s="40">
        <f t="shared" si="1"/>
        <v>2020</v>
      </c>
      <c r="F9" s="10">
        <f t="shared" si="2"/>
        <v>6</v>
      </c>
      <c r="G9" s="39" t="s">
        <v>1040</v>
      </c>
      <c r="H9" s="39" t="s">
        <v>312</v>
      </c>
      <c r="I9" s="39" t="s">
        <v>1039</v>
      </c>
      <c r="J9" s="40">
        <v>211464</v>
      </c>
      <c r="K9" s="39" t="s">
        <v>1038</v>
      </c>
      <c r="L9" s="39" t="s">
        <v>36</v>
      </c>
      <c r="M9" s="39" t="s">
        <v>671</v>
      </c>
      <c r="N9" s="39" t="s">
        <v>670</v>
      </c>
      <c r="O9" s="39" t="s">
        <v>1027</v>
      </c>
      <c r="P9" s="40" t="s">
        <v>2</v>
      </c>
      <c r="Q9" s="39"/>
      <c r="R9" s="39" t="s">
        <v>821</v>
      </c>
      <c r="S9" s="39" t="s">
        <v>125</v>
      </c>
      <c r="T9" s="59"/>
      <c r="U9" s="59">
        <v>43864</v>
      </c>
      <c r="V9" s="58">
        <f t="shared" ca="1" si="3"/>
        <v>0</v>
      </c>
    </row>
    <row r="10" spans="2:22" ht="52" hidden="1" x14ac:dyDescent="0.35">
      <c r="B10" s="62" t="s">
        <v>1037</v>
      </c>
      <c r="C10" s="61">
        <v>43865</v>
      </c>
      <c r="D10" s="40">
        <f t="shared" si="0"/>
        <v>2</v>
      </c>
      <c r="E10" s="40">
        <f t="shared" si="1"/>
        <v>2020</v>
      </c>
      <c r="F10" s="10">
        <f t="shared" si="2"/>
        <v>6</v>
      </c>
      <c r="G10" s="39" t="s">
        <v>1036</v>
      </c>
      <c r="H10" s="39"/>
      <c r="I10" s="39" t="s">
        <v>1035</v>
      </c>
      <c r="J10" s="40" t="s">
        <v>1034</v>
      </c>
      <c r="K10" s="39" t="s">
        <v>1033</v>
      </c>
      <c r="L10" s="39" t="s">
        <v>695</v>
      </c>
      <c r="M10" s="39" t="s">
        <v>679</v>
      </c>
      <c r="N10" s="39" t="s">
        <v>85</v>
      </c>
      <c r="O10" s="39" t="s">
        <v>1032</v>
      </c>
      <c r="P10" s="40" t="s">
        <v>2</v>
      </c>
      <c r="Q10" s="39" t="s">
        <v>474</v>
      </c>
      <c r="R10" s="39" t="s">
        <v>136</v>
      </c>
      <c r="S10" s="39" t="s">
        <v>125</v>
      </c>
      <c r="T10" s="59"/>
      <c r="U10" s="59">
        <v>43865</v>
      </c>
      <c r="V10" s="58">
        <f t="shared" ca="1" si="3"/>
        <v>0</v>
      </c>
    </row>
    <row r="11" spans="2:22" ht="65" hidden="1" x14ac:dyDescent="0.35">
      <c r="B11" s="62" t="s">
        <v>1031</v>
      </c>
      <c r="C11" s="61">
        <v>43865</v>
      </c>
      <c r="D11" s="40">
        <f t="shared" si="0"/>
        <v>2</v>
      </c>
      <c r="E11" s="40">
        <f t="shared" si="1"/>
        <v>2020</v>
      </c>
      <c r="F11" s="10">
        <f t="shared" si="2"/>
        <v>6</v>
      </c>
      <c r="G11" s="39" t="s">
        <v>1030</v>
      </c>
      <c r="H11" s="39" t="s">
        <v>312</v>
      </c>
      <c r="I11" s="39" t="s">
        <v>1029</v>
      </c>
      <c r="J11" s="40">
        <v>220425</v>
      </c>
      <c r="K11" s="39" t="s">
        <v>1028</v>
      </c>
      <c r="L11" s="39" t="s">
        <v>695</v>
      </c>
      <c r="M11" s="39" t="s">
        <v>671</v>
      </c>
      <c r="N11" s="39" t="s">
        <v>670</v>
      </c>
      <c r="O11" s="39" t="s">
        <v>1027</v>
      </c>
      <c r="P11" s="40" t="s">
        <v>2</v>
      </c>
      <c r="Q11" s="39" t="s">
        <v>474</v>
      </c>
      <c r="R11" s="39" t="s">
        <v>821</v>
      </c>
      <c r="S11" s="39" t="s">
        <v>125</v>
      </c>
      <c r="T11" s="59"/>
      <c r="U11" s="59">
        <v>43865</v>
      </c>
      <c r="V11" s="58">
        <f t="shared" ca="1" si="3"/>
        <v>0</v>
      </c>
    </row>
    <row r="12" spans="2:22" ht="39" hidden="1" x14ac:dyDescent="0.35">
      <c r="B12" s="62" t="s">
        <v>1026</v>
      </c>
      <c r="C12" s="61">
        <v>43865</v>
      </c>
      <c r="D12" s="40">
        <f t="shared" si="0"/>
        <v>2</v>
      </c>
      <c r="E12" s="40">
        <f t="shared" si="1"/>
        <v>2020</v>
      </c>
      <c r="F12" s="10">
        <f t="shared" si="2"/>
        <v>6</v>
      </c>
      <c r="G12" s="39" t="s">
        <v>1025</v>
      </c>
      <c r="H12" s="39"/>
      <c r="I12" s="39" t="s">
        <v>1024</v>
      </c>
      <c r="J12" s="40">
        <v>250240</v>
      </c>
      <c r="K12" s="39" t="s">
        <v>1023</v>
      </c>
      <c r="L12" s="39" t="s">
        <v>695</v>
      </c>
      <c r="M12" s="39" t="s">
        <v>679</v>
      </c>
      <c r="N12" s="39" t="s">
        <v>85</v>
      </c>
      <c r="O12" s="39" t="s">
        <v>1022</v>
      </c>
      <c r="P12" s="40" t="s">
        <v>2</v>
      </c>
      <c r="Q12" s="39" t="s">
        <v>474</v>
      </c>
      <c r="R12" s="39" t="s">
        <v>136</v>
      </c>
      <c r="S12" s="39" t="s">
        <v>125</v>
      </c>
      <c r="T12" s="59"/>
      <c r="U12" s="59">
        <v>43865</v>
      </c>
      <c r="V12" s="58">
        <f t="shared" ca="1" si="3"/>
        <v>0</v>
      </c>
    </row>
    <row r="13" spans="2:22" ht="52.5" hidden="1" thickBot="1" x14ac:dyDescent="0.4">
      <c r="B13" s="57" t="s">
        <v>1021</v>
      </c>
      <c r="C13" s="56">
        <v>43866</v>
      </c>
      <c r="D13" s="55">
        <f t="shared" si="0"/>
        <v>2</v>
      </c>
      <c r="E13" s="55">
        <f t="shared" si="1"/>
        <v>2020</v>
      </c>
      <c r="F13" s="10">
        <f t="shared" si="2"/>
        <v>6</v>
      </c>
      <c r="G13" s="54" t="s">
        <v>1020</v>
      </c>
      <c r="H13" s="54"/>
      <c r="I13" s="54" t="s">
        <v>1019</v>
      </c>
      <c r="J13" s="55" t="s">
        <v>1018</v>
      </c>
      <c r="K13" s="54" t="s">
        <v>1017</v>
      </c>
      <c r="L13" s="54" t="s">
        <v>695</v>
      </c>
      <c r="M13" s="54" t="s">
        <v>679</v>
      </c>
      <c r="N13" s="54" t="s">
        <v>85</v>
      </c>
      <c r="O13" s="54" t="s">
        <v>1016</v>
      </c>
      <c r="P13" s="55" t="s">
        <v>2</v>
      </c>
      <c r="Q13" s="54" t="s">
        <v>474</v>
      </c>
      <c r="R13" s="54" t="s">
        <v>677</v>
      </c>
      <c r="S13" s="54" t="s">
        <v>125</v>
      </c>
      <c r="T13" s="52"/>
      <c r="U13" s="52">
        <v>43866</v>
      </c>
      <c r="V13" s="51">
        <f t="shared" ca="1" si="3"/>
        <v>0</v>
      </c>
    </row>
    <row r="14" spans="2:22" ht="39" hidden="1" x14ac:dyDescent="0.35">
      <c r="B14" s="12" t="s">
        <v>1015</v>
      </c>
      <c r="C14" s="11">
        <v>43873</v>
      </c>
      <c r="D14" s="9">
        <f t="shared" si="0"/>
        <v>2</v>
      </c>
      <c r="E14" s="9">
        <f t="shared" si="1"/>
        <v>2020</v>
      </c>
      <c r="F14" s="10">
        <f t="shared" si="2"/>
        <v>7</v>
      </c>
      <c r="G14" s="8" t="s">
        <v>1014</v>
      </c>
      <c r="H14" s="8"/>
      <c r="I14" s="8" t="s">
        <v>1013</v>
      </c>
      <c r="J14" s="9">
        <v>210360</v>
      </c>
      <c r="K14" s="8" t="s">
        <v>1012</v>
      </c>
      <c r="L14" s="8" t="s">
        <v>36</v>
      </c>
      <c r="M14" s="8" t="s">
        <v>679</v>
      </c>
      <c r="N14" s="8" t="s">
        <v>85</v>
      </c>
      <c r="O14" s="8" t="s">
        <v>1011</v>
      </c>
      <c r="P14" s="9"/>
      <c r="Q14" s="8" t="s">
        <v>474</v>
      </c>
      <c r="R14" s="8" t="s">
        <v>136</v>
      </c>
      <c r="S14" s="8" t="s">
        <v>1010</v>
      </c>
      <c r="T14" s="6"/>
      <c r="U14" s="6">
        <v>43873</v>
      </c>
      <c r="V14" s="5">
        <f t="shared" ca="1" si="3"/>
        <v>0</v>
      </c>
    </row>
    <row r="15" spans="2:22" ht="78" hidden="1" x14ac:dyDescent="0.35">
      <c r="B15" s="12" t="s">
        <v>1009</v>
      </c>
      <c r="C15" s="11">
        <v>43874</v>
      </c>
      <c r="D15" s="9">
        <f t="shared" si="0"/>
        <v>2</v>
      </c>
      <c r="E15" s="9">
        <f t="shared" si="1"/>
        <v>2020</v>
      </c>
      <c r="F15" s="10">
        <f t="shared" si="2"/>
        <v>7</v>
      </c>
      <c r="G15" s="8" t="s">
        <v>1008</v>
      </c>
      <c r="H15" s="8" t="s">
        <v>38</v>
      </c>
      <c r="I15" s="8" t="s">
        <v>1007</v>
      </c>
      <c r="J15" s="9">
        <v>250214</v>
      </c>
      <c r="K15" s="8" t="s">
        <v>1006</v>
      </c>
      <c r="L15" s="8" t="s">
        <v>115</v>
      </c>
      <c r="M15" s="8" t="s">
        <v>671</v>
      </c>
      <c r="N15" s="8" t="s">
        <v>670</v>
      </c>
      <c r="O15" s="8" t="s">
        <v>1005</v>
      </c>
      <c r="P15" s="9"/>
      <c r="Q15" s="8"/>
      <c r="R15" s="8" t="s">
        <v>830</v>
      </c>
      <c r="S15" s="8" t="s">
        <v>1004</v>
      </c>
      <c r="T15" s="6"/>
      <c r="U15" s="6">
        <v>43874</v>
      </c>
      <c r="V15" s="5">
        <f t="shared" ca="1" si="3"/>
        <v>0</v>
      </c>
    </row>
    <row r="16" spans="2:22" ht="26" hidden="1" x14ac:dyDescent="0.35">
      <c r="B16" s="12" t="s">
        <v>1003</v>
      </c>
      <c r="C16" s="11">
        <v>43875</v>
      </c>
      <c r="D16" s="9">
        <f t="shared" si="0"/>
        <v>2</v>
      </c>
      <c r="E16" s="9">
        <f t="shared" si="1"/>
        <v>2020</v>
      </c>
      <c r="F16" s="10">
        <f t="shared" si="2"/>
        <v>8</v>
      </c>
      <c r="G16" s="8" t="s">
        <v>1002</v>
      </c>
      <c r="H16" s="8"/>
      <c r="I16" s="8" t="s">
        <v>1001</v>
      </c>
      <c r="J16" s="9">
        <v>250413</v>
      </c>
      <c r="K16" s="8" t="s">
        <v>1000</v>
      </c>
      <c r="L16" s="8" t="s">
        <v>5</v>
      </c>
      <c r="M16" s="8" t="s">
        <v>679</v>
      </c>
      <c r="N16" s="8" t="s">
        <v>85</v>
      </c>
      <c r="O16" s="8" t="s">
        <v>999</v>
      </c>
      <c r="P16" s="9"/>
      <c r="Q16" s="8"/>
      <c r="R16" s="8" t="s">
        <v>136</v>
      </c>
      <c r="S16" s="8" t="s">
        <v>125</v>
      </c>
      <c r="T16" s="6"/>
      <c r="U16" s="6">
        <v>43875</v>
      </c>
      <c r="V16" s="5">
        <f t="shared" ca="1" si="3"/>
        <v>0</v>
      </c>
    </row>
    <row r="17" spans="2:22" ht="104" hidden="1" x14ac:dyDescent="0.35">
      <c r="B17" s="12" t="s">
        <v>998</v>
      </c>
      <c r="C17" s="11">
        <v>43875</v>
      </c>
      <c r="D17" s="9">
        <f t="shared" si="0"/>
        <v>2</v>
      </c>
      <c r="E17" s="9">
        <f t="shared" si="1"/>
        <v>2020</v>
      </c>
      <c r="F17" s="10">
        <f t="shared" si="2"/>
        <v>8</v>
      </c>
      <c r="G17" s="8" t="s">
        <v>997</v>
      </c>
      <c r="H17" s="8" t="s">
        <v>996</v>
      </c>
      <c r="I17" s="8" t="s">
        <v>995</v>
      </c>
      <c r="J17" s="9">
        <v>11610</v>
      </c>
      <c r="K17" s="8" t="s">
        <v>729</v>
      </c>
      <c r="L17" s="8" t="s">
        <v>695</v>
      </c>
      <c r="M17" s="8" t="s">
        <v>679</v>
      </c>
      <c r="N17" s="8" t="s">
        <v>85</v>
      </c>
      <c r="O17" s="8" t="s">
        <v>994</v>
      </c>
      <c r="P17" s="9"/>
      <c r="Q17" s="8" t="s">
        <v>431</v>
      </c>
      <c r="R17" s="8" t="s">
        <v>136</v>
      </c>
      <c r="S17" s="8" t="s">
        <v>125</v>
      </c>
      <c r="T17" s="6"/>
      <c r="U17" s="6">
        <v>43875</v>
      </c>
      <c r="V17" s="5">
        <f t="shared" ca="1" si="3"/>
        <v>0</v>
      </c>
    </row>
    <row r="18" spans="2:22" ht="65" hidden="1" x14ac:dyDescent="0.35">
      <c r="B18" s="12" t="s">
        <v>993</v>
      </c>
      <c r="C18" s="11">
        <v>43878</v>
      </c>
      <c r="D18" s="9">
        <f t="shared" si="0"/>
        <v>2</v>
      </c>
      <c r="E18" s="9">
        <f t="shared" si="1"/>
        <v>2020</v>
      </c>
      <c r="F18" s="10">
        <f t="shared" si="2"/>
        <v>8</v>
      </c>
      <c r="G18" s="8" t="s">
        <v>992</v>
      </c>
      <c r="H18" s="8"/>
      <c r="I18" s="8" t="s">
        <v>991</v>
      </c>
      <c r="J18" s="9">
        <v>263620</v>
      </c>
      <c r="K18" s="8" t="s">
        <v>990</v>
      </c>
      <c r="L18" s="8" t="s">
        <v>12</v>
      </c>
      <c r="M18" s="8" t="s">
        <v>671</v>
      </c>
      <c r="N18" s="8" t="s">
        <v>670</v>
      </c>
      <c r="O18" s="8" t="s">
        <v>989</v>
      </c>
      <c r="P18" s="9"/>
      <c r="Q18" s="8" t="s">
        <v>57</v>
      </c>
      <c r="R18" s="8" t="s">
        <v>821</v>
      </c>
      <c r="S18" s="8" t="s">
        <v>988</v>
      </c>
      <c r="T18" s="6"/>
      <c r="U18" s="6">
        <v>43878</v>
      </c>
      <c r="V18" s="5">
        <f t="shared" ca="1" si="3"/>
        <v>0</v>
      </c>
    </row>
    <row r="19" spans="2:22" ht="65" hidden="1" x14ac:dyDescent="0.35">
      <c r="B19" s="12" t="s">
        <v>987</v>
      </c>
      <c r="C19" s="11">
        <v>43878</v>
      </c>
      <c r="D19" s="9">
        <f t="shared" si="0"/>
        <v>2</v>
      </c>
      <c r="E19" s="9">
        <f t="shared" si="1"/>
        <v>2020</v>
      </c>
      <c r="F19" s="10">
        <f t="shared" si="2"/>
        <v>8</v>
      </c>
      <c r="G19" s="8" t="s">
        <v>986</v>
      </c>
      <c r="H19" s="8"/>
      <c r="I19" s="8" t="s">
        <v>982</v>
      </c>
      <c r="J19" s="9">
        <v>215042</v>
      </c>
      <c r="K19" s="8" t="s">
        <v>244</v>
      </c>
      <c r="L19" s="8" t="s">
        <v>36</v>
      </c>
      <c r="M19" s="8" t="s">
        <v>679</v>
      </c>
      <c r="N19" s="8" t="s">
        <v>146</v>
      </c>
      <c r="O19" s="8" t="s">
        <v>985</v>
      </c>
      <c r="P19" s="9"/>
      <c r="Q19" s="8" t="s">
        <v>431</v>
      </c>
      <c r="R19" s="8" t="s">
        <v>677</v>
      </c>
      <c r="S19" s="8" t="s">
        <v>125</v>
      </c>
      <c r="T19" s="6"/>
      <c r="U19" s="6">
        <v>43878</v>
      </c>
      <c r="V19" s="5">
        <f t="shared" ca="1" si="3"/>
        <v>0</v>
      </c>
    </row>
    <row r="20" spans="2:22" ht="78" hidden="1" x14ac:dyDescent="0.35">
      <c r="B20" s="12" t="s">
        <v>984</v>
      </c>
      <c r="C20" s="11">
        <v>43878</v>
      </c>
      <c r="D20" s="9">
        <f t="shared" si="0"/>
        <v>2</v>
      </c>
      <c r="E20" s="9">
        <f t="shared" si="1"/>
        <v>2020</v>
      </c>
      <c r="F20" s="10">
        <f t="shared" si="2"/>
        <v>8</v>
      </c>
      <c r="G20" s="8" t="s">
        <v>983</v>
      </c>
      <c r="H20" s="8"/>
      <c r="I20" s="8" t="s">
        <v>982</v>
      </c>
      <c r="J20" s="9">
        <v>295010</v>
      </c>
      <c r="K20" s="8" t="s">
        <v>701</v>
      </c>
      <c r="L20" s="8" t="s">
        <v>12</v>
      </c>
      <c r="M20" s="8" t="s">
        <v>679</v>
      </c>
      <c r="N20" s="8" t="s">
        <v>85</v>
      </c>
      <c r="O20" s="8" t="s">
        <v>981</v>
      </c>
      <c r="P20" s="9"/>
      <c r="Q20" s="8" t="s">
        <v>57</v>
      </c>
      <c r="R20" s="8" t="s">
        <v>677</v>
      </c>
      <c r="S20" s="8" t="s">
        <v>125</v>
      </c>
      <c r="T20" s="6"/>
      <c r="U20" s="6">
        <v>43878</v>
      </c>
      <c r="V20" s="5">
        <f t="shared" ca="1" si="3"/>
        <v>0</v>
      </c>
    </row>
    <row r="21" spans="2:22" ht="52" hidden="1" x14ac:dyDescent="0.35">
      <c r="B21" s="12" t="s">
        <v>980</v>
      </c>
      <c r="C21" s="11">
        <v>43879</v>
      </c>
      <c r="D21" s="9">
        <f t="shared" si="0"/>
        <v>2</v>
      </c>
      <c r="E21" s="9">
        <f t="shared" si="1"/>
        <v>2020</v>
      </c>
      <c r="F21" s="10">
        <f t="shared" si="2"/>
        <v>8</v>
      </c>
      <c r="G21" s="8" t="s">
        <v>979</v>
      </c>
      <c r="H21" s="8" t="s">
        <v>312</v>
      </c>
      <c r="I21" s="8" t="s">
        <v>978</v>
      </c>
      <c r="J21" s="9">
        <v>251048</v>
      </c>
      <c r="K21" s="8" t="s">
        <v>974</v>
      </c>
      <c r="L21" s="8" t="s">
        <v>115</v>
      </c>
      <c r="M21" s="8" t="s">
        <v>679</v>
      </c>
      <c r="N21" s="8" t="s">
        <v>85</v>
      </c>
      <c r="O21" s="8" t="s">
        <v>977</v>
      </c>
      <c r="P21" s="9"/>
      <c r="Q21" s="8" t="s">
        <v>57</v>
      </c>
      <c r="R21" s="8" t="s">
        <v>821</v>
      </c>
      <c r="S21" s="8"/>
      <c r="T21" s="6"/>
      <c r="U21" s="6">
        <v>43879</v>
      </c>
      <c r="V21" s="5">
        <f t="shared" ca="1" si="3"/>
        <v>0</v>
      </c>
    </row>
    <row r="22" spans="2:22" ht="39" hidden="1" x14ac:dyDescent="0.35">
      <c r="B22" s="12" t="s">
        <v>976</v>
      </c>
      <c r="C22" s="11">
        <v>43879</v>
      </c>
      <c r="D22" s="9">
        <f t="shared" si="0"/>
        <v>2</v>
      </c>
      <c r="E22" s="9">
        <f t="shared" si="1"/>
        <v>2020</v>
      </c>
      <c r="F22" s="10">
        <f t="shared" si="2"/>
        <v>8</v>
      </c>
      <c r="G22" s="8" t="s">
        <v>975</v>
      </c>
      <c r="H22" s="8" t="s">
        <v>237</v>
      </c>
      <c r="I22" s="8" t="s">
        <v>238</v>
      </c>
      <c r="J22" s="9">
        <v>251018</v>
      </c>
      <c r="K22" s="8" t="s">
        <v>974</v>
      </c>
      <c r="L22" s="8" t="s">
        <v>115</v>
      </c>
      <c r="M22" s="8" t="s">
        <v>679</v>
      </c>
      <c r="N22" s="8" t="s">
        <v>85</v>
      </c>
      <c r="O22" s="8" t="s">
        <v>973</v>
      </c>
      <c r="P22" s="9"/>
      <c r="Q22" s="8" t="s">
        <v>57</v>
      </c>
      <c r="R22" s="8" t="s">
        <v>821</v>
      </c>
      <c r="S22" s="8"/>
      <c r="T22" s="6"/>
      <c r="U22" s="6">
        <v>43879</v>
      </c>
      <c r="V22" s="5">
        <f t="shared" ca="1" si="3"/>
        <v>0</v>
      </c>
    </row>
    <row r="23" spans="2:22" ht="52" hidden="1" x14ac:dyDescent="0.35">
      <c r="B23" s="12" t="s">
        <v>972</v>
      </c>
      <c r="C23" s="11">
        <v>43879</v>
      </c>
      <c r="D23" s="9">
        <f t="shared" si="0"/>
        <v>2</v>
      </c>
      <c r="E23" s="9">
        <f t="shared" si="1"/>
        <v>2020</v>
      </c>
      <c r="F23" s="10">
        <f t="shared" si="2"/>
        <v>8</v>
      </c>
      <c r="G23" s="8" t="s">
        <v>971</v>
      </c>
      <c r="H23" s="8" t="s">
        <v>477</v>
      </c>
      <c r="I23" s="8" t="s">
        <v>970</v>
      </c>
      <c r="J23" s="9" t="s">
        <v>969</v>
      </c>
      <c r="K23" s="8" t="s">
        <v>968</v>
      </c>
      <c r="L23" s="8" t="s">
        <v>967</v>
      </c>
      <c r="M23" s="8" t="s">
        <v>679</v>
      </c>
      <c r="N23" s="8" t="s">
        <v>85</v>
      </c>
      <c r="O23" s="8" t="s">
        <v>966</v>
      </c>
      <c r="P23" s="9"/>
      <c r="Q23" s="8" t="s">
        <v>57</v>
      </c>
      <c r="R23" s="8" t="s">
        <v>821</v>
      </c>
      <c r="S23" s="8"/>
      <c r="T23" s="6"/>
      <c r="U23" s="6">
        <v>43879</v>
      </c>
      <c r="V23" s="5">
        <f t="shared" ca="1" si="3"/>
        <v>0</v>
      </c>
    </row>
    <row r="24" spans="2:22" ht="52" hidden="1" x14ac:dyDescent="0.35">
      <c r="B24" s="12" t="s">
        <v>965</v>
      </c>
      <c r="C24" s="11">
        <v>43879</v>
      </c>
      <c r="D24" s="9">
        <f t="shared" si="0"/>
        <v>2</v>
      </c>
      <c r="E24" s="9">
        <f t="shared" si="1"/>
        <v>2020</v>
      </c>
      <c r="F24" s="10">
        <f t="shared" si="2"/>
        <v>8</v>
      </c>
      <c r="G24" s="8" t="s">
        <v>964</v>
      </c>
      <c r="H24" s="8"/>
      <c r="I24" s="8" t="s">
        <v>963</v>
      </c>
      <c r="J24" s="9">
        <v>251042</v>
      </c>
      <c r="K24" s="8" t="s">
        <v>962</v>
      </c>
      <c r="L24" s="8" t="s">
        <v>115</v>
      </c>
      <c r="M24" s="8" t="s">
        <v>679</v>
      </c>
      <c r="N24" s="8" t="s">
        <v>85</v>
      </c>
      <c r="O24" s="8" t="s">
        <v>961</v>
      </c>
      <c r="P24" s="9"/>
      <c r="Q24" s="8" t="s">
        <v>57</v>
      </c>
      <c r="R24" s="8" t="s">
        <v>136</v>
      </c>
      <c r="S24" s="8"/>
      <c r="T24" s="6"/>
      <c r="U24" s="6">
        <v>43879</v>
      </c>
      <c r="V24" s="5">
        <f t="shared" ca="1" si="3"/>
        <v>0</v>
      </c>
    </row>
    <row r="25" spans="2:22" ht="39" hidden="1" x14ac:dyDescent="0.35">
      <c r="B25" s="12" t="s">
        <v>960</v>
      </c>
      <c r="C25" s="11">
        <v>43881</v>
      </c>
      <c r="D25" s="9">
        <f t="shared" si="0"/>
        <v>2</v>
      </c>
      <c r="E25" s="9">
        <f t="shared" si="1"/>
        <v>2020</v>
      </c>
      <c r="F25" s="10">
        <f t="shared" si="2"/>
        <v>8</v>
      </c>
      <c r="G25" s="8" t="s">
        <v>954</v>
      </c>
      <c r="H25" s="8"/>
      <c r="I25" s="8" t="s">
        <v>953</v>
      </c>
      <c r="J25" s="9">
        <v>252963</v>
      </c>
      <c r="K25" s="8" t="s">
        <v>716</v>
      </c>
      <c r="L25" s="8" t="s">
        <v>5</v>
      </c>
      <c r="M25" s="8" t="s">
        <v>679</v>
      </c>
      <c r="N25" s="8" t="s">
        <v>85</v>
      </c>
      <c r="O25" s="8" t="s">
        <v>959</v>
      </c>
      <c r="P25" s="9"/>
      <c r="Q25" s="8"/>
      <c r="R25" s="8" t="s">
        <v>677</v>
      </c>
      <c r="S25" s="8" t="s">
        <v>125</v>
      </c>
      <c r="T25" s="6"/>
      <c r="U25" s="6">
        <v>43881</v>
      </c>
      <c r="V25" s="5">
        <f t="shared" ca="1" si="3"/>
        <v>0</v>
      </c>
    </row>
    <row r="26" spans="2:22" ht="39" hidden="1" x14ac:dyDescent="0.35">
      <c r="B26" s="12" t="s">
        <v>958</v>
      </c>
      <c r="C26" s="11">
        <v>43881</v>
      </c>
      <c r="D26" s="9">
        <f t="shared" si="0"/>
        <v>2</v>
      </c>
      <c r="E26" s="9">
        <f t="shared" si="1"/>
        <v>2020</v>
      </c>
      <c r="F26" s="10">
        <f t="shared" si="2"/>
        <v>8</v>
      </c>
      <c r="G26" s="8" t="s">
        <v>954</v>
      </c>
      <c r="H26" s="8"/>
      <c r="I26" s="8" t="s">
        <v>953</v>
      </c>
      <c r="J26" s="9">
        <v>658885</v>
      </c>
      <c r="K26" s="8" t="s">
        <v>957</v>
      </c>
      <c r="L26" s="8" t="s">
        <v>36</v>
      </c>
      <c r="M26" s="8" t="s">
        <v>679</v>
      </c>
      <c r="N26" s="8" t="s">
        <v>85</v>
      </c>
      <c r="O26" s="8" t="s">
        <v>956</v>
      </c>
      <c r="P26" s="9"/>
      <c r="Q26" s="8"/>
      <c r="R26" s="8" t="s">
        <v>677</v>
      </c>
      <c r="S26" s="8" t="s">
        <v>125</v>
      </c>
      <c r="T26" s="6"/>
      <c r="U26" s="6">
        <v>43881</v>
      </c>
      <c r="V26" s="5">
        <f t="shared" ca="1" si="3"/>
        <v>0</v>
      </c>
    </row>
    <row r="27" spans="2:22" ht="39" hidden="1" x14ac:dyDescent="0.35">
      <c r="B27" s="12" t="s">
        <v>955</v>
      </c>
      <c r="C27" s="11">
        <v>43881</v>
      </c>
      <c r="D27" s="9">
        <f t="shared" si="0"/>
        <v>2</v>
      </c>
      <c r="E27" s="9">
        <f t="shared" si="1"/>
        <v>2020</v>
      </c>
      <c r="F27" s="10">
        <f t="shared" si="2"/>
        <v>8</v>
      </c>
      <c r="G27" s="8" t="s">
        <v>954</v>
      </c>
      <c r="H27" s="8"/>
      <c r="I27" s="8" t="s">
        <v>953</v>
      </c>
      <c r="J27" s="9">
        <v>253361</v>
      </c>
      <c r="K27" s="8" t="s">
        <v>952</v>
      </c>
      <c r="L27" s="8" t="s">
        <v>5</v>
      </c>
      <c r="M27" s="8" t="s">
        <v>679</v>
      </c>
      <c r="N27" s="8" t="s">
        <v>85</v>
      </c>
      <c r="O27" s="8" t="s">
        <v>951</v>
      </c>
      <c r="P27" s="9"/>
      <c r="Q27" s="8"/>
      <c r="R27" s="8" t="s">
        <v>677</v>
      </c>
      <c r="S27" s="8" t="s">
        <v>125</v>
      </c>
      <c r="T27" s="6"/>
      <c r="U27" s="6">
        <v>43881</v>
      </c>
      <c r="V27" s="5">
        <f t="shared" ca="1" si="3"/>
        <v>0</v>
      </c>
    </row>
    <row r="28" spans="2:22" ht="52.5" hidden="1" thickBot="1" x14ac:dyDescent="0.4">
      <c r="B28" s="57" t="s">
        <v>950</v>
      </c>
      <c r="C28" s="56">
        <v>43881</v>
      </c>
      <c r="D28" s="55">
        <f t="shared" si="0"/>
        <v>2</v>
      </c>
      <c r="E28" s="55">
        <f t="shared" si="1"/>
        <v>2020</v>
      </c>
      <c r="F28" s="18">
        <f t="shared" si="2"/>
        <v>8</v>
      </c>
      <c r="G28" s="54" t="s">
        <v>949</v>
      </c>
      <c r="H28" s="54"/>
      <c r="I28" s="54" t="s">
        <v>948</v>
      </c>
      <c r="J28" s="55">
        <v>162024</v>
      </c>
      <c r="K28" s="54" t="s">
        <v>947</v>
      </c>
      <c r="L28" s="54" t="s">
        <v>5</v>
      </c>
      <c r="M28" s="54" t="s">
        <v>679</v>
      </c>
      <c r="N28" s="54" t="s">
        <v>85</v>
      </c>
      <c r="O28" s="54" t="s">
        <v>946</v>
      </c>
      <c r="P28" s="55"/>
      <c r="Q28" s="54"/>
      <c r="R28" s="54" t="s">
        <v>945</v>
      </c>
      <c r="S28" s="54" t="s">
        <v>125</v>
      </c>
      <c r="T28" s="52"/>
      <c r="U28" s="52">
        <v>43881</v>
      </c>
      <c r="V28" s="51">
        <f t="shared" ca="1" si="3"/>
        <v>0</v>
      </c>
    </row>
    <row r="29" spans="2:22" ht="39" hidden="1" x14ac:dyDescent="0.35">
      <c r="B29" s="12" t="s">
        <v>944</v>
      </c>
      <c r="C29" s="11">
        <v>43882</v>
      </c>
      <c r="D29" s="9">
        <f t="shared" si="0"/>
        <v>2</v>
      </c>
      <c r="E29" s="9">
        <f t="shared" si="1"/>
        <v>2020</v>
      </c>
      <c r="F29" s="10">
        <f t="shared" si="2"/>
        <v>9</v>
      </c>
      <c r="G29" s="8" t="s">
        <v>937</v>
      </c>
      <c r="H29" s="8"/>
      <c r="I29" s="8" t="s">
        <v>936</v>
      </c>
      <c r="J29" s="9">
        <v>210439</v>
      </c>
      <c r="K29" s="8" t="s">
        <v>943</v>
      </c>
      <c r="L29" s="8" t="s">
        <v>36</v>
      </c>
      <c r="M29" s="8" t="s">
        <v>679</v>
      </c>
      <c r="N29" s="8" t="s">
        <v>85</v>
      </c>
      <c r="O29" s="8" t="s">
        <v>942</v>
      </c>
      <c r="P29" s="9"/>
      <c r="Q29" s="8"/>
      <c r="R29" s="8" t="s">
        <v>677</v>
      </c>
      <c r="S29" s="8" t="s">
        <v>125</v>
      </c>
      <c r="T29" s="6"/>
      <c r="U29" s="6">
        <v>43882</v>
      </c>
      <c r="V29" s="5">
        <f t="shared" ca="1" si="3"/>
        <v>0</v>
      </c>
    </row>
    <row r="30" spans="2:22" ht="26" hidden="1" x14ac:dyDescent="0.35">
      <c r="B30" s="12" t="s">
        <v>941</v>
      </c>
      <c r="C30" s="11">
        <v>43882</v>
      </c>
      <c r="D30" s="9">
        <f t="shared" si="0"/>
        <v>2</v>
      </c>
      <c r="E30" s="9">
        <f t="shared" si="1"/>
        <v>2020</v>
      </c>
      <c r="F30" s="10">
        <f t="shared" si="2"/>
        <v>9</v>
      </c>
      <c r="G30" s="8" t="s">
        <v>937</v>
      </c>
      <c r="H30" s="8"/>
      <c r="I30" s="8" t="s">
        <v>936</v>
      </c>
      <c r="J30" s="9">
        <v>658820</v>
      </c>
      <c r="K30" s="8" t="s">
        <v>940</v>
      </c>
      <c r="L30" s="8" t="s">
        <v>36</v>
      </c>
      <c r="M30" s="8" t="s">
        <v>679</v>
      </c>
      <c r="N30" s="8" t="s">
        <v>85</v>
      </c>
      <c r="O30" s="8" t="s">
        <v>939</v>
      </c>
      <c r="P30" s="9"/>
      <c r="Q30" s="8"/>
      <c r="R30" s="8" t="s">
        <v>677</v>
      </c>
      <c r="S30" s="8" t="s">
        <v>125</v>
      </c>
      <c r="T30" s="6"/>
      <c r="U30" s="6">
        <v>43882</v>
      </c>
      <c r="V30" s="5">
        <f t="shared" ca="1" si="3"/>
        <v>0</v>
      </c>
    </row>
    <row r="31" spans="2:22" ht="26" hidden="1" x14ac:dyDescent="0.35">
      <c r="B31" s="12" t="s">
        <v>938</v>
      </c>
      <c r="C31" s="11">
        <v>43882</v>
      </c>
      <c r="D31" s="9">
        <f t="shared" si="0"/>
        <v>2</v>
      </c>
      <c r="E31" s="9">
        <f t="shared" si="1"/>
        <v>2020</v>
      </c>
      <c r="F31" s="10">
        <f t="shared" si="2"/>
        <v>9</v>
      </c>
      <c r="G31" s="8" t="s">
        <v>937</v>
      </c>
      <c r="H31" s="8"/>
      <c r="I31" s="8" t="s">
        <v>936</v>
      </c>
      <c r="J31" s="9">
        <v>262035</v>
      </c>
      <c r="K31" s="8" t="s">
        <v>935</v>
      </c>
      <c r="L31" s="8" t="s">
        <v>12</v>
      </c>
      <c r="M31" s="8" t="s">
        <v>679</v>
      </c>
      <c r="N31" s="8" t="s">
        <v>85</v>
      </c>
      <c r="O31" s="8" t="s">
        <v>934</v>
      </c>
      <c r="P31" s="9"/>
      <c r="Q31" s="8"/>
      <c r="R31" s="8" t="s">
        <v>677</v>
      </c>
      <c r="S31" s="8" t="s">
        <v>125</v>
      </c>
      <c r="T31" s="6"/>
      <c r="U31" s="6">
        <v>43882</v>
      </c>
      <c r="V31" s="5">
        <f t="shared" ca="1" si="3"/>
        <v>0</v>
      </c>
    </row>
    <row r="32" spans="2:22" ht="78" hidden="1" x14ac:dyDescent="0.35">
      <c r="B32" s="12" t="s">
        <v>933</v>
      </c>
      <c r="C32" s="11">
        <v>43882</v>
      </c>
      <c r="D32" s="9">
        <f t="shared" si="0"/>
        <v>2</v>
      </c>
      <c r="E32" s="9">
        <f t="shared" si="1"/>
        <v>2020</v>
      </c>
      <c r="F32" s="10">
        <f t="shared" si="2"/>
        <v>9</v>
      </c>
      <c r="G32" s="8" t="s">
        <v>932</v>
      </c>
      <c r="H32" s="8" t="s">
        <v>477</v>
      </c>
      <c r="I32" s="8" t="s">
        <v>931</v>
      </c>
      <c r="J32" s="9">
        <v>137563</v>
      </c>
      <c r="K32" s="8" t="s">
        <v>930</v>
      </c>
      <c r="L32" s="8" t="s">
        <v>5</v>
      </c>
      <c r="M32" s="8" t="s">
        <v>679</v>
      </c>
      <c r="N32" s="8" t="s">
        <v>670</v>
      </c>
      <c r="O32" s="8" t="s">
        <v>929</v>
      </c>
      <c r="P32" s="9"/>
      <c r="Q32" s="8" t="s">
        <v>57</v>
      </c>
      <c r="R32" s="8" t="s">
        <v>821</v>
      </c>
      <c r="S32" s="8" t="s">
        <v>125</v>
      </c>
      <c r="T32" s="6"/>
      <c r="U32" s="6">
        <v>43882</v>
      </c>
      <c r="V32" s="5">
        <f t="shared" ca="1" si="3"/>
        <v>0</v>
      </c>
    </row>
    <row r="33" spans="2:22" ht="52" hidden="1" x14ac:dyDescent="0.35">
      <c r="B33" s="12" t="s">
        <v>928</v>
      </c>
      <c r="C33" s="11">
        <v>43882</v>
      </c>
      <c r="D33" s="9">
        <f t="shared" si="0"/>
        <v>2</v>
      </c>
      <c r="E33" s="9">
        <f t="shared" si="1"/>
        <v>2020</v>
      </c>
      <c r="F33" s="10">
        <f t="shared" si="2"/>
        <v>9</v>
      </c>
      <c r="G33" s="8" t="s">
        <v>927</v>
      </c>
      <c r="H33" s="8"/>
      <c r="I33" s="8" t="s">
        <v>746</v>
      </c>
      <c r="J33" s="9">
        <v>295058</v>
      </c>
      <c r="K33" s="8" t="s">
        <v>926</v>
      </c>
      <c r="L33" s="8" t="s">
        <v>5</v>
      </c>
      <c r="M33" s="8" t="s">
        <v>679</v>
      </c>
      <c r="N33" s="8" t="s">
        <v>85</v>
      </c>
      <c r="O33" s="8" t="s">
        <v>925</v>
      </c>
      <c r="P33" s="9"/>
      <c r="Q33" s="8"/>
      <c r="R33" s="8" t="s">
        <v>136</v>
      </c>
      <c r="S33" s="8" t="s">
        <v>125</v>
      </c>
      <c r="T33" s="6"/>
      <c r="U33" s="6">
        <v>43882</v>
      </c>
      <c r="V33" s="5">
        <f t="shared" ca="1" si="3"/>
        <v>0</v>
      </c>
    </row>
    <row r="34" spans="2:22" ht="39" hidden="1" x14ac:dyDescent="0.35">
      <c r="B34" s="12" t="s">
        <v>924</v>
      </c>
      <c r="C34" s="11">
        <v>43885</v>
      </c>
      <c r="D34" s="9">
        <f t="shared" si="0"/>
        <v>2</v>
      </c>
      <c r="E34" s="9">
        <f t="shared" si="1"/>
        <v>2020</v>
      </c>
      <c r="F34" s="10">
        <f t="shared" si="2"/>
        <v>9</v>
      </c>
      <c r="G34" s="8" t="s">
        <v>259</v>
      </c>
      <c r="H34" s="8"/>
      <c r="I34" s="8" t="s">
        <v>781</v>
      </c>
      <c r="J34" s="9">
        <v>215042</v>
      </c>
      <c r="K34" s="8" t="s">
        <v>244</v>
      </c>
      <c r="L34" s="8" t="s">
        <v>36</v>
      </c>
      <c r="M34" s="8" t="s">
        <v>679</v>
      </c>
      <c r="N34" s="8" t="s">
        <v>85</v>
      </c>
      <c r="O34" s="8" t="s">
        <v>923</v>
      </c>
      <c r="P34" s="9"/>
      <c r="Q34" s="8"/>
      <c r="R34" s="8" t="s">
        <v>136</v>
      </c>
      <c r="S34" s="8" t="s">
        <v>125</v>
      </c>
      <c r="T34" s="6"/>
      <c r="U34" s="6">
        <v>43885</v>
      </c>
      <c r="V34" s="5">
        <f t="shared" ca="1" si="3"/>
        <v>0</v>
      </c>
    </row>
    <row r="35" spans="2:22" ht="39" hidden="1" x14ac:dyDescent="0.35">
      <c r="B35" s="12" t="s">
        <v>922</v>
      </c>
      <c r="C35" s="11">
        <v>43885</v>
      </c>
      <c r="D35" s="9">
        <f t="shared" si="0"/>
        <v>2</v>
      </c>
      <c r="E35" s="9">
        <f t="shared" si="1"/>
        <v>2020</v>
      </c>
      <c r="F35" s="10">
        <f t="shared" si="2"/>
        <v>9</v>
      </c>
      <c r="G35" s="8" t="s">
        <v>259</v>
      </c>
      <c r="H35" s="8"/>
      <c r="I35" s="8" t="s">
        <v>921</v>
      </c>
      <c r="J35" s="9" t="s">
        <v>920</v>
      </c>
      <c r="K35" s="8" t="s">
        <v>244</v>
      </c>
      <c r="L35" s="8" t="s">
        <v>36</v>
      </c>
      <c r="M35" s="8" t="s">
        <v>679</v>
      </c>
      <c r="N35" s="8" t="s">
        <v>85</v>
      </c>
      <c r="O35" s="8" t="s">
        <v>919</v>
      </c>
      <c r="P35" s="9"/>
      <c r="Q35" s="8"/>
      <c r="R35" s="8" t="s">
        <v>136</v>
      </c>
      <c r="S35" s="8" t="s">
        <v>125</v>
      </c>
      <c r="T35" s="6"/>
      <c r="U35" s="6">
        <v>43885</v>
      </c>
      <c r="V35" s="5">
        <f t="shared" ca="1" si="3"/>
        <v>0</v>
      </c>
    </row>
    <row r="36" spans="2:22" ht="39" hidden="1" x14ac:dyDescent="0.35">
      <c r="B36" s="12" t="s">
        <v>918</v>
      </c>
      <c r="C36" s="11">
        <v>43885</v>
      </c>
      <c r="D36" s="9">
        <f t="shared" si="0"/>
        <v>2</v>
      </c>
      <c r="E36" s="9">
        <f t="shared" si="1"/>
        <v>2020</v>
      </c>
      <c r="F36" s="10">
        <f t="shared" si="2"/>
        <v>9</v>
      </c>
      <c r="G36" s="8" t="s">
        <v>259</v>
      </c>
      <c r="H36" s="8" t="s">
        <v>312</v>
      </c>
      <c r="I36" s="8" t="s">
        <v>917</v>
      </c>
      <c r="J36" s="9">
        <v>210441</v>
      </c>
      <c r="K36" s="8" t="s">
        <v>916</v>
      </c>
      <c r="L36" s="8" t="s">
        <v>36</v>
      </c>
      <c r="M36" s="8" t="s">
        <v>679</v>
      </c>
      <c r="N36" s="8" t="s">
        <v>85</v>
      </c>
      <c r="O36" s="8" t="s">
        <v>915</v>
      </c>
      <c r="P36" s="9"/>
      <c r="Q36" s="8"/>
      <c r="R36" s="8" t="s">
        <v>821</v>
      </c>
      <c r="S36" s="8" t="s">
        <v>125</v>
      </c>
      <c r="T36" s="6"/>
      <c r="U36" s="6">
        <v>43885</v>
      </c>
      <c r="V36" s="5">
        <f t="shared" ca="1" si="3"/>
        <v>0</v>
      </c>
    </row>
    <row r="37" spans="2:22" ht="221" hidden="1" x14ac:dyDescent="0.35">
      <c r="B37" s="12" t="s">
        <v>914</v>
      </c>
      <c r="C37" s="11">
        <v>43886</v>
      </c>
      <c r="D37" s="9">
        <f t="shared" ref="D37:D68" si="4">MONTH(C37)</f>
        <v>2</v>
      </c>
      <c r="E37" s="9">
        <f t="shared" ref="E37:E68" si="5">YEAR(C37)</f>
        <v>2020</v>
      </c>
      <c r="F37" s="10">
        <f t="shared" ref="F37:F68" si="6">WEEKNUM(C37)+IF(WEEKDAY(C37)=6,1,0)</f>
        <v>9</v>
      </c>
      <c r="G37" s="8" t="s">
        <v>913</v>
      </c>
      <c r="H37" s="8" t="s">
        <v>808</v>
      </c>
      <c r="I37" s="8"/>
      <c r="J37" s="9">
        <v>110105</v>
      </c>
      <c r="K37" s="8" t="s">
        <v>754</v>
      </c>
      <c r="L37" s="8" t="s">
        <v>36</v>
      </c>
      <c r="M37" s="8" t="s">
        <v>679</v>
      </c>
      <c r="N37" s="8" t="s">
        <v>85</v>
      </c>
      <c r="O37" s="8"/>
      <c r="P37" s="9"/>
      <c r="Q37" s="8"/>
      <c r="R37" s="8" t="s">
        <v>677</v>
      </c>
      <c r="S37" s="8" t="s">
        <v>912</v>
      </c>
      <c r="T37" s="6"/>
      <c r="U37" s="6"/>
      <c r="V37" s="5">
        <f t="shared" ref="V37:V68" ca="1" si="7">IF(ISBLANK(U37),_xlfn.DAYS(TODAY(),C37),_xlfn.DAYS(U37,C37))</f>
        <v>181</v>
      </c>
    </row>
    <row r="38" spans="2:22" ht="52" hidden="1" x14ac:dyDescent="0.35">
      <c r="B38" s="12" t="s">
        <v>911</v>
      </c>
      <c r="C38" s="11">
        <v>43887</v>
      </c>
      <c r="D38" s="9">
        <f t="shared" si="4"/>
        <v>2</v>
      </c>
      <c r="E38" s="9">
        <f t="shared" si="5"/>
        <v>2020</v>
      </c>
      <c r="F38" s="10">
        <f t="shared" si="6"/>
        <v>9</v>
      </c>
      <c r="G38" s="8" t="s">
        <v>689</v>
      </c>
      <c r="H38" s="8"/>
      <c r="I38" s="8" t="s">
        <v>692</v>
      </c>
      <c r="J38" s="9">
        <v>251042</v>
      </c>
      <c r="K38" s="8" t="s">
        <v>910</v>
      </c>
      <c r="L38" s="8" t="s">
        <v>36</v>
      </c>
      <c r="M38" s="8" t="s">
        <v>679</v>
      </c>
      <c r="N38" s="8" t="s">
        <v>85</v>
      </c>
      <c r="O38" s="8" t="s">
        <v>909</v>
      </c>
      <c r="P38" s="9"/>
      <c r="Q38" s="8" t="s">
        <v>57</v>
      </c>
      <c r="R38" s="8" t="s">
        <v>136</v>
      </c>
      <c r="S38" s="8" t="s">
        <v>125</v>
      </c>
      <c r="T38" s="6"/>
      <c r="U38" s="6">
        <v>43887</v>
      </c>
      <c r="V38" s="5">
        <f t="shared" ca="1" si="7"/>
        <v>0</v>
      </c>
    </row>
    <row r="39" spans="2:22" ht="65" hidden="1" x14ac:dyDescent="0.35">
      <c r="B39" s="12" t="s">
        <v>908</v>
      </c>
      <c r="C39" s="11">
        <v>43888</v>
      </c>
      <c r="D39" s="9">
        <f t="shared" si="4"/>
        <v>2</v>
      </c>
      <c r="E39" s="9">
        <f t="shared" si="5"/>
        <v>2020</v>
      </c>
      <c r="F39" s="10">
        <f t="shared" si="6"/>
        <v>9</v>
      </c>
      <c r="G39" s="8" t="s">
        <v>907</v>
      </c>
      <c r="H39" s="8"/>
      <c r="I39" s="8" t="s">
        <v>906</v>
      </c>
      <c r="J39" s="9">
        <v>990035</v>
      </c>
      <c r="K39" s="8" t="s">
        <v>905</v>
      </c>
      <c r="L39" s="8" t="s">
        <v>5</v>
      </c>
      <c r="M39" s="8" t="s">
        <v>679</v>
      </c>
      <c r="N39" s="8" t="s">
        <v>85</v>
      </c>
      <c r="O39" s="8" t="s">
        <v>904</v>
      </c>
      <c r="P39" s="9"/>
      <c r="Q39" s="8" t="s">
        <v>57</v>
      </c>
      <c r="R39" s="8" t="s">
        <v>103</v>
      </c>
      <c r="S39" s="8" t="s">
        <v>903</v>
      </c>
      <c r="T39" s="6">
        <v>43888</v>
      </c>
      <c r="U39" s="6">
        <v>43888</v>
      </c>
      <c r="V39" s="5">
        <f t="shared" ca="1" si="7"/>
        <v>0</v>
      </c>
    </row>
    <row r="40" spans="2:22" ht="39.5" hidden="1" thickBot="1" x14ac:dyDescent="0.4">
      <c r="B40" s="57" t="s">
        <v>902</v>
      </c>
      <c r="C40" s="56">
        <v>43888</v>
      </c>
      <c r="D40" s="55">
        <f t="shared" si="4"/>
        <v>2</v>
      </c>
      <c r="E40" s="55">
        <f t="shared" si="5"/>
        <v>2020</v>
      </c>
      <c r="F40" s="10">
        <f t="shared" si="6"/>
        <v>9</v>
      </c>
      <c r="G40" s="54" t="s">
        <v>259</v>
      </c>
      <c r="H40" s="54"/>
      <c r="I40" s="54" t="s">
        <v>901</v>
      </c>
      <c r="J40" s="55">
        <v>10930</v>
      </c>
      <c r="K40" s="54" t="s">
        <v>705</v>
      </c>
      <c r="L40" s="54" t="s">
        <v>695</v>
      </c>
      <c r="M40" s="54" t="s">
        <v>679</v>
      </c>
      <c r="N40" s="54" t="s">
        <v>85</v>
      </c>
      <c r="O40" s="54" t="s">
        <v>900</v>
      </c>
      <c r="P40" s="55"/>
      <c r="Q40" s="54"/>
      <c r="R40" s="54" t="s">
        <v>899</v>
      </c>
      <c r="S40" s="54" t="s">
        <v>125</v>
      </c>
      <c r="T40" s="52"/>
      <c r="U40" s="52">
        <v>43888</v>
      </c>
      <c r="V40" s="51">
        <f t="shared" ca="1" si="7"/>
        <v>0</v>
      </c>
    </row>
    <row r="41" spans="2:22" ht="65" hidden="1" x14ac:dyDescent="0.35">
      <c r="B41" s="12" t="s">
        <v>898</v>
      </c>
      <c r="C41" s="11">
        <v>43892</v>
      </c>
      <c r="D41" s="9">
        <f t="shared" si="4"/>
        <v>3</v>
      </c>
      <c r="E41" s="9">
        <f t="shared" si="5"/>
        <v>2020</v>
      </c>
      <c r="F41" s="10">
        <f t="shared" si="6"/>
        <v>10</v>
      </c>
      <c r="G41" s="8" t="s">
        <v>897</v>
      </c>
      <c r="H41" s="8"/>
      <c r="I41" s="8" t="s">
        <v>896</v>
      </c>
      <c r="J41" s="9" t="s">
        <v>895</v>
      </c>
      <c r="K41" s="8" t="s">
        <v>894</v>
      </c>
      <c r="L41" s="8" t="s">
        <v>36</v>
      </c>
      <c r="M41" s="8" t="s">
        <v>679</v>
      </c>
      <c r="N41" s="8" t="s">
        <v>85</v>
      </c>
      <c r="O41" s="8" t="s">
        <v>893</v>
      </c>
      <c r="P41" s="9"/>
      <c r="Q41" s="8"/>
      <c r="R41" s="8" t="s">
        <v>677</v>
      </c>
      <c r="S41" s="8" t="s">
        <v>125</v>
      </c>
      <c r="T41" s="6"/>
      <c r="U41" s="6">
        <v>43892</v>
      </c>
      <c r="V41" s="5">
        <f t="shared" ca="1" si="7"/>
        <v>0</v>
      </c>
    </row>
    <row r="42" spans="2:22" ht="91" hidden="1" x14ac:dyDescent="0.35">
      <c r="B42" s="12" t="s">
        <v>892</v>
      </c>
      <c r="C42" s="11">
        <v>43892</v>
      </c>
      <c r="D42" s="9">
        <f t="shared" si="4"/>
        <v>3</v>
      </c>
      <c r="E42" s="9">
        <f t="shared" si="5"/>
        <v>2020</v>
      </c>
      <c r="F42" s="10">
        <f t="shared" si="6"/>
        <v>10</v>
      </c>
      <c r="G42" s="8" t="s">
        <v>891</v>
      </c>
      <c r="H42" s="8"/>
      <c r="I42" s="8"/>
      <c r="J42" s="9">
        <v>253502</v>
      </c>
      <c r="K42" s="8" t="s">
        <v>71</v>
      </c>
      <c r="L42" s="8" t="s">
        <v>5</v>
      </c>
      <c r="M42" s="8" t="s">
        <v>679</v>
      </c>
      <c r="N42" s="8" t="s">
        <v>146</v>
      </c>
      <c r="O42" s="8"/>
      <c r="P42" s="9"/>
      <c r="Q42" s="8" t="s">
        <v>890</v>
      </c>
      <c r="R42" s="8" t="s">
        <v>677</v>
      </c>
      <c r="S42" s="8"/>
      <c r="T42" s="6"/>
      <c r="U42" s="6">
        <v>43892</v>
      </c>
      <c r="V42" s="5">
        <f t="shared" ca="1" si="7"/>
        <v>0</v>
      </c>
    </row>
    <row r="43" spans="2:22" ht="130" hidden="1" x14ac:dyDescent="0.35">
      <c r="B43" s="12" t="s">
        <v>889</v>
      </c>
      <c r="C43" s="11">
        <v>43892</v>
      </c>
      <c r="D43" s="9">
        <f t="shared" si="4"/>
        <v>3</v>
      </c>
      <c r="E43" s="9">
        <f t="shared" si="5"/>
        <v>2020</v>
      </c>
      <c r="F43" s="10">
        <f t="shared" si="6"/>
        <v>10</v>
      </c>
      <c r="G43" s="8" t="s">
        <v>888</v>
      </c>
      <c r="H43" s="8"/>
      <c r="I43" s="8" t="s">
        <v>887</v>
      </c>
      <c r="J43" s="9" t="s">
        <v>886</v>
      </c>
      <c r="K43" s="8" t="s">
        <v>885</v>
      </c>
      <c r="L43" s="8"/>
      <c r="M43" s="8" t="s">
        <v>671</v>
      </c>
      <c r="N43" s="8" t="s">
        <v>670</v>
      </c>
      <c r="O43" s="8" t="s">
        <v>884</v>
      </c>
      <c r="P43" s="9"/>
      <c r="Q43" s="8"/>
      <c r="R43" s="8" t="s">
        <v>738</v>
      </c>
      <c r="S43" s="8" t="s">
        <v>883</v>
      </c>
      <c r="T43" s="6"/>
      <c r="U43" s="6">
        <v>43892</v>
      </c>
      <c r="V43" s="5">
        <f t="shared" ca="1" si="7"/>
        <v>0</v>
      </c>
    </row>
    <row r="44" spans="2:22" ht="39" hidden="1" x14ac:dyDescent="0.35">
      <c r="B44" s="12" t="s">
        <v>882</v>
      </c>
      <c r="C44" s="11">
        <v>43892</v>
      </c>
      <c r="D44" s="9">
        <f t="shared" si="4"/>
        <v>3</v>
      </c>
      <c r="E44" s="9">
        <f t="shared" si="5"/>
        <v>2020</v>
      </c>
      <c r="F44" s="10">
        <f t="shared" si="6"/>
        <v>10</v>
      </c>
      <c r="G44" s="8" t="s">
        <v>259</v>
      </c>
      <c r="H44" s="8"/>
      <c r="I44" s="8" t="s">
        <v>837</v>
      </c>
      <c r="J44" s="9">
        <v>252641</v>
      </c>
      <c r="K44" s="8" t="s">
        <v>260</v>
      </c>
      <c r="L44" s="8" t="s">
        <v>5</v>
      </c>
      <c r="M44" s="8" t="s">
        <v>679</v>
      </c>
      <c r="N44" s="8" t="s">
        <v>85</v>
      </c>
      <c r="O44" s="8" t="s">
        <v>881</v>
      </c>
      <c r="P44" s="9"/>
      <c r="Q44" s="8"/>
      <c r="R44" s="8" t="s">
        <v>677</v>
      </c>
      <c r="S44" s="8" t="s">
        <v>125</v>
      </c>
      <c r="T44" s="6"/>
      <c r="U44" s="6">
        <v>43892</v>
      </c>
      <c r="V44" s="5">
        <f t="shared" ca="1" si="7"/>
        <v>0</v>
      </c>
    </row>
    <row r="45" spans="2:22" ht="169" hidden="1" x14ac:dyDescent="0.35">
      <c r="B45" s="12" t="s">
        <v>880</v>
      </c>
      <c r="C45" s="11">
        <v>43894</v>
      </c>
      <c r="D45" s="9">
        <f t="shared" si="4"/>
        <v>3</v>
      </c>
      <c r="E45" s="9">
        <f t="shared" si="5"/>
        <v>2020</v>
      </c>
      <c r="F45" s="10">
        <f t="shared" si="6"/>
        <v>10</v>
      </c>
      <c r="G45" s="8" t="s">
        <v>879</v>
      </c>
      <c r="H45" s="8" t="s">
        <v>808</v>
      </c>
      <c r="I45" s="8" t="s">
        <v>878</v>
      </c>
      <c r="J45" s="9">
        <v>253518</v>
      </c>
      <c r="K45" s="8" t="s">
        <v>71</v>
      </c>
      <c r="L45" s="8" t="s">
        <v>5</v>
      </c>
      <c r="M45" s="8" t="s">
        <v>679</v>
      </c>
      <c r="N45" s="8" t="s">
        <v>85</v>
      </c>
      <c r="O45" s="8" t="s">
        <v>877</v>
      </c>
      <c r="P45" s="9"/>
      <c r="Q45" s="8"/>
      <c r="R45" s="8" t="s">
        <v>804</v>
      </c>
      <c r="S45" s="8" t="s">
        <v>125</v>
      </c>
      <c r="T45" s="6"/>
      <c r="U45" s="6">
        <v>43894</v>
      </c>
      <c r="V45" s="5">
        <f t="shared" ca="1" si="7"/>
        <v>0</v>
      </c>
    </row>
    <row r="46" spans="2:22" ht="117" hidden="1" x14ac:dyDescent="0.35">
      <c r="B46" s="12" t="s">
        <v>876</v>
      </c>
      <c r="C46" s="11">
        <v>43894</v>
      </c>
      <c r="D46" s="9">
        <f t="shared" si="4"/>
        <v>3</v>
      </c>
      <c r="E46" s="9">
        <f t="shared" si="5"/>
        <v>2020</v>
      </c>
      <c r="F46" s="10">
        <f t="shared" si="6"/>
        <v>10</v>
      </c>
      <c r="G46" s="8" t="s">
        <v>875</v>
      </c>
      <c r="H46" s="8" t="s">
        <v>312</v>
      </c>
      <c r="I46" s="8" t="s">
        <v>874</v>
      </c>
      <c r="J46" s="9">
        <v>313790</v>
      </c>
      <c r="K46" s="8" t="s">
        <v>873</v>
      </c>
      <c r="L46" s="8" t="s">
        <v>695</v>
      </c>
      <c r="M46" s="8" t="s">
        <v>671</v>
      </c>
      <c r="N46" s="8" t="s">
        <v>670</v>
      </c>
      <c r="O46" s="8" t="s">
        <v>872</v>
      </c>
      <c r="P46" s="9"/>
      <c r="Q46" s="8" t="s">
        <v>57</v>
      </c>
      <c r="R46" s="8" t="s">
        <v>821</v>
      </c>
      <c r="S46" s="8" t="s">
        <v>871</v>
      </c>
      <c r="T46" s="6"/>
      <c r="U46" s="6">
        <v>43894</v>
      </c>
      <c r="V46" s="5">
        <f t="shared" ca="1" si="7"/>
        <v>0</v>
      </c>
    </row>
    <row r="47" spans="2:22" ht="39" hidden="1" x14ac:dyDescent="0.35">
      <c r="B47" s="12" t="s">
        <v>870</v>
      </c>
      <c r="C47" s="11">
        <v>43894</v>
      </c>
      <c r="D47" s="9">
        <f t="shared" si="4"/>
        <v>3</v>
      </c>
      <c r="E47" s="9">
        <f t="shared" si="5"/>
        <v>2020</v>
      </c>
      <c r="F47" s="10">
        <f t="shared" si="6"/>
        <v>10</v>
      </c>
      <c r="G47" s="8" t="s">
        <v>259</v>
      </c>
      <c r="H47" s="8"/>
      <c r="I47" s="8" t="s">
        <v>697</v>
      </c>
      <c r="J47" s="9">
        <v>17012</v>
      </c>
      <c r="K47" s="8" t="s">
        <v>869</v>
      </c>
      <c r="L47" s="8" t="s">
        <v>695</v>
      </c>
      <c r="M47" s="8" t="s">
        <v>679</v>
      </c>
      <c r="N47" s="8" t="s">
        <v>85</v>
      </c>
      <c r="O47" s="8" t="s">
        <v>868</v>
      </c>
      <c r="P47" s="9"/>
      <c r="Q47" s="8"/>
      <c r="R47" s="8" t="s">
        <v>677</v>
      </c>
      <c r="S47" s="8" t="s">
        <v>125</v>
      </c>
      <c r="T47" s="6"/>
      <c r="U47" s="6">
        <v>43894</v>
      </c>
      <c r="V47" s="5">
        <f t="shared" ca="1" si="7"/>
        <v>0</v>
      </c>
    </row>
    <row r="48" spans="2:22" ht="39" hidden="1" x14ac:dyDescent="0.35">
      <c r="B48" s="12" t="s">
        <v>867</v>
      </c>
      <c r="C48" s="11">
        <v>43894</v>
      </c>
      <c r="D48" s="9">
        <f t="shared" si="4"/>
        <v>3</v>
      </c>
      <c r="E48" s="9">
        <f t="shared" si="5"/>
        <v>2020</v>
      </c>
      <c r="F48" s="10">
        <f t="shared" si="6"/>
        <v>10</v>
      </c>
      <c r="G48" s="8" t="s">
        <v>259</v>
      </c>
      <c r="H48" s="8"/>
      <c r="I48" s="8" t="s">
        <v>697</v>
      </c>
      <c r="J48" s="9">
        <v>210487</v>
      </c>
      <c r="K48" s="8" t="s">
        <v>866</v>
      </c>
      <c r="L48" s="8" t="s">
        <v>36</v>
      </c>
      <c r="M48" s="8" t="s">
        <v>679</v>
      </c>
      <c r="N48" s="8" t="s">
        <v>85</v>
      </c>
      <c r="O48" s="8" t="s">
        <v>865</v>
      </c>
      <c r="P48" s="9"/>
      <c r="Q48" s="8"/>
      <c r="R48" s="8" t="s">
        <v>677</v>
      </c>
      <c r="S48" s="8" t="s">
        <v>125</v>
      </c>
      <c r="T48" s="6"/>
      <c r="U48" s="6">
        <v>43894</v>
      </c>
      <c r="V48" s="5">
        <f t="shared" ca="1" si="7"/>
        <v>0</v>
      </c>
    </row>
    <row r="49" spans="2:22" ht="39" hidden="1" x14ac:dyDescent="0.35">
      <c r="B49" s="12" t="s">
        <v>864</v>
      </c>
      <c r="C49" s="11">
        <v>43894</v>
      </c>
      <c r="D49" s="9">
        <f t="shared" si="4"/>
        <v>3</v>
      </c>
      <c r="E49" s="9">
        <f t="shared" si="5"/>
        <v>2020</v>
      </c>
      <c r="F49" s="10">
        <f t="shared" si="6"/>
        <v>10</v>
      </c>
      <c r="G49" s="8" t="s">
        <v>259</v>
      </c>
      <c r="H49" s="8"/>
      <c r="I49" s="8" t="s">
        <v>697</v>
      </c>
      <c r="J49" s="9">
        <v>215042</v>
      </c>
      <c r="K49" s="8" t="s">
        <v>244</v>
      </c>
      <c r="L49" s="8" t="s">
        <v>36</v>
      </c>
      <c r="M49" s="8" t="s">
        <v>679</v>
      </c>
      <c r="N49" s="8" t="s">
        <v>85</v>
      </c>
      <c r="O49" s="8" t="s">
        <v>863</v>
      </c>
      <c r="P49" s="9"/>
      <c r="Q49" s="8"/>
      <c r="R49" s="8" t="s">
        <v>677</v>
      </c>
      <c r="S49" s="8" t="s">
        <v>125</v>
      </c>
      <c r="T49" s="6"/>
      <c r="U49" s="6">
        <v>43894</v>
      </c>
      <c r="V49" s="5">
        <f t="shared" ca="1" si="7"/>
        <v>0</v>
      </c>
    </row>
    <row r="50" spans="2:22" ht="52" hidden="1" x14ac:dyDescent="0.35">
      <c r="B50" s="12" t="s">
        <v>862</v>
      </c>
      <c r="C50" s="11">
        <v>43894</v>
      </c>
      <c r="D50" s="9">
        <f t="shared" si="4"/>
        <v>3</v>
      </c>
      <c r="E50" s="9">
        <f t="shared" si="5"/>
        <v>2020</v>
      </c>
      <c r="F50" s="10">
        <f t="shared" si="6"/>
        <v>10</v>
      </c>
      <c r="G50" s="8" t="s">
        <v>259</v>
      </c>
      <c r="H50" s="8"/>
      <c r="I50" s="8" t="s">
        <v>697</v>
      </c>
      <c r="J50" s="9" t="s">
        <v>861</v>
      </c>
      <c r="K50" s="8" t="s">
        <v>860</v>
      </c>
      <c r="L50" s="8" t="s">
        <v>5</v>
      </c>
      <c r="M50" s="8" t="s">
        <v>679</v>
      </c>
      <c r="N50" s="8" t="s">
        <v>85</v>
      </c>
      <c r="O50" s="8" t="s">
        <v>859</v>
      </c>
      <c r="P50" s="9"/>
      <c r="Q50" s="8"/>
      <c r="R50" s="8" t="s">
        <v>677</v>
      </c>
      <c r="S50" s="8" t="s">
        <v>125</v>
      </c>
      <c r="T50" s="6"/>
      <c r="U50" s="6">
        <v>43894</v>
      </c>
      <c r="V50" s="5">
        <f t="shared" ca="1" si="7"/>
        <v>0</v>
      </c>
    </row>
    <row r="51" spans="2:22" ht="39" hidden="1" x14ac:dyDescent="0.35">
      <c r="B51" s="12" t="s">
        <v>858</v>
      </c>
      <c r="C51" s="11">
        <v>43894</v>
      </c>
      <c r="D51" s="9">
        <f t="shared" si="4"/>
        <v>3</v>
      </c>
      <c r="E51" s="9">
        <f t="shared" si="5"/>
        <v>2020</v>
      </c>
      <c r="F51" s="10">
        <f t="shared" si="6"/>
        <v>10</v>
      </c>
      <c r="G51" s="8" t="s">
        <v>712</v>
      </c>
      <c r="H51" s="8"/>
      <c r="I51" s="8" t="s">
        <v>697</v>
      </c>
      <c r="J51" s="9">
        <v>295010</v>
      </c>
      <c r="K51" s="8" t="s">
        <v>701</v>
      </c>
      <c r="L51" s="8" t="s">
        <v>12</v>
      </c>
      <c r="M51" s="8" t="s">
        <v>671</v>
      </c>
      <c r="N51" s="8" t="s">
        <v>670</v>
      </c>
      <c r="O51" s="8" t="s">
        <v>857</v>
      </c>
      <c r="P51" s="9"/>
      <c r="Q51" s="8"/>
      <c r="R51" s="8" t="s">
        <v>677</v>
      </c>
      <c r="S51" s="8" t="s">
        <v>125</v>
      </c>
      <c r="T51" s="6"/>
      <c r="U51" s="6">
        <v>43894</v>
      </c>
      <c r="V51" s="5">
        <f t="shared" ca="1" si="7"/>
        <v>0</v>
      </c>
    </row>
    <row r="52" spans="2:22" ht="39" hidden="1" x14ac:dyDescent="0.35">
      <c r="B52" s="12" t="s">
        <v>856</v>
      </c>
      <c r="C52" s="11">
        <v>43895</v>
      </c>
      <c r="D52" s="9">
        <f t="shared" si="4"/>
        <v>3</v>
      </c>
      <c r="E52" s="9">
        <f t="shared" si="5"/>
        <v>2020</v>
      </c>
      <c r="F52" s="10">
        <f t="shared" si="6"/>
        <v>10</v>
      </c>
      <c r="G52" s="8" t="s">
        <v>712</v>
      </c>
      <c r="H52" s="8" t="s">
        <v>23</v>
      </c>
      <c r="I52" s="8" t="s">
        <v>31</v>
      </c>
      <c r="J52" s="9">
        <v>753558</v>
      </c>
      <c r="K52" s="8" t="s">
        <v>855</v>
      </c>
      <c r="L52" s="8" t="s">
        <v>5</v>
      </c>
      <c r="M52" s="8" t="s">
        <v>671</v>
      </c>
      <c r="N52" s="8" t="s">
        <v>146</v>
      </c>
      <c r="O52" s="8" t="s">
        <v>854</v>
      </c>
      <c r="P52" s="9"/>
      <c r="Q52" s="8"/>
      <c r="R52" s="8" t="s">
        <v>668</v>
      </c>
      <c r="S52" s="8" t="s">
        <v>853</v>
      </c>
      <c r="T52" s="6"/>
      <c r="U52" s="6">
        <v>43895</v>
      </c>
      <c r="V52" s="5">
        <f t="shared" ca="1" si="7"/>
        <v>0</v>
      </c>
    </row>
    <row r="53" spans="2:22" ht="52.5" hidden="1" thickBot="1" x14ac:dyDescent="0.4">
      <c r="B53" s="86" t="s">
        <v>852</v>
      </c>
      <c r="C53" s="85">
        <v>43895</v>
      </c>
      <c r="D53" s="84">
        <f t="shared" si="4"/>
        <v>3</v>
      </c>
      <c r="E53" s="84">
        <f t="shared" si="5"/>
        <v>2020</v>
      </c>
      <c r="F53" s="18">
        <f t="shared" si="6"/>
        <v>10</v>
      </c>
      <c r="G53" s="83" t="s">
        <v>712</v>
      </c>
      <c r="H53" s="83"/>
      <c r="I53" s="83" t="s">
        <v>851</v>
      </c>
      <c r="J53" s="84"/>
      <c r="K53" s="83"/>
      <c r="L53" s="83" t="s">
        <v>719</v>
      </c>
      <c r="M53" s="83" t="s">
        <v>671</v>
      </c>
      <c r="N53" s="83" t="s">
        <v>670</v>
      </c>
      <c r="O53" s="83" t="s">
        <v>850</v>
      </c>
      <c r="P53" s="84"/>
      <c r="Q53" s="83"/>
      <c r="R53" s="83" t="s">
        <v>136</v>
      </c>
      <c r="S53" s="83" t="s">
        <v>849</v>
      </c>
      <c r="T53" s="82"/>
      <c r="U53" s="82">
        <v>43895</v>
      </c>
      <c r="V53" s="81">
        <f t="shared" ca="1" si="7"/>
        <v>0</v>
      </c>
    </row>
    <row r="54" spans="2:22" ht="52" hidden="1" x14ac:dyDescent="0.35">
      <c r="B54" s="12" t="s">
        <v>848</v>
      </c>
      <c r="C54" s="11">
        <v>43895</v>
      </c>
      <c r="D54" s="9">
        <f t="shared" si="4"/>
        <v>3</v>
      </c>
      <c r="E54" s="9">
        <f t="shared" si="5"/>
        <v>2020</v>
      </c>
      <c r="F54" s="10">
        <f t="shared" si="6"/>
        <v>10</v>
      </c>
      <c r="G54" s="8" t="s">
        <v>689</v>
      </c>
      <c r="H54" s="8"/>
      <c r="I54" s="8" t="s">
        <v>819</v>
      </c>
      <c r="J54" s="9">
        <v>291201</v>
      </c>
      <c r="K54" s="8" t="s">
        <v>672</v>
      </c>
      <c r="L54" s="8" t="s">
        <v>12</v>
      </c>
      <c r="M54" s="8" t="s">
        <v>679</v>
      </c>
      <c r="N54" s="8" t="s">
        <v>85</v>
      </c>
      <c r="O54" s="8" t="s">
        <v>847</v>
      </c>
      <c r="P54" s="9"/>
      <c r="Q54" s="8"/>
      <c r="R54" s="8" t="s">
        <v>136</v>
      </c>
      <c r="S54" s="8" t="s">
        <v>125</v>
      </c>
      <c r="T54" s="6"/>
      <c r="U54" s="6">
        <v>43895</v>
      </c>
      <c r="V54" s="5">
        <f t="shared" ca="1" si="7"/>
        <v>0</v>
      </c>
    </row>
    <row r="55" spans="2:22" ht="52" hidden="1" x14ac:dyDescent="0.35">
      <c r="B55" s="12" t="s">
        <v>846</v>
      </c>
      <c r="C55" s="11">
        <v>43899</v>
      </c>
      <c r="D55" s="9">
        <f t="shared" si="4"/>
        <v>3</v>
      </c>
      <c r="E55" s="9">
        <f t="shared" si="5"/>
        <v>2020</v>
      </c>
      <c r="F55" s="10">
        <f t="shared" si="6"/>
        <v>11</v>
      </c>
      <c r="G55" s="8" t="s">
        <v>689</v>
      </c>
      <c r="H55" s="8"/>
      <c r="I55" s="8" t="s">
        <v>837</v>
      </c>
      <c r="J55" s="9">
        <v>210487</v>
      </c>
      <c r="K55" s="8" t="s">
        <v>843</v>
      </c>
      <c r="L55" s="8" t="s">
        <v>36</v>
      </c>
      <c r="M55" s="8" t="s">
        <v>679</v>
      </c>
      <c r="N55" s="8" t="s">
        <v>85</v>
      </c>
      <c r="O55" s="8" t="s">
        <v>845</v>
      </c>
      <c r="P55" s="9"/>
      <c r="Q55" s="8"/>
      <c r="R55" s="8" t="s">
        <v>677</v>
      </c>
      <c r="S55" s="8"/>
      <c r="T55" s="6"/>
      <c r="U55" s="6">
        <v>43899</v>
      </c>
      <c r="V55" s="5">
        <f t="shared" ca="1" si="7"/>
        <v>0</v>
      </c>
    </row>
    <row r="56" spans="2:22" ht="52" hidden="1" x14ac:dyDescent="0.35">
      <c r="B56" s="12" t="s">
        <v>844</v>
      </c>
      <c r="C56" s="11">
        <v>43899</v>
      </c>
      <c r="D56" s="9">
        <f t="shared" si="4"/>
        <v>3</v>
      </c>
      <c r="E56" s="9">
        <f t="shared" si="5"/>
        <v>2020</v>
      </c>
      <c r="F56" s="10">
        <f t="shared" si="6"/>
        <v>11</v>
      </c>
      <c r="G56" s="8" t="s">
        <v>689</v>
      </c>
      <c r="H56" s="8"/>
      <c r="I56" s="8" t="s">
        <v>837</v>
      </c>
      <c r="J56" s="9">
        <v>210487</v>
      </c>
      <c r="K56" s="8" t="s">
        <v>843</v>
      </c>
      <c r="L56" s="8" t="s">
        <v>36</v>
      </c>
      <c r="M56" s="8" t="s">
        <v>679</v>
      </c>
      <c r="N56" s="8" t="s">
        <v>85</v>
      </c>
      <c r="O56" s="8" t="s">
        <v>842</v>
      </c>
      <c r="P56" s="9"/>
      <c r="Q56" s="8"/>
      <c r="R56" s="8" t="s">
        <v>677</v>
      </c>
      <c r="S56" s="8"/>
      <c r="T56" s="6"/>
      <c r="U56" s="6">
        <v>43899</v>
      </c>
      <c r="V56" s="5">
        <f t="shared" ca="1" si="7"/>
        <v>0</v>
      </c>
    </row>
    <row r="57" spans="2:22" ht="39" hidden="1" x14ac:dyDescent="0.35">
      <c r="B57" s="12" t="s">
        <v>841</v>
      </c>
      <c r="C57" s="11">
        <v>43899</v>
      </c>
      <c r="D57" s="9">
        <f t="shared" si="4"/>
        <v>3</v>
      </c>
      <c r="E57" s="9">
        <f t="shared" si="5"/>
        <v>2020</v>
      </c>
      <c r="F57" s="10">
        <f t="shared" si="6"/>
        <v>11</v>
      </c>
      <c r="G57" s="8" t="s">
        <v>259</v>
      </c>
      <c r="H57" s="8"/>
      <c r="I57" s="8" t="s">
        <v>837</v>
      </c>
      <c r="J57" s="9">
        <v>250302</v>
      </c>
      <c r="K57" s="8" t="s">
        <v>836</v>
      </c>
      <c r="L57" s="8" t="s">
        <v>115</v>
      </c>
      <c r="M57" s="8" t="s">
        <v>679</v>
      </c>
      <c r="N57" s="8" t="s">
        <v>670</v>
      </c>
      <c r="O57" s="8" t="s">
        <v>840</v>
      </c>
      <c r="P57" s="9"/>
      <c r="Q57" s="8"/>
      <c r="R57" s="8" t="s">
        <v>677</v>
      </c>
      <c r="S57" s="8" t="s">
        <v>839</v>
      </c>
      <c r="T57" s="6"/>
      <c r="U57" s="6">
        <v>43899</v>
      </c>
      <c r="V57" s="5">
        <f t="shared" ca="1" si="7"/>
        <v>0</v>
      </c>
    </row>
    <row r="58" spans="2:22" ht="39" hidden="1" x14ac:dyDescent="0.35">
      <c r="B58" s="12" t="s">
        <v>838</v>
      </c>
      <c r="C58" s="11">
        <v>43899</v>
      </c>
      <c r="D58" s="9">
        <f t="shared" si="4"/>
        <v>3</v>
      </c>
      <c r="E58" s="9">
        <f t="shared" si="5"/>
        <v>2020</v>
      </c>
      <c r="F58" s="10">
        <f t="shared" si="6"/>
        <v>11</v>
      </c>
      <c r="G58" s="8" t="s">
        <v>259</v>
      </c>
      <c r="H58" s="8"/>
      <c r="I58" s="8" t="s">
        <v>837</v>
      </c>
      <c r="J58" s="9">
        <v>250302</v>
      </c>
      <c r="K58" s="8" t="s">
        <v>836</v>
      </c>
      <c r="L58" s="8" t="s">
        <v>115</v>
      </c>
      <c r="M58" s="8" t="s">
        <v>679</v>
      </c>
      <c r="N58" s="8" t="s">
        <v>670</v>
      </c>
      <c r="O58" s="8" t="s">
        <v>835</v>
      </c>
      <c r="P58" s="9"/>
      <c r="Q58" s="8"/>
      <c r="R58" s="8" t="s">
        <v>677</v>
      </c>
      <c r="S58" s="8" t="s">
        <v>834</v>
      </c>
      <c r="T58" s="6"/>
      <c r="U58" s="6">
        <v>43899</v>
      </c>
      <c r="V58" s="5">
        <f t="shared" ca="1" si="7"/>
        <v>0</v>
      </c>
    </row>
    <row r="59" spans="2:22" ht="52.5" hidden="1" thickBot="1" x14ac:dyDescent="0.4">
      <c r="B59" s="20" t="s">
        <v>833</v>
      </c>
      <c r="C59" s="19">
        <v>43900</v>
      </c>
      <c r="D59" s="17">
        <f t="shared" si="4"/>
        <v>3</v>
      </c>
      <c r="E59" s="17">
        <f t="shared" si="5"/>
        <v>2020</v>
      </c>
      <c r="F59" s="18">
        <f t="shared" si="6"/>
        <v>11</v>
      </c>
      <c r="G59" s="16" t="s">
        <v>689</v>
      </c>
      <c r="H59" s="16" t="s">
        <v>38</v>
      </c>
      <c r="I59" s="16" t="s">
        <v>200</v>
      </c>
      <c r="J59" s="17">
        <v>231523</v>
      </c>
      <c r="K59" s="16" t="s">
        <v>832</v>
      </c>
      <c r="L59" s="16" t="s">
        <v>5</v>
      </c>
      <c r="M59" s="16" t="s">
        <v>679</v>
      </c>
      <c r="N59" s="16" t="s">
        <v>85</v>
      </c>
      <c r="O59" s="16" t="s">
        <v>831</v>
      </c>
      <c r="P59" s="17"/>
      <c r="Q59" s="16"/>
      <c r="R59" s="16" t="s">
        <v>830</v>
      </c>
      <c r="S59" s="16"/>
      <c r="T59" s="14"/>
      <c r="U59" s="14">
        <v>43900</v>
      </c>
      <c r="V59" s="13">
        <f t="shared" ca="1" si="7"/>
        <v>0</v>
      </c>
    </row>
    <row r="60" spans="2:22" ht="39" hidden="1" x14ac:dyDescent="0.35">
      <c r="B60" s="12" t="s">
        <v>829</v>
      </c>
      <c r="C60" s="11">
        <v>43906</v>
      </c>
      <c r="D60" s="9">
        <f t="shared" si="4"/>
        <v>3</v>
      </c>
      <c r="E60" s="9">
        <f t="shared" si="5"/>
        <v>2020</v>
      </c>
      <c r="F60" s="10">
        <f t="shared" si="6"/>
        <v>12</v>
      </c>
      <c r="G60" s="8" t="s">
        <v>259</v>
      </c>
      <c r="H60" s="8"/>
      <c r="I60" s="8" t="s">
        <v>682</v>
      </c>
      <c r="J60" s="9">
        <v>658885</v>
      </c>
      <c r="K60" s="8" t="s">
        <v>828</v>
      </c>
      <c r="L60" s="8" t="s">
        <v>36</v>
      </c>
      <c r="M60" s="8" t="s">
        <v>679</v>
      </c>
      <c r="N60" s="8"/>
      <c r="O60" s="8" t="s">
        <v>827</v>
      </c>
      <c r="P60" s="9"/>
      <c r="Q60" s="8"/>
      <c r="R60" s="8" t="s">
        <v>677</v>
      </c>
      <c r="S60" s="8"/>
      <c r="T60" s="6"/>
      <c r="U60" s="6">
        <v>43906</v>
      </c>
      <c r="V60" s="5">
        <f t="shared" ca="1" si="7"/>
        <v>0</v>
      </c>
    </row>
    <row r="61" spans="2:22" ht="52" hidden="1" x14ac:dyDescent="0.35">
      <c r="B61" s="12" t="s">
        <v>826</v>
      </c>
      <c r="C61" s="11">
        <v>43907</v>
      </c>
      <c r="D61" s="9">
        <f t="shared" si="4"/>
        <v>3</v>
      </c>
      <c r="E61" s="9">
        <f t="shared" si="5"/>
        <v>2020</v>
      </c>
      <c r="F61" s="10">
        <f t="shared" si="6"/>
        <v>12</v>
      </c>
      <c r="G61" s="8" t="s">
        <v>689</v>
      </c>
      <c r="H61" s="8" t="s">
        <v>825</v>
      </c>
      <c r="I61" s="8" t="s">
        <v>824</v>
      </c>
      <c r="J61" s="9">
        <v>252613</v>
      </c>
      <c r="K61" s="8" t="s">
        <v>823</v>
      </c>
      <c r="L61" s="8" t="s">
        <v>36</v>
      </c>
      <c r="M61" s="8" t="s">
        <v>679</v>
      </c>
      <c r="N61" s="8" t="s">
        <v>85</v>
      </c>
      <c r="O61" s="8" t="s">
        <v>822</v>
      </c>
      <c r="P61" s="9"/>
      <c r="Q61" s="8"/>
      <c r="R61" s="8" t="s">
        <v>821</v>
      </c>
      <c r="S61" s="8"/>
      <c r="T61" s="6"/>
      <c r="U61" s="6">
        <v>43907</v>
      </c>
      <c r="V61" s="5">
        <f t="shared" ca="1" si="7"/>
        <v>0</v>
      </c>
    </row>
    <row r="62" spans="2:22" ht="39" hidden="1" x14ac:dyDescent="0.35">
      <c r="B62" s="12" t="s">
        <v>820</v>
      </c>
      <c r="C62" s="11">
        <v>43907</v>
      </c>
      <c r="D62" s="9">
        <f t="shared" si="4"/>
        <v>3</v>
      </c>
      <c r="E62" s="9">
        <f t="shared" si="5"/>
        <v>2020</v>
      </c>
      <c r="F62" s="10">
        <f t="shared" si="6"/>
        <v>12</v>
      </c>
      <c r="G62" s="8" t="s">
        <v>259</v>
      </c>
      <c r="H62" s="8"/>
      <c r="I62" s="8" t="s">
        <v>819</v>
      </c>
      <c r="J62" s="9">
        <v>261460</v>
      </c>
      <c r="K62" s="8" t="s">
        <v>818</v>
      </c>
      <c r="L62" s="8" t="s">
        <v>695</v>
      </c>
      <c r="M62" s="8" t="s">
        <v>679</v>
      </c>
      <c r="N62" s="8" t="s">
        <v>670</v>
      </c>
      <c r="O62" s="8" t="s">
        <v>817</v>
      </c>
      <c r="P62" s="9"/>
      <c r="Q62" s="8"/>
      <c r="R62" s="8" t="s">
        <v>136</v>
      </c>
      <c r="S62" s="8"/>
      <c r="T62" s="6"/>
      <c r="U62" s="6">
        <v>43907</v>
      </c>
      <c r="V62" s="5">
        <f t="shared" ca="1" si="7"/>
        <v>0</v>
      </c>
    </row>
    <row r="63" spans="2:22" ht="39" hidden="1" x14ac:dyDescent="0.35">
      <c r="B63" s="12" t="s">
        <v>816</v>
      </c>
      <c r="C63" s="11">
        <v>43908</v>
      </c>
      <c r="D63" s="9">
        <f t="shared" si="4"/>
        <v>3</v>
      </c>
      <c r="E63" s="9">
        <f t="shared" si="5"/>
        <v>2020</v>
      </c>
      <c r="F63" s="10">
        <f t="shared" si="6"/>
        <v>12</v>
      </c>
      <c r="G63" s="8" t="s">
        <v>259</v>
      </c>
      <c r="H63" s="8"/>
      <c r="I63" s="8" t="s">
        <v>815</v>
      </c>
      <c r="J63" s="9">
        <v>252711</v>
      </c>
      <c r="K63" s="8" t="s">
        <v>814</v>
      </c>
      <c r="L63" s="8" t="s">
        <v>695</v>
      </c>
      <c r="M63" s="8" t="s">
        <v>679</v>
      </c>
      <c r="N63" s="8" t="s">
        <v>670</v>
      </c>
      <c r="O63" s="8" t="s">
        <v>813</v>
      </c>
      <c r="P63" s="9"/>
      <c r="Q63" s="8"/>
      <c r="R63" s="8" t="s">
        <v>136</v>
      </c>
      <c r="S63" s="8"/>
      <c r="T63" s="6"/>
      <c r="U63" s="6">
        <v>43908</v>
      </c>
      <c r="V63" s="5">
        <f t="shared" ca="1" si="7"/>
        <v>0</v>
      </c>
    </row>
    <row r="64" spans="2:22" ht="39.5" hidden="1" thickBot="1" x14ac:dyDescent="0.4">
      <c r="B64" s="20" t="s">
        <v>812</v>
      </c>
      <c r="C64" s="19">
        <v>43908</v>
      </c>
      <c r="D64" s="17">
        <f t="shared" si="4"/>
        <v>3</v>
      </c>
      <c r="E64" s="17">
        <f t="shared" si="5"/>
        <v>2020</v>
      </c>
      <c r="F64" s="18">
        <f t="shared" si="6"/>
        <v>12</v>
      </c>
      <c r="G64" s="16" t="s">
        <v>259</v>
      </c>
      <c r="H64" s="16"/>
      <c r="I64" s="16" t="s">
        <v>722</v>
      </c>
      <c r="J64" s="17">
        <v>17032</v>
      </c>
      <c r="K64" s="16" t="s">
        <v>811</v>
      </c>
      <c r="L64" s="16" t="s">
        <v>695</v>
      </c>
      <c r="M64" s="16" t="s">
        <v>679</v>
      </c>
      <c r="N64" s="16" t="s">
        <v>670</v>
      </c>
      <c r="O64" s="16" t="s">
        <v>810</v>
      </c>
      <c r="P64" s="17"/>
      <c r="Q64" s="16"/>
      <c r="R64" s="16" t="s">
        <v>136</v>
      </c>
      <c r="S64" s="16"/>
      <c r="T64" s="14"/>
      <c r="U64" s="14">
        <v>43908</v>
      </c>
      <c r="V64" s="13">
        <f t="shared" ca="1" si="7"/>
        <v>0</v>
      </c>
    </row>
    <row r="65" spans="2:22" ht="53" hidden="1" thickTop="1" thickBot="1" x14ac:dyDescent="0.4">
      <c r="B65" s="49" t="s">
        <v>809</v>
      </c>
      <c r="C65" s="48">
        <v>43921</v>
      </c>
      <c r="D65" s="46">
        <f t="shared" si="4"/>
        <v>3</v>
      </c>
      <c r="E65" s="46">
        <f t="shared" si="5"/>
        <v>2020</v>
      </c>
      <c r="F65" s="47">
        <f t="shared" si="6"/>
        <v>14</v>
      </c>
      <c r="G65" s="45" t="s">
        <v>689</v>
      </c>
      <c r="H65" s="45" t="s">
        <v>808</v>
      </c>
      <c r="I65" s="45" t="s">
        <v>807</v>
      </c>
      <c r="J65" s="46">
        <v>253117</v>
      </c>
      <c r="K65" s="45" t="s">
        <v>806</v>
      </c>
      <c r="L65" s="45" t="s">
        <v>5</v>
      </c>
      <c r="M65" s="45" t="s">
        <v>679</v>
      </c>
      <c r="N65" s="45" t="s">
        <v>85</v>
      </c>
      <c r="O65" s="45" t="s">
        <v>805</v>
      </c>
      <c r="P65" s="46"/>
      <c r="Q65" s="45"/>
      <c r="R65" s="45" t="s">
        <v>804</v>
      </c>
      <c r="S65" s="45" t="s">
        <v>803</v>
      </c>
      <c r="T65" s="43"/>
      <c r="U65" s="43">
        <v>43921</v>
      </c>
      <c r="V65" s="42">
        <f t="shared" ca="1" si="7"/>
        <v>0</v>
      </c>
    </row>
    <row r="66" spans="2:22" ht="196" hidden="1" thickTop="1" thickBot="1" x14ac:dyDescent="0.4">
      <c r="B66" s="49" t="s">
        <v>802</v>
      </c>
      <c r="C66" s="48">
        <v>43955</v>
      </c>
      <c r="D66" s="46">
        <f t="shared" si="4"/>
        <v>5</v>
      </c>
      <c r="E66" s="46">
        <f t="shared" si="5"/>
        <v>2020</v>
      </c>
      <c r="F66" s="47">
        <f t="shared" si="6"/>
        <v>19</v>
      </c>
      <c r="G66" s="45" t="s">
        <v>801</v>
      </c>
      <c r="H66" s="45" t="s">
        <v>477</v>
      </c>
      <c r="I66" s="45" t="s">
        <v>800</v>
      </c>
      <c r="J66" s="46">
        <v>136276</v>
      </c>
      <c r="K66" s="45" t="s">
        <v>799</v>
      </c>
      <c r="L66" s="45" t="s">
        <v>5</v>
      </c>
      <c r="M66" s="45" t="s">
        <v>679</v>
      </c>
      <c r="N66" s="45" t="s">
        <v>146</v>
      </c>
      <c r="O66" s="45"/>
      <c r="P66" s="46"/>
      <c r="Q66" s="45"/>
      <c r="R66" s="45" t="s">
        <v>207</v>
      </c>
      <c r="S66" s="45" t="s">
        <v>798</v>
      </c>
      <c r="T66" s="43">
        <v>43956</v>
      </c>
      <c r="U66" s="43">
        <v>43956</v>
      </c>
      <c r="V66" s="42">
        <f t="shared" ca="1" si="7"/>
        <v>1</v>
      </c>
    </row>
    <row r="67" spans="2:22" ht="26" hidden="1" x14ac:dyDescent="0.35">
      <c r="B67" s="12" t="s">
        <v>797</v>
      </c>
      <c r="C67" s="11">
        <v>43966</v>
      </c>
      <c r="D67" s="9">
        <f t="shared" si="4"/>
        <v>5</v>
      </c>
      <c r="E67" s="9">
        <f t="shared" si="5"/>
        <v>2020</v>
      </c>
      <c r="F67" s="10">
        <f t="shared" si="6"/>
        <v>21</v>
      </c>
      <c r="G67" s="8" t="s">
        <v>259</v>
      </c>
      <c r="H67" s="8"/>
      <c r="I67" s="8" t="s">
        <v>746</v>
      </c>
      <c r="J67" s="9" t="s">
        <v>796</v>
      </c>
      <c r="K67" s="8"/>
      <c r="L67" s="8"/>
      <c r="M67" s="8" t="s">
        <v>679</v>
      </c>
      <c r="N67" s="8"/>
      <c r="O67" s="8" t="s">
        <v>795</v>
      </c>
      <c r="P67" s="9"/>
      <c r="Q67" s="8"/>
      <c r="R67" s="8" t="s">
        <v>136</v>
      </c>
      <c r="S67" s="8"/>
      <c r="T67" s="6"/>
      <c r="U67" s="6">
        <v>43966</v>
      </c>
      <c r="V67" s="5">
        <f t="shared" ca="1" si="7"/>
        <v>0</v>
      </c>
    </row>
    <row r="68" spans="2:22" ht="39" hidden="1" x14ac:dyDescent="0.35">
      <c r="B68" s="12" t="s">
        <v>794</v>
      </c>
      <c r="C68" s="11">
        <v>43966</v>
      </c>
      <c r="D68" s="9">
        <f t="shared" si="4"/>
        <v>5</v>
      </c>
      <c r="E68" s="9">
        <f t="shared" si="5"/>
        <v>2020</v>
      </c>
      <c r="F68" s="10">
        <f t="shared" si="6"/>
        <v>21</v>
      </c>
      <c r="G68" s="8" t="s">
        <v>259</v>
      </c>
      <c r="H68" s="8"/>
      <c r="I68" s="8" t="s">
        <v>746</v>
      </c>
      <c r="J68" s="9" t="s">
        <v>793</v>
      </c>
      <c r="K68" s="8"/>
      <c r="L68" s="8"/>
      <c r="M68" s="8" t="s">
        <v>679</v>
      </c>
      <c r="N68" s="8"/>
      <c r="O68" s="8" t="s">
        <v>792</v>
      </c>
      <c r="P68" s="9"/>
      <c r="Q68" s="8"/>
      <c r="R68" s="8" t="s">
        <v>136</v>
      </c>
      <c r="S68" s="8"/>
      <c r="T68" s="6"/>
      <c r="U68" s="6">
        <v>43966</v>
      </c>
      <c r="V68" s="5">
        <f t="shared" ca="1" si="7"/>
        <v>0</v>
      </c>
    </row>
    <row r="69" spans="2:22" ht="26" hidden="1" x14ac:dyDescent="0.35">
      <c r="B69" s="12" t="s">
        <v>791</v>
      </c>
      <c r="C69" s="11">
        <v>43970</v>
      </c>
      <c r="D69" s="9">
        <f t="shared" ref="D69:D96" si="8">MONTH(C69)</f>
        <v>5</v>
      </c>
      <c r="E69" s="9">
        <f t="shared" ref="E69:E96" si="9">YEAR(C69)</f>
        <v>2020</v>
      </c>
      <c r="F69" s="10">
        <f t="shared" ref="F69:F96" si="10">WEEKNUM(C69)+IF(WEEKDAY(C69)=6,1,0)</f>
        <v>21</v>
      </c>
      <c r="G69" s="8" t="s">
        <v>259</v>
      </c>
      <c r="H69" s="8"/>
      <c r="I69" s="8" t="s">
        <v>790</v>
      </c>
      <c r="J69" s="9">
        <v>253252</v>
      </c>
      <c r="K69" s="8" t="s">
        <v>268</v>
      </c>
      <c r="L69" s="8" t="s">
        <v>5</v>
      </c>
      <c r="M69" s="8" t="s">
        <v>679</v>
      </c>
      <c r="N69" s="8"/>
      <c r="O69" s="8" t="s">
        <v>789</v>
      </c>
      <c r="P69" s="9"/>
      <c r="Q69" s="8"/>
      <c r="R69" s="8" t="s">
        <v>136</v>
      </c>
      <c r="S69" s="8"/>
      <c r="T69" s="6"/>
      <c r="U69" s="6">
        <v>43970</v>
      </c>
      <c r="V69" s="5">
        <f t="shared" ref="V69:V96" ca="1" si="11">IF(ISBLANK(U69),_xlfn.DAYS(TODAY(),C69),_xlfn.DAYS(U69,C69))</f>
        <v>0</v>
      </c>
    </row>
    <row r="70" spans="2:22" ht="13.5" hidden="1" thickBot="1" x14ac:dyDescent="0.4">
      <c r="B70" s="20" t="s">
        <v>788</v>
      </c>
      <c r="C70" s="19">
        <v>43970</v>
      </c>
      <c r="D70" s="17">
        <f t="shared" si="8"/>
        <v>5</v>
      </c>
      <c r="E70" s="17">
        <f t="shared" si="9"/>
        <v>2020</v>
      </c>
      <c r="F70" s="18">
        <f t="shared" si="10"/>
        <v>21</v>
      </c>
      <c r="G70" s="16" t="s">
        <v>259</v>
      </c>
      <c r="H70" s="16"/>
      <c r="I70" s="16" t="s">
        <v>787</v>
      </c>
      <c r="J70" s="17">
        <v>251800</v>
      </c>
      <c r="K70" s="16" t="s">
        <v>268</v>
      </c>
      <c r="L70" s="16" t="s">
        <v>5</v>
      </c>
      <c r="M70" s="16" t="s">
        <v>679</v>
      </c>
      <c r="N70" s="16"/>
      <c r="O70" s="16" t="s">
        <v>786</v>
      </c>
      <c r="P70" s="17"/>
      <c r="Q70" s="16"/>
      <c r="R70" s="16" t="s">
        <v>136</v>
      </c>
      <c r="S70" s="16"/>
      <c r="T70" s="14"/>
      <c r="U70" s="14">
        <v>43970</v>
      </c>
      <c r="V70" s="13">
        <f t="shared" ca="1" si="11"/>
        <v>0</v>
      </c>
    </row>
    <row r="71" spans="2:22" ht="26" hidden="1" x14ac:dyDescent="0.35">
      <c r="B71" s="12" t="s">
        <v>785</v>
      </c>
      <c r="C71" s="11">
        <v>43980</v>
      </c>
      <c r="D71" s="9">
        <f t="shared" si="8"/>
        <v>5</v>
      </c>
      <c r="E71" s="9">
        <f t="shared" si="9"/>
        <v>2020</v>
      </c>
      <c r="F71" s="10">
        <f t="shared" si="10"/>
        <v>23</v>
      </c>
      <c r="G71" s="8" t="s">
        <v>259</v>
      </c>
      <c r="H71" s="8"/>
      <c r="I71" s="8" t="s">
        <v>746</v>
      </c>
      <c r="J71" s="9">
        <v>221261</v>
      </c>
      <c r="K71" s="8" t="s">
        <v>784</v>
      </c>
      <c r="L71" s="8" t="s">
        <v>36</v>
      </c>
      <c r="M71" s="8" t="s">
        <v>679</v>
      </c>
      <c r="N71" s="8"/>
      <c r="O71" s="8" t="s">
        <v>783</v>
      </c>
      <c r="P71" s="9"/>
      <c r="Q71" s="8"/>
      <c r="R71" s="8" t="s">
        <v>136</v>
      </c>
      <c r="S71" s="8"/>
      <c r="T71" s="6"/>
      <c r="U71" s="6">
        <v>43980</v>
      </c>
      <c r="V71" s="5">
        <f t="shared" ca="1" si="11"/>
        <v>0</v>
      </c>
    </row>
    <row r="72" spans="2:22" ht="39" hidden="1" x14ac:dyDescent="0.35">
      <c r="B72" s="12" t="s">
        <v>782</v>
      </c>
      <c r="C72" s="11">
        <v>43984</v>
      </c>
      <c r="D72" s="9">
        <f t="shared" si="8"/>
        <v>6</v>
      </c>
      <c r="E72" s="9">
        <f t="shared" si="9"/>
        <v>2020</v>
      </c>
      <c r="F72" s="10">
        <f t="shared" si="10"/>
        <v>23</v>
      </c>
      <c r="G72" s="8" t="s">
        <v>689</v>
      </c>
      <c r="H72" s="8"/>
      <c r="I72" s="8" t="s">
        <v>781</v>
      </c>
      <c r="J72" s="9">
        <v>221251</v>
      </c>
      <c r="K72" s="8" t="s">
        <v>780</v>
      </c>
      <c r="L72" s="8" t="s">
        <v>36</v>
      </c>
      <c r="M72" s="8" t="s">
        <v>679</v>
      </c>
      <c r="N72" s="8" t="s">
        <v>85</v>
      </c>
      <c r="O72" s="8" t="s">
        <v>779</v>
      </c>
      <c r="P72" s="9"/>
      <c r="Q72" s="8"/>
      <c r="R72" s="8" t="s">
        <v>136</v>
      </c>
      <c r="S72" s="8"/>
      <c r="T72" s="6"/>
      <c r="U72" s="6">
        <v>43984</v>
      </c>
      <c r="V72" s="5">
        <f t="shared" ca="1" si="11"/>
        <v>0</v>
      </c>
    </row>
    <row r="73" spans="2:22" ht="78" hidden="1" x14ac:dyDescent="0.35">
      <c r="B73" s="12" t="s">
        <v>778</v>
      </c>
      <c r="C73" s="11">
        <v>43984</v>
      </c>
      <c r="D73" s="9">
        <f t="shared" si="8"/>
        <v>6</v>
      </c>
      <c r="E73" s="9">
        <f t="shared" si="9"/>
        <v>2020</v>
      </c>
      <c r="F73" s="10">
        <f t="shared" si="10"/>
        <v>23</v>
      </c>
      <c r="G73" s="8" t="s">
        <v>712</v>
      </c>
      <c r="H73" s="8" t="s">
        <v>23</v>
      </c>
      <c r="I73" s="8" t="s">
        <v>65</v>
      </c>
      <c r="J73" s="9">
        <v>110605</v>
      </c>
      <c r="K73" s="8" t="s">
        <v>754</v>
      </c>
      <c r="L73" s="8" t="s">
        <v>36</v>
      </c>
      <c r="M73" s="8" t="s">
        <v>671</v>
      </c>
      <c r="N73" s="8" t="s">
        <v>670</v>
      </c>
      <c r="O73" s="8" t="s">
        <v>777</v>
      </c>
      <c r="P73" s="9"/>
      <c r="Q73" s="8"/>
      <c r="R73" s="8" t="s">
        <v>668</v>
      </c>
      <c r="S73" s="8" t="s">
        <v>776</v>
      </c>
      <c r="T73" s="6"/>
      <c r="U73" s="6">
        <v>43984</v>
      </c>
      <c r="V73" s="5">
        <f t="shared" ca="1" si="11"/>
        <v>0</v>
      </c>
    </row>
    <row r="74" spans="2:22" ht="39.5" hidden="1" thickBot="1" x14ac:dyDescent="0.4">
      <c r="B74" s="20" t="s">
        <v>775</v>
      </c>
      <c r="C74" s="19">
        <v>43984</v>
      </c>
      <c r="D74" s="17">
        <f t="shared" si="8"/>
        <v>6</v>
      </c>
      <c r="E74" s="17">
        <f t="shared" si="9"/>
        <v>2020</v>
      </c>
      <c r="F74" s="18">
        <f t="shared" si="10"/>
        <v>23</v>
      </c>
      <c r="G74" s="16" t="s">
        <v>689</v>
      </c>
      <c r="H74" s="16"/>
      <c r="I74" s="16" t="s">
        <v>726</v>
      </c>
      <c r="J74" s="17">
        <v>220922</v>
      </c>
      <c r="K74" s="16" t="s">
        <v>774</v>
      </c>
      <c r="L74" s="16" t="s">
        <v>36</v>
      </c>
      <c r="M74" s="16" t="s">
        <v>679</v>
      </c>
      <c r="N74" s="16" t="s">
        <v>85</v>
      </c>
      <c r="O74" s="16" t="s">
        <v>773</v>
      </c>
      <c r="P74" s="17"/>
      <c r="Q74" s="16"/>
      <c r="R74" s="16" t="s">
        <v>136</v>
      </c>
      <c r="S74" s="16"/>
      <c r="T74" s="14"/>
      <c r="U74" s="14">
        <v>43984</v>
      </c>
      <c r="V74" s="13">
        <f t="shared" ca="1" si="11"/>
        <v>0</v>
      </c>
    </row>
    <row r="75" spans="2:22" ht="39" hidden="1" x14ac:dyDescent="0.35">
      <c r="B75" s="12" t="s">
        <v>772</v>
      </c>
      <c r="C75" s="11">
        <v>43990</v>
      </c>
      <c r="D75" s="9">
        <f t="shared" si="8"/>
        <v>6</v>
      </c>
      <c r="E75" s="9">
        <f t="shared" si="9"/>
        <v>2020</v>
      </c>
      <c r="F75" s="10">
        <f t="shared" si="10"/>
        <v>24</v>
      </c>
      <c r="G75" s="8" t="s">
        <v>689</v>
      </c>
      <c r="H75" s="8"/>
      <c r="I75" s="8" t="s">
        <v>771</v>
      </c>
      <c r="J75" s="9">
        <v>215042</v>
      </c>
      <c r="K75" s="8" t="s">
        <v>244</v>
      </c>
      <c r="L75" s="8" t="s">
        <v>36</v>
      </c>
      <c r="M75" s="8" t="s">
        <v>679</v>
      </c>
      <c r="N75" s="8" t="s">
        <v>85</v>
      </c>
      <c r="O75" s="8" t="s">
        <v>770</v>
      </c>
      <c r="P75" s="9"/>
      <c r="Q75" s="8"/>
      <c r="R75" s="8" t="s">
        <v>136</v>
      </c>
      <c r="S75" s="8" t="s">
        <v>769</v>
      </c>
      <c r="T75" s="6"/>
      <c r="U75" s="6">
        <v>43990</v>
      </c>
      <c r="V75" s="5">
        <f t="shared" ca="1" si="11"/>
        <v>0</v>
      </c>
    </row>
    <row r="76" spans="2:22" ht="39" hidden="1" x14ac:dyDescent="0.35">
      <c r="B76" s="12" t="s">
        <v>768</v>
      </c>
      <c r="C76" s="11">
        <v>43990</v>
      </c>
      <c r="D76" s="9">
        <f t="shared" si="8"/>
        <v>6</v>
      </c>
      <c r="E76" s="9">
        <f t="shared" si="9"/>
        <v>2020</v>
      </c>
      <c r="F76" s="10">
        <f t="shared" si="10"/>
        <v>24</v>
      </c>
      <c r="G76" s="8" t="s">
        <v>689</v>
      </c>
      <c r="H76" s="8"/>
      <c r="I76" s="8" t="s">
        <v>767</v>
      </c>
      <c r="J76" s="9" t="s">
        <v>766</v>
      </c>
      <c r="K76" s="8" t="s">
        <v>765</v>
      </c>
      <c r="L76" s="8" t="s">
        <v>36</v>
      </c>
      <c r="M76" s="8" t="s">
        <v>679</v>
      </c>
      <c r="N76" s="8" t="s">
        <v>85</v>
      </c>
      <c r="O76" s="8" t="s">
        <v>764</v>
      </c>
      <c r="P76" s="9"/>
      <c r="Q76" s="8"/>
      <c r="R76" s="8" t="s">
        <v>136</v>
      </c>
      <c r="S76" s="8" t="s">
        <v>125</v>
      </c>
      <c r="T76" s="6"/>
      <c r="U76" s="6">
        <v>43990</v>
      </c>
      <c r="V76" s="5">
        <f t="shared" ca="1" si="11"/>
        <v>0</v>
      </c>
    </row>
    <row r="77" spans="2:22" ht="143" hidden="1" x14ac:dyDescent="0.35">
      <c r="B77" s="12" t="s">
        <v>763</v>
      </c>
      <c r="C77" s="11">
        <v>43990</v>
      </c>
      <c r="D77" s="9">
        <f t="shared" si="8"/>
        <v>6</v>
      </c>
      <c r="E77" s="9">
        <f t="shared" si="9"/>
        <v>2020</v>
      </c>
      <c r="F77" s="10">
        <f t="shared" si="10"/>
        <v>24</v>
      </c>
      <c r="G77" s="8" t="s">
        <v>712</v>
      </c>
      <c r="H77" s="8"/>
      <c r="I77" s="8" t="s">
        <v>762</v>
      </c>
      <c r="J77" s="9">
        <v>295050</v>
      </c>
      <c r="K77" s="8" t="s">
        <v>13</v>
      </c>
      <c r="L77" s="8" t="s">
        <v>12</v>
      </c>
      <c r="M77" s="8" t="s">
        <v>679</v>
      </c>
      <c r="N77" s="8" t="s">
        <v>670</v>
      </c>
      <c r="O77" s="8" t="s">
        <v>761</v>
      </c>
      <c r="P77" s="9"/>
      <c r="Q77" s="8"/>
      <c r="R77" s="8" t="s">
        <v>677</v>
      </c>
      <c r="S77" s="8" t="s">
        <v>760</v>
      </c>
      <c r="T77" s="6"/>
      <c r="U77" s="6">
        <v>43990</v>
      </c>
      <c r="V77" s="5">
        <f t="shared" ca="1" si="11"/>
        <v>0</v>
      </c>
    </row>
    <row r="78" spans="2:22" ht="39" hidden="1" x14ac:dyDescent="0.35">
      <c r="B78" s="12" t="s">
        <v>759</v>
      </c>
      <c r="C78" s="11">
        <v>43992</v>
      </c>
      <c r="D78" s="9">
        <f t="shared" si="8"/>
        <v>6</v>
      </c>
      <c r="E78" s="9">
        <f t="shared" si="9"/>
        <v>2020</v>
      </c>
      <c r="F78" s="10">
        <f t="shared" si="10"/>
        <v>24</v>
      </c>
      <c r="G78" s="8" t="s">
        <v>712</v>
      </c>
      <c r="H78" s="8" t="s">
        <v>23</v>
      </c>
      <c r="I78" s="8" t="s">
        <v>65</v>
      </c>
      <c r="J78" s="9">
        <v>221070</v>
      </c>
      <c r="K78" s="8" t="s">
        <v>758</v>
      </c>
      <c r="L78" s="8" t="s">
        <v>12</v>
      </c>
      <c r="M78" s="8" t="s">
        <v>671</v>
      </c>
      <c r="N78" s="8" t="s">
        <v>670</v>
      </c>
      <c r="O78" s="8" t="s">
        <v>757</v>
      </c>
      <c r="P78" s="9"/>
      <c r="Q78" s="8"/>
      <c r="R78" s="8" t="s">
        <v>668</v>
      </c>
      <c r="S78" s="8" t="s">
        <v>756</v>
      </c>
      <c r="T78" s="6">
        <v>43993</v>
      </c>
      <c r="U78" s="6">
        <v>43993</v>
      </c>
      <c r="V78" s="5">
        <f t="shared" ca="1" si="11"/>
        <v>1</v>
      </c>
    </row>
    <row r="79" spans="2:22" ht="39" hidden="1" x14ac:dyDescent="0.35">
      <c r="B79" s="12" t="s">
        <v>755</v>
      </c>
      <c r="C79" s="11">
        <v>43993</v>
      </c>
      <c r="D79" s="9">
        <f t="shared" si="8"/>
        <v>6</v>
      </c>
      <c r="E79" s="9">
        <f t="shared" si="9"/>
        <v>2020</v>
      </c>
      <c r="F79" s="10">
        <f t="shared" si="10"/>
        <v>24</v>
      </c>
      <c r="G79" s="8" t="s">
        <v>712</v>
      </c>
      <c r="H79" s="8" t="s">
        <v>23</v>
      </c>
      <c r="I79" s="8" t="s">
        <v>31</v>
      </c>
      <c r="J79" s="9">
        <v>10605</v>
      </c>
      <c r="K79" s="8" t="s">
        <v>754</v>
      </c>
      <c r="L79" s="8" t="s">
        <v>5</v>
      </c>
      <c r="M79" s="8" t="s">
        <v>671</v>
      </c>
      <c r="N79" s="8" t="s">
        <v>670</v>
      </c>
      <c r="O79" s="8" t="s">
        <v>753</v>
      </c>
      <c r="P79" s="9"/>
      <c r="Q79" s="8"/>
      <c r="R79" s="8" t="s">
        <v>677</v>
      </c>
      <c r="S79" s="8"/>
      <c r="T79" s="6"/>
      <c r="U79" s="6">
        <v>43993</v>
      </c>
      <c r="V79" s="5">
        <f t="shared" ca="1" si="11"/>
        <v>0</v>
      </c>
    </row>
    <row r="80" spans="2:22" ht="65" hidden="1" x14ac:dyDescent="0.35">
      <c r="B80" s="12" t="s">
        <v>752</v>
      </c>
      <c r="C80" s="11">
        <v>43993</v>
      </c>
      <c r="D80" s="9">
        <f t="shared" si="8"/>
        <v>6</v>
      </c>
      <c r="E80" s="9">
        <f t="shared" si="9"/>
        <v>2020</v>
      </c>
      <c r="F80" s="10">
        <f t="shared" si="10"/>
        <v>24</v>
      </c>
      <c r="G80" s="8" t="s">
        <v>712</v>
      </c>
      <c r="H80" s="8"/>
      <c r="I80" s="8" t="s">
        <v>751</v>
      </c>
      <c r="J80" s="9">
        <v>262080</v>
      </c>
      <c r="K80" s="8" t="s">
        <v>750</v>
      </c>
      <c r="L80" s="8" t="s">
        <v>12</v>
      </c>
      <c r="M80" s="8" t="s">
        <v>671</v>
      </c>
      <c r="N80" s="8" t="s">
        <v>670</v>
      </c>
      <c r="O80" s="8" t="s">
        <v>749</v>
      </c>
      <c r="P80" s="9"/>
      <c r="Q80" s="8" t="s">
        <v>57</v>
      </c>
      <c r="R80" s="8" t="s">
        <v>136</v>
      </c>
      <c r="S80" s="8" t="s">
        <v>748</v>
      </c>
      <c r="T80" s="6">
        <v>44001</v>
      </c>
      <c r="U80" s="6">
        <v>44001</v>
      </c>
      <c r="V80" s="5">
        <f t="shared" ca="1" si="11"/>
        <v>8</v>
      </c>
    </row>
    <row r="81" spans="2:22" ht="39.5" hidden="1" thickBot="1" x14ac:dyDescent="0.4">
      <c r="B81" s="20" t="s">
        <v>747</v>
      </c>
      <c r="C81" s="19">
        <v>43993</v>
      </c>
      <c r="D81" s="17">
        <f t="shared" si="8"/>
        <v>6</v>
      </c>
      <c r="E81" s="17">
        <f t="shared" si="9"/>
        <v>2020</v>
      </c>
      <c r="F81" s="18">
        <f t="shared" si="10"/>
        <v>24</v>
      </c>
      <c r="G81" s="16" t="s">
        <v>259</v>
      </c>
      <c r="H81" s="16"/>
      <c r="I81" s="16" t="s">
        <v>746</v>
      </c>
      <c r="J81" s="17" t="s">
        <v>745</v>
      </c>
      <c r="K81" s="16" t="s">
        <v>744</v>
      </c>
      <c r="L81" s="16" t="s">
        <v>12</v>
      </c>
      <c r="M81" s="16" t="s">
        <v>679</v>
      </c>
      <c r="N81" s="16" t="s">
        <v>184</v>
      </c>
      <c r="O81" s="16" t="s">
        <v>743</v>
      </c>
      <c r="P81" s="17"/>
      <c r="Q81" s="16"/>
      <c r="R81" s="16" t="s">
        <v>136</v>
      </c>
      <c r="S81" s="16" t="s">
        <v>125</v>
      </c>
      <c r="T81" s="14"/>
      <c r="U81" s="14">
        <v>43993</v>
      </c>
      <c r="V81" s="13">
        <f t="shared" ca="1" si="11"/>
        <v>0</v>
      </c>
    </row>
    <row r="82" spans="2:22" ht="143" hidden="1" x14ac:dyDescent="0.35">
      <c r="B82" s="12" t="s">
        <v>742</v>
      </c>
      <c r="C82" s="11">
        <v>43997</v>
      </c>
      <c r="D82" s="9">
        <f t="shared" si="8"/>
        <v>6</v>
      </c>
      <c r="E82" s="9">
        <f t="shared" si="9"/>
        <v>2020</v>
      </c>
      <c r="F82" s="10">
        <f t="shared" si="10"/>
        <v>25</v>
      </c>
      <c r="G82" s="8" t="s">
        <v>259</v>
      </c>
      <c r="H82" s="8"/>
      <c r="I82" s="8" t="s">
        <v>741</v>
      </c>
      <c r="J82" s="9">
        <v>891632</v>
      </c>
      <c r="K82" s="8" t="s">
        <v>740</v>
      </c>
      <c r="L82" s="8" t="s">
        <v>12</v>
      </c>
      <c r="M82" s="8" t="s">
        <v>671</v>
      </c>
      <c r="N82" s="8" t="s">
        <v>670</v>
      </c>
      <c r="O82" s="8" t="s">
        <v>739</v>
      </c>
      <c r="P82" s="9"/>
      <c r="Q82" s="8"/>
      <c r="R82" s="8" t="s">
        <v>738</v>
      </c>
      <c r="S82" s="8" t="s">
        <v>737</v>
      </c>
      <c r="T82" s="6"/>
      <c r="U82" s="6">
        <v>43997</v>
      </c>
      <c r="V82" s="5">
        <f t="shared" ca="1" si="11"/>
        <v>0</v>
      </c>
    </row>
    <row r="83" spans="2:22" ht="39" hidden="1" x14ac:dyDescent="0.35">
      <c r="B83" s="12" t="s">
        <v>736</v>
      </c>
      <c r="C83" s="11">
        <v>43997</v>
      </c>
      <c r="D83" s="9">
        <f t="shared" si="8"/>
        <v>6</v>
      </c>
      <c r="E83" s="9">
        <f t="shared" si="9"/>
        <v>2020</v>
      </c>
      <c r="F83" s="10">
        <f t="shared" si="10"/>
        <v>25</v>
      </c>
      <c r="G83" s="8" t="s">
        <v>259</v>
      </c>
      <c r="H83" s="8"/>
      <c r="I83" s="8" t="s">
        <v>735</v>
      </c>
      <c r="J83" s="9" t="s">
        <v>734</v>
      </c>
      <c r="K83" s="8" t="s">
        <v>733</v>
      </c>
      <c r="L83" s="8" t="s">
        <v>5</v>
      </c>
      <c r="M83" s="8" t="s">
        <v>679</v>
      </c>
      <c r="N83" s="8" t="s">
        <v>146</v>
      </c>
      <c r="O83" s="8" t="s">
        <v>732</v>
      </c>
      <c r="P83" s="9"/>
      <c r="Q83" s="8"/>
      <c r="R83" s="8" t="s">
        <v>136</v>
      </c>
      <c r="S83" s="8" t="s">
        <v>125</v>
      </c>
      <c r="T83" s="6"/>
      <c r="U83" s="6">
        <v>43997</v>
      </c>
      <c r="V83" s="5">
        <f t="shared" ca="1" si="11"/>
        <v>0</v>
      </c>
    </row>
    <row r="84" spans="2:22" ht="39" hidden="1" x14ac:dyDescent="0.35">
      <c r="B84" s="12" t="s">
        <v>731</v>
      </c>
      <c r="C84" s="11">
        <v>43999</v>
      </c>
      <c r="D84" s="9">
        <f t="shared" si="8"/>
        <v>6</v>
      </c>
      <c r="E84" s="9">
        <f t="shared" si="9"/>
        <v>2020</v>
      </c>
      <c r="F84" s="10">
        <f t="shared" si="10"/>
        <v>25</v>
      </c>
      <c r="G84" s="8" t="s">
        <v>689</v>
      </c>
      <c r="H84" s="8"/>
      <c r="I84" s="8" t="s">
        <v>730</v>
      </c>
      <c r="J84" s="9">
        <v>11610</v>
      </c>
      <c r="K84" s="8" t="s">
        <v>729</v>
      </c>
      <c r="L84" s="8" t="s">
        <v>695</v>
      </c>
      <c r="M84" s="8" t="s">
        <v>679</v>
      </c>
      <c r="N84" s="8" t="s">
        <v>85</v>
      </c>
      <c r="O84" s="8" t="s">
        <v>728</v>
      </c>
      <c r="P84" s="9"/>
      <c r="Q84" s="8"/>
      <c r="R84" s="8" t="s">
        <v>136</v>
      </c>
      <c r="S84" s="8" t="s">
        <v>125</v>
      </c>
      <c r="T84" s="6"/>
      <c r="U84" s="6">
        <v>43999</v>
      </c>
      <c r="V84" s="5">
        <f t="shared" ca="1" si="11"/>
        <v>0</v>
      </c>
    </row>
    <row r="85" spans="2:22" ht="39.5" hidden="1" thickBot="1" x14ac:dyDescent="0.4">
      <c r="B85" s="20" t="s">
        <v>727</v>
      </c>
      <c r="C85" s="19">
        <v>43999</v>
      </c>
      <c r="D85" s="17">
        <f t="shared" si="8"/>
        <v>6</v>
      </c>
      <c r="E85" s="17">
        <f t="shared" si="9"/>
        <v>2020</v>
      </c>
      <c r="F85" s="18">
        <f t="shared" si="10"/>
        <v>25</v>
      </c>
      <c r="G85" s="16" t="s">
        <v>259</v>
      </c>
      <c r="H85" s="16"/>
      <c r="I85" s="16" t="s">
        <v>726</v>
      </c>
      <c r="J85" s="17">
        <v>521516</v>
      </c>
      <c r="K85" s="16" t="s">
        <v>725</v>
      </c>
      <c r="L85" s="16" t="s">
        <v>372</v>
      </c>
      <c r="M85" s="16" t="s">
        <v>679</v>
      </c>
      <c r="N85" s="16" t="s">
        <v>146</v>
      </c>
      <c r="O85" s="16" t="s">
        <v>724</v>
      </c>
      <c r="P85" s="17"/>
      <c r="Q85" s="16"/>
      <c r="R85" s="16" t="s">
        <v>136</v>
      </c>
      <c r="S85" s="16" t="s">
        <v>125</v>
      </c>
      <c r="T85" s="14"/>
      <c r="U85" s="14">
        <v>43999</v>
      </c>
      <c r="V85" s="13">
        <f t="shared" ca="1" si="11"/>
        <v>0</v>
      </c>
    </row>
    <row r="86" spans="2:22" ht="39" hidden="1" x14ac:dyDescent="0.35">
      <c r="B86" s="12" t="s">
        <v>723</v>
      </c>
      <c r="C86" s="11">
        <v>44004</v>
      </c>
      <c r="D86" s="9">
        <f t="shared" si="8"/>
        <v>6</v>
      </c>
      <c r="E86" s="9">
        <f t="shared" si="9"/>
        <v>2020</v>
      </c>
      <c r="F86" s="10">
        <f t="shared" si="10"/>
        <v>26</v>
      </c>
      <c r="G86" s="8" t="s">
        <v>259</v>
      </c>
      <c r="H86" s="8"/>
      <c r="I86" s="8" t="s">
        <v>722</v>
      </c>
      <c r="J86" s="9" t="s">
        <v>721</v>
      </c>
      <c r="K86" s="8" t="s">
        <v>720</v>
      </c>
      <c r="L86" s="8" t="s">
        <v>719</v>
      </c>
      <c r="M86" s="8" t="s">
        <v>679</v>
      </c>
      <c r="N86" s="8" t="s">
        <v>146</v>
      </c>
      <c r="O86" s="8" t="s">
        <v>718</v>
      </c>
      <c r="P86" s="9"/>
      <c r="Q86" s="8"/>
      <c r="R86" s="8" t="s">
        <v>136</v>
      </c>
      <c r="S86" s="8" t="s">
        <v>125</v>
      </c>
      <c r="T86" s="6"/>
      <c r="U86" s="6">
        <v>44004</v>
      </c>
      <c r="V86" s="5">
        <f t="shared" ca="1" si="11"/>
        <v>0</v>
      </c>
    </row>
    <row r="87" spans="2:22" ht="39" hidden="1" x14ac:dyDescent="0.35">
      <c r="B87" s="12" t="s">
        <v>717</v>
      </c>
      <c r="C87" s="11">
        <v>44006</v>
      </c>
      <c r="D87" s="9">
        <f t="shared" si="8"/>
        <v>6</v>
      </c>
      <c r="E87" s="9">
        <f t="shared" si="9"/>
        <v>2020</v>
      </c>
      <c r="F87" s="10">
        <f t="shared" si="10"/>
        <v>26</v>
      </c>
      <c r="G87" s="8" t="s">
        <v>689</v>
      </c>
      <c r="H87" s="8" t="s">
        <v>23</v>
      </c>
      <c r="I87" s="8" t="s">
        <v>31</v>
      </c>
      <c r="J87" s="9">
        <v>252963</v>
      </c>
      <c r="K87" s="8" t="s">
        <v>716</v>
      </c>
      <c r="L87" s="8" t="s">
        <v>695</v>
      </c>
      <c r="M87" s="8" t="s">
        <v>679</v>
      </c>
      <c r="N87" s="8" t="s">
        <v>85</v>
      </c>
      <c r="O87" s="8" t="s">
        <v>715</v>
      </c>
      <c r="P87" s="9"/>
      <c r="Q87" s="8" t="s">
        <v>57</v>
      </c>
      <c r="R87" s="8" t="s">
        <v>136</v>
      </c>
      <c r="S87" s="8" t="s">
        <v>714</v>
      </c>
      <c r="T87" s="6"/>
      <c r="U87" s="6">
        <v>44006</v>
      </c>
      <c r="V87" s="5">
        <f t="shared" ca="1" si="11"/>
        <v>0</v>
      </c>
    </row>
    <row r="88" spans="2:22" ht="39.5" hidden="1" thickBot="1" x14ac:dyDescent="0.4">
      <c r="B88" s="20" t="s">
        <v>713</v>
      </c>
      <c r="C88" s="19">
        <v>44007</v>
      </c>
      <c r="D88" s="17">
        <f t="shared" si="8"/>
        <v>6</v>
      </c>
      <c r="E88" s="17">
        <f t="shared" si="9"/>
        <v>2020</v>
      </c>
      <c r="F88" s="18">
        <f t="shared" si="10"/>
        <v>26</v>
      </c>
      <c r="G88" s="16" t="s">
        <v>712</v>
      </c>
      <c r="H88" s="16"/>
      <c r="I88" s="16" t="s">
        <v>711</v>
      </c>
      <c r="J88" s="17">
        <v>263625</v>
      </c>
      <c r="K88" s="16" t="s">
        <v>710</v>
      </c>
      <c r="L88" s="16" t="s">
        <v>12</v>
      </c>
      <c r="M88" s="16" t="s">
        <v>671</v>
      </c>
      <c r="N88" s="16" t="s">
        <v>670</v>
      </c>
      <c r="O88" s="16" t="s">
        <v>709</v>
      </c>
      <c r="P88" s="17"/>
      <c r="Q88" s="16" t="s">
        <v>57</v>
      </c>
      <c r="R88" s="16" t="s">
        <v>136</v>
      </c>
      <c r="S88" s="16" t="s">
        <v>708</v>
      </c>
      <c r="T88" s="14"/>
      <c r="U88" s="14">
        <v>44007</v>
      </c>
      <c r="V88" s="13">
        <f t="shared" ca="1" si="11"/>
        <v>0</v>
      </c>
    </row>
    <row r="89" spans="2:22" ht="40" hidden="1" thickTop="1" thickBot="1" x14ac:dyDescent="0.4">
      <c r="B89" s="49" t="s">
        <v>707</v>
      </c>
      <c r="C89" s="48">
        <v>44014</v>
      </c>
      <c r="D89" s="46">
        <f t="shared" si="8"/>
        <v>7</v>
      </c>
      <c r="E89" s="46">
        <f t="shared" si="9"/>
        <v>2020</v>
      </c>
      <c r="F89" s="80">
        <f t="shared" si="10"/>
        <v>27</v>
      </c>
      <c r="G89" s="45" t="s">
        <v>259</v>
      </c>
      <c r="H89" s="45"/>
      <c r="I89" s="45" t="s">
        <v>706</v>
      </c>
      <c r="J89" s="46">
        <v>10924</v>
      </c>
      <c r="K89" s="45" t="s">
        <v>705</v>
      </c>
      <c r="L89" s="45" t="s">
        <v>695</v>
      </c>
      <c r="M89" s="45" t="s">
        <v>671</v>
      </c>
      <c r="N89" s="45" t="s">
        <v>146</v>
      </c>
      <c r="O89" s="45" t="s">
        <v>704</v>
      </c>
      <c r="P89" s="46"/>
      <c r="Q89" s="45" t="s">
        <v>57</v>
      </c>
      <c r="R89" s="45" t="s">
        <v>136</v>
      </c>
      <c r="S89" s="45" t="s">
        <v>125</v>
      </c>
      <c r="T89" s="43"/>
      <c r="U89" s="43">
        <v>44014</v>
      </c>
      <c r="V89" s="42">
        <f t="shared" ca="1" si="11"/>
        <v>0</v>
      </c>
    </row>
    <row r="90" spans="2:22" ht="39" hidden="1" x14ac:dyDescent="0.35">
      <c r="B90" s="12" t="s">
        <v>703</v>
      </c>
      <c r="C90" s="11">
        <v>44015</v>
      </c>
      <c r="D90" s="9">
        <f t="shared" si="8"/>
        <v>7</v>
      </c>
      <c r="E90" s="9">
        <f t="shared" si="9"/>
        <v>2020</v>
      </c>
      <c r="F90" s="10">
        <f t="shared" si="10"/>
        <v>28</v>
      </c>
      <c r="G90" s="8" t="s">
        <v>702</v>
      </c>
      <c r="H90" s="8"/>
      <c r="I90" s="8" t="s">
        <v>697</v>
      </c>
      <c r="J90" s="9">
        <v>295010</v>
      </c>
      <c r="K90" s="8" t="s">
        <v>701</v>
      </c>
      <c r="L90" s="8" t="s">
        <v>12</v>
      </c>
      <c r="M90" s="8" t="s">
        <v>671</v>
      </c>
      <c r="N90" s="8" t="s">
        <v>670</v>
      </c>
      <c r="O90" s="8" t="s">
        <v>700</v>
      </c>
      <c r="P90" s="9"/>
      <c r="Q90" s="8" t="s">
        <v>57</v>
      </c>
      <c r="R90" s="8" t="s">
        <v>677</v>
      </c>
      <c r="S90" s="8" t="s">
        <v>699</v>
      </c>
      <c r="T90" s="6"/>
      <c r="U90" s="6">
        <v>44015</v>
      </c>
      <c r="V90" s="5">
        <f t="shared" ca="1" si="11"/>
        <v>0</v>
      </c>
    </row>
    <row r="91" spans="2:22" ht="39" hidden="1" x14ac:dyDescent="0.35">
      <c r="B91" s="12" t="s">
        <v>698</v>
      </c>
      <c r="C91" s="11">
        <v>44015</v>
      </c>
      <c r="D91" s="9">
        <f t="shared" si="8"/>
        <v>7</v>
      </c>
      <c r="E91" s="9">
        <f t="shared" si="9"/>
        <v>2020</v>
      </c>
      <c r="F91" s="10">
        <f t="shared" si="10"/>
        <v>28</v>
      </c>
      <c r="G91" s="8" t="s">
        <v>689</v>
      </c>
      <c r="H91" s="8"/>
      <c r="I91" s="8" t="s">
        <v>697</v>
      </c>
      <c r="J91" s="9">
        <v>251042</v>
      </c>
      <c r="K91" s="8" t="s">
        <v>696</v>
      </c>
      <c r="L91" s="8" t="s">
        <v>695</v>
      </c>
      <c r="M91" s="8" t="s">
        <v>679</v>
      </c>
      <c r="N91" s="8" t="s">
        <v>85</v>
      </c>
      <c r="O91" s="8" t="s">
        <v>694</v>
      </c>
      <c r="P91" s="9"/>
      <c r="Q91" s="8" t="s">
        <v>57</v>
      </c>
      <c r="R91" s="8" t="s">
        <v>677</v>
      </c>
      <c r="S91" s="8"/>
      <c r="T91" s="6"/>
      <c r="U91" s="6">
        <v>44015</v>
      </c>
      <c r="V91" s="5">
        <f t="shared" ca="1" si="11"/>
        <v>0</v>
      </c>
    </row>
    <row r="92" spans="2:22" ht="39" hidden="1" x14ac:dyDescent="0.35">
      <c r="B92" s="12" t="s">
        <v>693</v>
      </c>
      <c r="C92" s="11">
        <v>44018</v>
      </c>
      <c r="D92" s="9">
        <f t="shared" si="8"/>
        <v>7</v>
      </c>
      <c r="E92" s="9">
        <f t="shared" si="9"/>
        <v>2020</v>
      </c>
      <c r="F92" s="10">
        <f t="shared" si="10"/>
        <v>28</v>
      </c>
      <c r="G92" s="8" t="s">
        <v>689</v>
      </c>
      <c r="H92" s="8"/>
      <c r="I92" s="8" t="s">
        <v>692</v>
      </c>
      <c r="J92" s="9">
        <v>253253</v>
      </c>
      <c r="K92" s="8" t="s">
        <v>323</v>
      </c>
      <c r="L92" s="8" t="s">
        <v>5</v>
      </c>
      <c r="M92" s="8" t="s">
        <v>679</v>
      </c>
      <c r="N92" s="8" t="s">
        <v>85</v>
      </c>
      <c r="O92" s="8" t="s">
        <v>691</v>
      </c>
      <c r="P92" s="9"/>
      <c r="Q92" s="8"/>
      <c r="R92" s="8" t="s">
        <v>136</v>
      </c>
      <c r="S92" s="8" t="s">
        <v>125</v>
      </c>
      <c r="T92" s="6"/>
      <c r="U92" s="6">
        <v>44018</v>
      </c>
      <c r="V92" s="5">
        <f t="shared" ca="1" si="11"/>
        <v>0</v>
      </c>
    </row>
    <row r="93" spans="2:22" ht="39" hidden="1" x14ac:dyDescent="0.35">
      <c r="B93" s="12" t="s">
        <v>690</v>
      </c>
      <c r="C93" s="11">
        <v>44020</v>
      </c>
      <c r="D93" s="9">
        <f t="shared" si="8"/>
        <v>7</v>
      </c>
      <c r="E93" s="9">
        <f t="shared" si="9"/>
        <v>2020</v>
      </c>
      <c r="F93" s="10">
        <f t="shared" si="10"/>
        <v>28</v>
      </c>
      <c r="G93" s="8" t="s">
        <v>689</v>
      </c>
      <c r="H93" s="8" t="s">
        <v>23</v>
      </c>
      <c r="I93" s="8" t="s">
        <v>31</v>
      </c>
      <c r="J93" s="9">
        <v>110505</v>
      </c>
      <c r="K93" s="8" t="s">
        <v>688</v>
      </c>
      <c r="L93" s="8" t="s">
        <v>5</v>
      </c>
      <c r="M93" s="8" t="s">
        <v>679</v>
      </c>
      <c r="N93" s="8" t="s">
        <v>85</v>
      </c>
      <c r="O93" s="8" t="s">
        <v>687</v>
      </c>
      <c r="P93" s="9"/>
      <c r="Q93" s="8" t="s">
        <v>57</v>
      </c>
      <c r="R93" s="8" t="s">
        <v>668</v>
      </c>
      <c r="S93" s="8" t="s">
        <v>125</v>
      </c>
      <c r="T93" s="6"/>
      <c r="U93" s="6">
        <v>44020</v>
      </c>
      <c r="V93" s="5">
        <f t="shared" ca="1" si="11"/>
        <v>0</v>
      </c>
    </row>
    <row r="94" spans="2:22" ht="39.5" hidden="1" thickBot="1" x14ac:dyDescent="0.4">
      <c r="B94" s="20" t="s">
        <v>686</v>
      </c>
      <c r="C94" s="19">
        <v>44021</v>
      </c>
      <c r="D94" s="17">
        <f t="shared" si="8"/>
        <v>7</v>
      </c>
      <c r="E94" s="17">
        <f t="shared" si="9"/>
        <v>2020</v>
      </c>
      <c r="F94" s="18">
        <f t="shared" si="10"/>
        <v>28</v>
      </c>
      <c r="G94" s="16" t="s">
        <v>259</v>
      </c>
      <c r="H94" s="16"/>
      <c r="I94" s="16" t="s">
        <v>685</v>
      </c>
      <c r="J94" s="17">
        <v>210443</v>
      </c>
      <c r="K94" s="16"/>
      <c r="L94" s="16"/>
      <c r="M94" s="16" t="s">
        <v>679</v>
      </c>
      <c r="N94" s="16" t="s">
        <v>146</v>
      </c>
      <c r="O94" s="16" t="s">
        <v>684</v>
      </c>
      <c r="P94" s="17"/>
      <c r="Q94" s="16" t="s">
        <v>57</v>
      </c>
      <c r="R94" s="16" t="s">
        <v>136</v>
      </c>
      <c r="S94" s="16" t="s">
        <v>125</v>
      </c>
      <c r="T94" s="14"/>
      <c r="U94" s="14">
        <v>44021</v>
      </c>
      <c r="V94" s="13">
        <f t="shared" ca="1" si="11"/>
        <v>0</v>
      </c>
    </row>
    <row r="95" spans="2:22" ht="39" x14ac:dyDescent="0.35">
      <c r="B95" s="12" t="s">
        <v>683</v>
      </c>
      <c r="C95" s="11">
        <v>44022</v>
      </c>
      <c r="D95" s="9">
        <f t="shared" si="8"/>
        <v>7</v>
      </c>
      <c r="E95" s="9">
        <f t="shared" si="9"/>
        <v>2020</v>
      </c>
      <c r="F95" s="10">
        <f t="shared" si="10"/>
        <v>29</v>
      </c>
      <c r="G95" s="8" t="s">
        <v>259</v>
      </c>
      <c r="H95" s="8"/>
      <c r="I95" s="8" t="s">
        <v>682</v>
      </c>
      <c r="J95" s="9" t="s">
        <v>681</v>
      </c>
      <c r="K95" s="8" t="s">
        <v>680</v>
      </c>
      <c r="L95" s="8"/>
      <c r="M95" s="8" t="s">
        <v>679</v>
      </c>
      <c r="N95" s="8" t="s">
        <v>146</v>
      </c>
      <c r="O95" s="8" t="s">
        <v>678</v>
      </c>
      <c r="P95" s="9"/>
      <c r="Q95" s="8" t="s">
        <v>57</v>
      </c>
      <c r="R95" s="8" t="s">
        <v>677</v>
      </c>
      <c r="S95" s="8" t="s">
        <v>125</v>
      </c>
      <c r="T95" s="6"/>
      <c r="U95" s="6">
        <v>44022</v>
      </c>
      <c r="V95" s="5">
        <f t="shared" ca="1" si="11"/>
        <v>0</v>
      </c>
    </row>
    <row r="96" spans="2:22" ht="39" x14ac:dyDescent="0.35">
      <c r="B96" s="12" t="s">
        <v>676</v>
      </c>
      <c r="C96" s="11">
        <v>44022</v>
      </c>
      <c r="D96" s="9">
        <f t="shared" si="8"/>
        <v>7</v>
      </c>
      <c r="E96" s="9">
        <f t="shared" si="9"/>
        <v>2020</v>
      </c>
      <c r="F96" s="10">
        <f t="shared" si="10"/>
        <v>29</v>
      </c>
      <c r="G96" s="8" t="s">
        <v>675</v>
      </c>
      <c r="H96" s="8" t="s">
        <v>674</v>
      </c>
      <c r="I96" s="8" t="s">
        <v>673</v>
      </c>
      <c r="J96" s="9">
        <v>673579</v>
      </c>
      <c r="K96" s="8" t="s">
        <v>672</v>
      </c>
      <c r="L96" s="8" t="s">
        <v>12</v>
      </c>
      <c r="M96" s="8" t="s">
        <v>671</v>
      </c>
      <c r="N96" s="8" t="s">
        <v>670</v>
      </c>
      <c r="O96" s="8" t="s">
        <v>669</v>
      </c>
      <c r="P96" s="9"/>
      <c r="Q96" s="8" t="s">
        <v>431</v>
      </c>
      <c r="R96" s="8" t="s">
        <v>668</v>
      </c>
      <c r="S96" s="8" t="s">
        <v>431</v>
      </c>
      <c r="T96" s="6"/>
      <c r="U96" s="6">
        <v>44022</v>
      </c>
      <c r="V96" s="5">
        <f t="shared" ca="1" si="11"/>
        <v>0</v>
      </c>
    </row>
  </sheetData>
  <autoFilter ref="A4:V96" xr:uid="{3C9FBC93-1BEA-433E-9846-8924F762ED02}">
    <filterColumn colId="5">
      <filters>
        <filter val="29"/>
      </filters>
    </filterColumn>
  </autoFilter>
  <conditionalFormatting sqref="B5:B7 B97:B161">
    <cfRule type="expression" dxfId="28" priority="8">
      <formula>"si+$V:$V&gt;0"</formula>
    </cfRule>
  </conditionalFormatting>
  <conditionalFormatting sqref="B8:B13 B15:B28">
    <cfRule type="expression" dxfId="27" priority="7">
      <formula>"si+$V:$V&gt;0"</formula>
    </cfRule>
  </conditionalFormatting>
  <conditionalFormatting sqref="B29:B38 B41:B51 B54:B96">
    <cfRule type="expression" dxfId="26" priority="6">
      <formula>"si+$V:$V&gt;0"</formula>
    </cfRule>
  </conditionalFormatting>
  <conditionalFormatting sqref="B53">
    <cfRule type="expression" dxfId="25" priority="5">
      <formula>"si+$V:$V&gt;0"</formula>
    </cfRule>
  </conditionalFormatting>
  <conditionalFormatting sqref="B52">
    <cfRule type="expression" dxfId="24" priority="4">
      <formula>"si+$V:$V&gt;0"</formula>
    </cfRule>
  </conditionalFormatting>
  <conditionalFormatting sqref="B39">
    <cfRule type="expression" dxfId="23" priority="3">
      <formula>"si+$V:$V&gt;0"</formula>
    </cfRule>
  </conditionalFormatting>
  <conditionalFormatting sqref="B40">
    <cfRule type="expression" dxfId="22" priority="2">
      <formula>"si+$V:$V&gt;0"</formula>
    </cfRule>
  </conditionalFormatting>
  <conditionalFormatting sqref="B14">
    <cfRule type="expression" dxfId="21" priority="1">
      <formula>"si+$V:$V&gt;0"</formula>
    </cfRule>
  </conditionalFormatting>
  <dataValidations count="6">
    <dataValidation type="custom" allowBlank="1" showInputMessage="1" showErrorMessage="1" sqref="L1:L1048576" xr:uid="{3DA95263-BAB9-4119-881B-266E8F10F77A}">
      <formula1>métiers</formula1>
    </dataValidation>
    <dataValidation type="list" allowBlank="1" showInputMessage="1" showErrorMessage="1" sqref="P5:P1048576" xr:uid="{76A24519-31CE-42E3-8100-23908DF2543B}">
      <formula1>"Justifiée,Injustifiée"</formula1>
    </dataValidation>
    <dataValidation type="list" allowBlank="1" showInputMessage="1" showErrorMessage="1" sqref="L5:L1048576" xr:uid="{0E777968-59B6-4082-ABAF-F2DE85C880E1}">
      <formula1>"Divers,Outillage,Coupe,Cintrage,Raccordement,Brasage,Maintenance,Poste"</formula1>
    </dataValidation>
    <dataValidation type="list" allowBlank="1" showInputMessage="1" showErrorMessage="1" sqref="M5:M1048576" xr:uid="{04161222-7CD3-49EA-BBB5-FB3A9AE5A1A9}">
      <formula1>"Virax,Fournisseur"</formula1>
    </dataValidation>
    <dataValidation type="list" allowBlank="1" showInputMessage="1" showErrorMessage="1" sqref="R896:R1048576 Q1098:Q1048576" xr:uid="{D5170028-F452-484C-8EF0-97917CA5D881}">
      <formula1>"RMA,SAV,Courrier"</formula1>
    </dataValidation>
    <dataValidation type="list" allowBlank="1" showInputMessage="1" showErrorMessage="1" sqref="N5:N96 N97:O1048576" xr:uid="{1776FD13-6AF9-4C45-A32E-58EF71C6A11C}">
      <formula1>"Problème technique,Problème de conditionnement,Problème d'identification,Problème de transport,Autre problème"</formula1>
    </dataValidation>
  </dataValidations>
  <hyperlinks>
    <hyperlink ref="L4" location="'Tableau de bord'!A29" display="Famille Catalogue " xr:uid="{58D156D8-92E4-4B00-A87D-7F6717232EEC}"/>
  </hyperlinks>
  <pageMargins left="0.51181102362204722" right="0.43307086614173229" top="0.59055118110236227" bottom="0.55118110236220474" header="0.31496062992125984" footer="0.31496062992125984"/>
  <pageSetup paperSize="8" scale="48" fitToHeight="0" orientation="landscape" r:id="rId1"/>
  <headerFooter>
    <oddHeader>&amp;L&amp;G</oddHeader>
    <oddFooter>&amp;LCréé le 03/05/2011 et mis à jour par E.LEFEBVRE le 08/10/2015&amp;C&amp;F - &amp;A - Indice C&amp;RPage &amp;P/&amp;N</oddFooter>
  </headerFooter>
  <legacyDrawingHF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E0D988-B208-4348-92C9-D9DADB25E54E}">
  <sheetPr codeName="Feuil4">
    <pageSetUpPr fitToPage="1"/>
  </sheetPr>
  <dimension ref="A1:S28"/>
  <sheetViews>
    <sheetView zoomScale="70" zoomScaleNormal="70" workbookViewId="0">
      <pane ySplit="4" topLeftCell="A23" activePane="bottomLeft" state="frozen"/>
      <selection activeCell="E125" sqref="E125"/>
      <selection pane="bottomLeft" activeCell="E125" sqref="E125"/>
    </sheetView>
  </sheetViews>
  <sheetFormatPr baseColWidth="10" defaultColWidth="11.453125" defaultRowHeight="13" x14ac:dyDescent="0.35"/>
  <cols>
    <col min="1" max="1" width="13.1796875" style="3" customWidth="1"/>
    <col min="2" max="2" width="10.54296875" style="4" customWidth="1"/>
    <col min="3" max="3" width="5.1796875" style="4" customWidth="1"/>
    <col min="4" max="5" width="6" style="4" customWidth="1"/>
    <col min="6" max="6" width="48.453125" style="2" customWidth="1"/>
    <col min="7" max="7" width="11.453125" style="3"/>
    <col min="8" max="8" width="10.81640625" style="2" customWidth="1"/>
    <col min="9" max="9" width="13.453125" style="2" bestFit="1" customWidth="1"/>
    <col min="10" max="10" width="11.453125" style="2"/>
    <col min="11" max="11" width="21" style="2" customWidth="1"/>
    <col min="12" max="12" width="39.1796875" style="2" customWidth="1"/>
    <col min="13" max="13" width="11.453125" style="3" customWidth="1"/>
    <col min="14" max="14" width="11.453125" style="2"/>
    <col min="15" max="15" width="11.453125" style="2" customWidth="1"/>
    <col min="16" max="16" width="60.1796875" style="2" customWidth="1"/>
    <col min="17" max="17" width="11.453125" style="2" customWidth="1"/>
    <col min="18" max="18" width="11.453125" style="2"/>
    <col min="19" max="16384" width="11.453125" style="1"/>
  </cols>
  <sheetData>
    <row r="1" spans="1:19" x14ac:dyDescent="0.35">
      <c r="R1" s="79">
        <f ca="1">AVERAGE(S10:S28)</f>
        <v>17.368421052631579</v>
      </c>
      <c r="S1" s="78" t="s">
        <v>667</v>
      </c>
    </row>
    <row r="2" spans="1:19" x14ac:dyDescent="0.35">
      <c r="R2" s="2">
        <f>COUNTIFS(R10:R28,"&gt;0")</f>
        <v>17</v>
      </c>
      <c r="S2" s="1" t="s">
        <v>666</v>
      </c>
    </row>
    <row r="3" spans="1:19" ht="13.5" thickBot="1" x14ac:dyDescent="0.4">
      <c r="R3" s="2">
        <f>COUNTBLANK(R10:R28)</f>
        <v>2</v>
      </c>
      <c r="S3" s="1" t="s">
        <v>665</v>
      </c>
    </row>
    <row r="4" spans="1:19" ht="78" x14ac:dyDescent="0.35">
      <c r="A4" s="77" t="s">
        <v>664</v>
      </c>
      <c r="B4" s="76" t="s">
        <v>663</v>
      </c>
      <c r="C4" s="76" t="s">
        <v>662</v>
      </c>
      <c r="D4" s="76" t="s">
        <v>661</v>
      </c>
      <c r="E4" s="76" t="s">
        <v>1069</v>
      </c>
      <c r="F4" s="73" t="s">
        <v>659</v>
      </c>
      <c r="G4" s="75" t="s">
        <v>656</v>
      </c>
      <c r="H4" s="74" t="s">
        <v>655</v>
      </c>
      <c r="I4" s="73" t="s">
        <v>654</v>
      </c>
      <c r="J4" s="73" t="s">
        <v>1067</v>
      </c>
      <c r="K4" s="73" t="s">
        <v>653</v>
      </c>
      <c r="L4" s="73" t="s">
        <v>652</v>
      </c>
      <c r="M4" s="72" t="s">
        <v>651</v>
      </c>
      <c r="N4" s="71" t="s">
        <v>650</v>
      </c>
      <c r="O4" s="71" t="s">
        <v>649</v>
      </c>
      <c r="P4" s="71" t="s">
        <v>648</v>
      </c>
      <c r="Q4" s="71" t="s">
        <v>647</v>
      </c>
      <c r="R4" s="71" t="s">
        <v>646</v>
      </c>
      <c r="S4" s="71" t="s">
        <v>645</v>
      </c>
    </row>
    <row r="5" spans="1:19" ht="409.5" x14ac:dyDescent="0.35">
      <c r="A5" s="62" t="s">
        <v>1066</v>
      </c>
      <c r="B5" s="61">
        <v>43801</v>
      </c>
      <c r="C5" s="40">
        <f t="shared" ref="C5:C28" si="0">MONTH(B5)</f>
        <v>12</v>
      </c>
      <c r="D5" s="40">
        <f t="shared" ref="D5:D28" si="1">YEAR(B5)</f>
        <v>2019</v>
      </c>
      <c r="E5" s="10">
        <f t="shared" ref="E5:E28" si="2">WEEKNUM(B5)+IF(WEEKDAY(B5)=6,1,0)</f>
        <v>49</v>
      </c>
      <c r="F5" s="39" t="s">
        <v>1193</v>
      </c>
      <c r="G5" s="40">
        <v>880703</v>
      </c>
      <c r="H5" s="39" t="s">
        <v>1192</v>
      </c>
      <c r="I5" s="39" t="s">
        <v>36</v>
      </c>
      <c r="J5" s="39" t="s">
        <v>679</v>
      </c>
      <c r="K5" s="39" t="s">
        <v>4</v>
      </c>
      <c r="L5" s="39" t="s">
        <v>1191</v>
      </c>
      <c r="M5" s="40" t="s">
        <v>2</v>
      </c>
      <c r="N5" s="39" t="s">
        <v>1190</v>
      </c>
      <c r="O5" s="39" t="s">
        <v>1101</v>
      </c>
      <c r="P5" s="39" t="s">
        <v>1189</v>
      </c>
      <c r="Q5" s="59">
        <v>43837</v>
      </c>
      <c r="R5" s="59">
        <v>43846</v>
      </c>
      <c r="S5" s="58">
        <f t="shared" ref="S5:S28" ca="1" si="3">IF(ISBLANK(R5),_xlfn.DAYS(TODAY(),B5),_xlfn.DAYS(R5,B5))</f>
        <v>45</v>
      </c>
    </row>
    <row r="6" spans="1:19" ht="78" x14ac:dyDescent="0.35">
      <c r="A6" s="62" t="s">
        <v>1062</v>
      </c>
      <c r="B6" s="61">
        <v>43808</v>
      </c>
      <c r="C6" s="40">
        <f t="shared" si="0"/>
        <v>12</v>
      </c>
      <c r="D6" s="40">
        <f t="shared" si="1"/>
        <v>2019</v>
      </c>
      <c r="E6" s="10">
        <f t="shared" si="2"/>
        <v>50</v>
      </c>
      <c r="F6" s="39" t="s">
        <v>1188</v>
      </c>
      <c r="G6" s="40">
        <v>960124</v>
      </c>
      <c r="H6" s="39" t="s">
        <v>1187</v>
      </c>
      <c r="I6" s="39" t="s">
        <v>5</v>
      </c>
      <c r="J6" s="39" t="s">
        <v>679</v>
      </c>
      <c r="K6" s="39" t="s">
        <v>85</v>
      </c>
      <c r="L6" s="39" t="s">
        <v>1186</v>
      </c>
      <c r="M6" s="40" t="s">
        <v>2</v>
      </c>
      <c r="N6" s="39" t="s">
        <v>474</v>
      </c>
      <c r="O6" s="39" t="s">
        <v>1185</v>
      </c>
      <c r="P6" s="39" t="s">
        <v>1184</v>
      </c>
      <c r="Q6" s="59">
        <v>43816</v>
      </c>
      <c r="R6" s="59">
        <v>43816</v>
      </c>
      <c r="S6" s="58">
        <f t="shared" ca="1" si="3"/>
        <v>8</v>
      </c>
    </row>
    <row r="7" spans="1:19" ht="60" customHeight="1" x14ac:dyDescent="0.35">
      <c r="A7" s="62" t="s">
        <v>1055</v>
      </c>
      <c r="B7" s="61">
        <v>43817</v>
      </c>
      <c r="C7" s="40">
        <f t="shared" si="0"/>
        <v>12</v>
      </c>
      <c r="D7" s="40">
        <f t="shared" si="1"/>
        <v>2019</v>
      </c>
      <c r="E7" s="10">
        <f t="shared" si="2"/>
        <v>51</v>
      </c>
      <c r="F7" s="39" t="s">
        <v>1183</v>
      </c>
      <c r="G7" s="40">
        <v>251108</v>
      </c>
      <c r="H7" s="39" t="s">
        <v>1182</v>
      </c>
      <c r="I7" s="39" t="s">
        <v>115</v>
      </c>
      <c r="J7" s="39" t="s">
        <v>679</v>
      </c>
      <c r="K7" s="39" t="s">
        <v>85</v>
      </c>
      <c r="L7" s="39"/>
      <c r="M7" s="40" t="s">
        <v>2</v>
      </c>
      <c r="N7" s="39"/>
      <c r="O7" s="39" t="s">
        <v>1101</v>
      </c>
      <c r="P7" s="39"/>
      <c r="Q7" s="39"/>
      <c r="R7" s="59">
        <v>43817</v>
      </c>
      <c r="S7" s="58">
        <f t="shared" ca="1" si="3"/>
        <v>0</v>
      </c>
    </row>
    <row r="8" spans="1:19" ht="208" x14ac:dyDescent="0.35">
      <c r="A8" s="62" t="s">
        <v>1181</v>
      </c>
      <c r="B8" s="61">
        <v>43817</v>
      </c>
      <c r="C8" s="40">
        <f t="shared" si="0"/>
        <v>12</v>
      </c>
      <c r="D8" s="40">
        <f t="shared" si="1"/>
        <v>2019</v>
      </c>
      <c r="E8" s="10">
        <f t="shared" si="2"/>
        <v>51</v>
      </c>
      <c r="F8" s="39" t="s">
        <v>1180</v>
      </c>
      <c r="G8" s="40">
        <v>897340</v>
      </c>
      <c r="H8" s="39" t="s">
        <v>1179</v>
      </c>
      <c r="I8" s="39" t="s">
        <v>719</v>
      </c>
      <c r="J8" s="39" t="s">
        <v>671</v>
      </c>
      <c r="K8" s="39" t="s">
        <v>4</v>
      </c>
      <c r="L8" s="39" t="s">
        <v>1178</v>
      </c>
      <c r="M8" s="40" t="s">
        <v>2</v>
      </c>
      <c r="N8" s="39" t="s">
        <v>1171</v>
      </c>
      <c r="O8" s="39" t="s">
        <v>1111</v>
      </c>
      <c r="P8" s="39" t="s">
        <v>1177</v>
      </c>
      <c r="Q8" s="59">
        <v>43817</v>
      </c>
      <c r="R8" s="59">
        <v>43817</v>
      </c>
      <c r="S8" s="58">
        <f t="shared" ca="1" si="3"/>
        <v>0</v>
      </c>
    </row>
    <row r="9" spans="1:19" ht="26" x14ac:dyDescent="0.35">
      <c r="A9" s="62" t="s">
        <v>1176</v>
      </c>
      <c r="B9" s="61">
        <v>43821</v>
      </c>
      <c r="C9" s="40">
        <f t="shared" si="0"/>
        <v>12</v>
      </c>
      <c r="D9" s="40">
        <f t="shared" si="1"/>
        <v>2019</v>
      </c>
      <c r="E9" s="10">
        <f t="shared" si="2"/>
        <v>52</v>
      </c>
      <c r="F9" s="39" t="s">
        <v>1175</v>
      </c>
      <c r="G9" s="40" t="s">
        <v>1174</v>
      </c>
      <c r="H9" s="39" t="s">
        <v>1173</v>
      </c>
      <c r="I9" s="39" t="s">
        <v>372</v>
      </c>
      <c r="J9" s="39" t="s">
        <v>671</v>
      </c>
      <c r="K9" s="39" t="s">
        <v>4</v>
      </c>
      <c r="L9" s="39" t="s">
        <v>1172</v>
      </c>
      <c r="M9" s="40" t="s">
        <v>2</v>
      </c>
      <c r="N9" s="39" t="s">
        <v>1171</v>
      </c>
      <c r="O9" s="39" t="s">
        <v>1111</v>
      </c>
      <c r="P9" s="39" t="s">
        <v>1170</v>
      </c>
      <c r="Q9" s="59">
        <v>43823</v>
      </c>
      <c r="R9" s="59">
        <v>43823</v>
      </c>
      <c r="S9" s="58">
        <f t="shared" ca="1" si="3"/>
        <v>2</v>
      </c>
    </row>
    <row r="10" spans="1:19" ht="39" x14ac:dyDescent="0.35">
      <c r="A10" s="62" t="s">
        <v>1169</v>
      </c>
      <c r="B10" s="61">
        <v>43836</v>
      </c>
      <c r="C10" s="40">
        <f t="shared" si="0"/>
        <v>1</v>
      </c>
      <c r="D10" s="40">
        <f t="shared" si="1"/>
        <v>2020</v>
      </c>
      <c r="E10" s="10">
        <f t="shared" si="2"/>
        <v>2</v>
      </c>
      <c r="F10" s="39" t="s">
        <v>1168</v>
      </c>
      <c r="G10" s="40">
        <v>885906</v>
      </c>
      <c r="H10" s="39" t="s">
        <v>1167</v>
      </c>
      <c r="I10" s="39" t="s">
        <v>115</v>
      </c>
      <c r="J10" s="39" t="s">
        <v>679</v>
      </c>
      <c r="K10" s="39" t="s">
        <v>4</v>
      </c>
      <c r="L10" s="39" t="s">
        <v>1166</v>
      </c>
      <c r="M10" s="40" t="s">
        <v>2</v>
      </c>
      <c r="N10" s="39" t="s">
        <v>1156</v>
      </c>
      <c r="O10" s="39" t="s">
        <v>1076</v>
      </c>
      <c r="P10" s="39" t="s">
        <v>1165</v>
      </c>
      <c r="Q10" s="59">
        <v>43836</v>
      </c>
      <c r="R10" s="59">
        <v>43840</v>
      </c>
      <c r="S10" s="58">
        <f t="shared" ca="1" si="3"/>
        <v>4</v>
      </c>
    </row>
    <row r="11" spans="1:19" ht="26" x14ac:dyDescent="0.35">
      <c r="A11" s="62" t="s">
        <v>1164</v>
      </c>
      <c r="B11" s="61">
        <v>43839</v>
      </c>
      <c r="C11" s="40">
        <f t="shared" si="0"/>
        <v>1</v>
      </c>
      <c r="D11" s="40">
        <f t="shared" si="1"/>
        <v>2020</v>
      </c>
      <c r="E11" s="10">
        <f t="shared" si="2"/>
        <v>2</v>
      </c>
      <c r="F11" s="39" t="s">
        <v>1163</v>
      </c>
      <c r="G11" s="40">
        <v>252501</v>
      </c>
      <c r="H11" s="39" t="s">
        <v>1162</v>
      </c>
      <c r="I11" s="39" t="s">
        <v>5</v>
      </c>
      <c r="J11" s="39" t="s">
        <v>679</v>
      </c>
      <c r="K11" s="39" t="s">
        <v>4</v>
      </c>
      <c r="L11" s="39"/>
      <c r="M11" s="40" t="s">
        <v>2</v>
      </c>
      <c r="N11" s="39"/>
      <c r="O11" s="39" t="s">
        <v>1161</v>
      </c>
      <c r="P11" s="39" t="s">
        <v>1160</v>
      </c>
      <c r="Q11" s="59"/>
      <c r="R11" s="59">
        <v>43839</v>
      </c>
      <c r="S11" s="58">
        <f t="shared" ca="1" si="3"/>
        <v>0</v>
      </c>
    </row>
    <row r="12" spans="1:19" ht="39" x14ac:dyDescent="0.35">
      <c r="A12" s="62" t="s">
        <v>1159</v>
      </c>
      <c r="B12" s="61">
        <v>43839</v>
      </c>
      <c r="C12" s="40">
        <f t="shared" si="0"/>
        <v>1</v>
      </c>
      <c r="D12" s="40">
        <f t="shared" si="1"/>
        <v>2020</v>
      </c>
      <c r="E12" s="10">
        <f t="shared" si="2"/>
        <v>2</v>
      </c>
      <c r="F12" s="39" t="s">
        <v>1158</v>
      </c>
      <c r="G12" s="40">
        <v>252501</v>
      </c>
      <c r="H12" s="39" t="s">
        <v>52</v>
      </c>
      <c r="I12" s="39" t="s">
        <v>5</v>
      </c>
      <c r="J12" s="39" t="s">
        <v>679</v>
      </c>
      <c r="K12" s="39" t="s">
        <v>4</v>
      </c>
      <c r="L12" s="39" t="s">
        <v>1157</v>
      </c>
      <c r="M12" s="40" t="s">
        <v>2</v>
      </c>
      <c r="N12" s="39" t="s">
        <v>1156</v>
      </c>
      <c r="O12" s="39" t="s">
        <v>1155</v>
      </c>
      <c r="P12" s="39" t="s">
        <v>1154</v>
      </c>
      <c r="Q12" s="59"/>
      <c r="R12" s="59">
        <v>43846</v>
      </c>
      <c r="S12" s="58">
        <f t="shared" ca="1" si="3"/>
        <v>7</v>
      </c>
    </row>
    <row r="13" spans="1:19" ht="377" x14ac:dyDescent="0.35">
      <c r="A13" s="62" t="s">
        <v>1153</v>
      </c>
      <c r="B13" s="61">
        <v>43839</v>
      </c>
      <c r="C13" s="40">
        <f t="shared" si="0"/>
        <v>1</v>
      </c>
      <c r="D13" s="40">
        <f t="shared" si="1"/>
        <v>2020</v>
      </c>
      <c r="E13" s="10">
        <f t="shared" si="2"/>
        <v>2</v>
      </c>
      <c r="F13" s="39" t="s">
        <v>1152</v>
      </c>
      <c r="G13" s="40">
        <v>252501</v>
      </c>
      <c r="H13" s="39" t="s">
        <v>52</v>
      </c>
      <c r="I13" s="39" t="s">
        <v>5</v>
      </c>
      <c r="J13" s="39" t="s">
        <v>679</v>
      </c>
      <c r="K13" s="39" t="s">
        <v>4</v>
      </c>
      <c r="L13" s="39" t="s">
        <v>1151</v>
      </c>
      <c r="M13" s="40" t="s">
        <v>2</v>
      </c>
      <c r="N13" s="39"/>
      <c r="O13" s="39" t="s">
        <v>1111</v>
      </c>
      <c r="P13" s="39" t="s">
        <v>1150</v>
      </c>
      <c r="Q13" s="59">
        <v>43843</v>
      </c>
      <c r="R13" s="59">
        <v>43850</v>
      </c>
      <c r="S13" s="58">
        <f t="shared" ca="1" si="3"/>
        <v>11</v>
      </c>
    </row>
    <row r="14" spans="1:19" ht="208" x14ac:dyDescent="0.35">
      <c r="A14" s="62" t="s">
        <v>1149</v>
      </c>
      <c r="B14" s="61">
        <v>43844</v>
      </c>
      <c r="C14" s="40">
        <f t="shared" si="0"/>
        <v>1</v>
      </c>
      <c r="D14" s="40">
        <f t="shared" si="1"/>
        <v>2020</v>
      </c>
      <c r="E14" s="10">
        <f t="shared" si="2"/>
        <v>3</v>
      </c>
      <c r="F14" s="39" t="s">
        <v>1148</v>
      </c>
      <c r="G14" s="40">
        <v>253360</v>
      </c>
      <c r="H14" s="39" t="s">
        <v>1147</v>
      </c>
      <c r="I14" s="39" t="s">
        <v>5</v>
      </c>
      <c r="J14" s="39" t="s">
        <v>679</v>
      </c>
      <c r="K14" s="39" t="s">
        <v>4</v>
      </c>
      <c r="L14" s="39" t="s">
        <v>1146</v>
      </c>
      <c r="M14" s="40" t="s">
        <v>2</v>
      </c>
      <c r="N14" s="39" t="s">
        <v>1077</v>
      </c>
      <c r="O14" s="39" t="s">
        <v>1111</v>
      </c>
      <c r="P14" s="39" t="s">
        <v>1145</v>
      </c>
      <c r="Q14" s="59">
        <v>43843</v>
      </c>
      <c r="R14" s="59">
        <v>43844</v>
      </c>
      <c r="S14" s="58">
        <f t="shared" ca="1" si="3"/>
        <v>0</v>
      </c>
    </row>
    <row r="15" spans="1:19" ht="52" x14ac:dyDescent="0.35">
      <c r="A15" s="62" t="s">
        <v>1144</v>
      </c>
      <c r="B15" s="61">
        <v>43844</v>
      </c>
      <c r="C15" s="40">
        <f t="shared" si="0"/>
        <v>1</v>
      </c>
      <c r="D15" s="40">
        <f t="shared" si="1"/>
        <v>2020</v>
      </c>
      <c r="E15" s="10">
        <f t="shared" si="2"/>
        <v>3</v>
      </c>
      <c r="F15" s="39" t="s">
        <v>1143</v>
      </c>
      <c r="G15" s="40">
        <v>887555</v>
      </c>
      <c r="H15" s="39" t="s">
        <v>1142</v>
      </c>
      <c r="I15" s="39" t="s">
        <v>115</v>
      </c>
      <c r="J15" s="39" t="s">
        <v>679</v>
      </c>
      <c r="K15" s="39" t="s">
        <v>4</v>
      </c>
      <c r="L15" s="39" t="s">
        <v>1141</v>
      </c>
      <c r="M15" s="40" t="s">
        <v>2</v>
      </c>
      <c r="N15" s="39" t="s">
        <v>1077</v>
      </c>
      <c r="O15" s="39" t="s">
        <v>1076</v>
      </c>
      <c r="P15" s="39" t="s">
        <v>1140</v>
      </c>
      <c r="Q15" s="59">
        <v>43850</v>
      </c>
      <c r="R15" s="59">
        <v>43850</v>
      </c>
      <c r="S15" s="58">
        <f t="shared" ca="1" si="3"/>
        <v>6</v>
      </c>
    </row>
    <row r="16" spans="1:19" ht="409.6" thickBot="1" x14ac:dyDescent="0.4">
      <c r="A16" s="57" t="s">
        <v>1139</v>
      </c>
      <c r="B16" s="56">
        <v>43841</v>
      </c>
      <c r="C16" s="55">
        <f t="shared" si="0"/>
        <v>1</v>
      </c>
      <c r="D16" s="55">
        <f t="shared" si="1"/>
        <v>2020</v>
      </c>
      <c r="E16" s="10">
        <f t="shared" si="2"/>
        <v>2</v>
      </c>
      <c r="F16" s="54" t="s">
        <v>1138</v>
      </c>
      <c r="G16" s="55">
        <v>890369</v>
      </c>
      <c r="H16" s="54" t="s">
        <v>1137</v>
      </c>
      <c r="I16" s="54" t="s">
        <v>5</v>
      </c>
      <c r="J16" s="54" t="s">
        <v>679</v>
      </c>
      <c r="K16" s="54" t="s">
        <v>4</v>
      </c>
      <c r="L16" s="54" t="s">
        <v>1136</v>
      </c>
      <c r="M16" s="55" t="s">
        <v>2</v>
      </c>
      <c r="N16" s="54"/>
      <c r="O16" s="54" t="s">
        <v>1111</v>
      </c>
      <c r="P16" s="54" t="s">
        <v>1135</v>
      </c>
      <c r="Q16" s="52">
        <v>43874</v>
      </c>
      <c r="R16" s="52">
        <v>43874</v>
      </c>
      <c r="S16" s="51">
        <f t="shared" ca="1" si="3"/>
        <v>33</v>
      </c>
    </row>
    <row r="17" spans="1:19" ht="105" thickTop="1" thickBot="1" x14ac:dyDescent="0.4">
      <c r="A17" s="86" t="s">
        <v>1134</v>
      </c>
      <c r="B17" s="85">
        <v>43882</v>
      </c>
      <c r="C17" s="84">
        <f t="shared" si="0"/>
        <v>2</v>
      </c>
      <c r="D17" s="84">
        <f t="shared" si="1"/>
        <v>2020</v>
      </c>
      <c r="E17" s="10">
        <f t="shared" si="2"/>
        <v>9</v>
      </c>
      <c r="F17" s="83" t="s">
        <v>1133</v>
      </c>
      <c r="G17" s="84" t="s">
        <v>1132</v>
      </c>
      <c r="H17" s="83" t="s">
        <v>1131</v>
      </c>
      <c r="I17" s="83" t="s">
        <v>5</v>
      </c>
      <c r="J17" s="83" t="s">
        <v>679</v>
      </c>
      <c r="K17" s="83" t="s">
        <v>4</v>
      </c>
      <c r="L17" s="83" t="s">
        <v>1130</v>
      </c>
      <c r="M17" s="84" t="s">
        <v>2</v>
      </c>
      <c r="N17" s="83"/>
      <c r="O17" s="83" t="s">
        <v>1129</v>
      </c>
      <c r="P17" s="83" t="s">
        <v>1128</v>
      </c>
      <c r="Q17" s="82">
        <v>43888</v>
      </c>
      <c r="R17" s="82">
        <v>43888</v>
      </c>
      <c r="S17" s="81">
        <f t="shared" ca="1" si="3"/>
        <v>6</v>
      </c>
    </row>
    <row r="18" spans="1:19" ht="42.65" customHeight="1" thickTop="1" x14ac:dyDescent="0.35">
      <c r="A18" s="12" t="s">
        <v>1127</v>
      </c>
      <c r="B18" s="11">
        <v>43894</v>
      </c>
      <c r="C18" s="9">
        <f t="shared" si="0"/>
        <v>3</v>
      </c>
      <c r="D18" s="9">
        <f t="shared" si="1"/>
        <v>2020</v>
      </c>
      <c r="E18" s="10">
        <f t="shared" si="2"/>
        <v>10</v>
      </c>
      <c r="F18" s="8" t="s">
        <v>1126</v>
      </c>
      <c r="G18" s="9">
        <v>240802</v>
      </c>
      <c r="H18" s="8" t="s">
        <v>1125</v>
      </c>
      <c r="I18" s="8" t="s">
        <v>115</v>
      </c>
      <c r="J18" s="8" t="s">
        <v>679</v>
      </c>
      <c r="K18" s="8" t="s">
        <v>4</v>
      </c>
      <c r="L18" s="8" t="s">
        <v>1124</v>
      </c>
      <c r="M18" s="9" t="s">
        <v>2</v>
      </c>
      <c r="N18" s="8" t="s">
        <v>1123</v>
      </c>
      <c r="O18" s="8" t="s">
        <v>1117</v>
      </c>
      <c r="P18" s="8" t="s">
        <v>1122</v>
      </c>
      <c r="Q18" s="6">
        <v>43894</v>
      </c>
      <c r="R18" s="6">
        <v>43894</v>
      </c>
      <c r="S18" s="5">
        <f t="shared" ca="1" si="3"/>
        <v>0</v>
      </c>
    </row>
    <row r="19" spans="1:19" ht="130.5" thickBot="1" x14ac:dyDescent="0.4">
      <c r="A19" s="57" t="s">
        <v>1121</v>
      </c>
      <c r="B19" s="56">
        <v>43894</v>
      </c>
      <c r="C19" s="55">
        <f t="shared" si="0"/>
        <v>3</v>
      </c>
      <c r="D19" s="55">
        <f t="shared" si="1"/>
        <v>2020</v>
      </c>
      <c r="E19" s="10">
        <f t="shared" si="2"/>
        <v>10</v>
      </c>
      <c r="F19" s="54" t="s">
        <v>1120</v>
      </c>
      <c r="G19" s="55">
        <v>262005</v>
      </c>
      <c r="H19" s="54" t="s">
        <v>1119</v>
      </c>
      <c r="I19" s="54" t="s">
        <v>115</v>
      </c>
      <c r="J19" s="54" t="s">
        <v>679</v>
      </c>
      <c r="K19" s="54" t="s">
        <v>184</v>
      </c>
      <c r="L19" s="54" t="s">
        <v>1118</v>
      </c>
      <c r="M19" s="55" t="s">
        <v>2</v>
      </c>
      <c r="N19" s="54"/>
      <c r="O19" s="54" t="s">
        <v>1117</v>
      </c>
      <c r="P19" s="54" t="s">
        <v>1116</v>
      </c>
      <c r="Q19" s="52">
        <v>43894</v>
      </c>
      <c r="R19" s="52"/>
      <c r="S19" s="51">
        <f t="shared" ca="1" si="3"/>
        <v>173</v>
      </c>
    </row>
    <row r="20" spans="1:19" ht="26.5" thickTop="1" x14ac:dyDescent="0.35">
      <c r="A20" s="12" t="s">
        <v>1115</v>
      </c>
      <c r="B20" s="11">
        <v>43896</v>
      </c>
      <c r="C20" s="9">
        <f t="shared" si="0"/>
        <v>3</v>
      </c>
      <c r="D20" s="9">
        <f t="shared" si="1"/>
        <v>2020</v>
      </c>
      <c r="E20" s="10">
        <f t="shared" si="2"/>
        <v>11</v>
      </c>
      <c r="F20" s="8" t="s">
        <v>1114</v>
      </c>
      <c r="G20" s="9">
        <v>931024</v>
      </c>
      <c r="H20" s="8" t="s">
        <v>1113</v>
      </c>
      <c r="I20" s="8"/>
      <c r="J20" s="8" t="s">
        <v>679</v>
      </c>
      <c r="K20" s="8" t="s">
        <v>85</v>
      </c>
      <c r="L20" s="8" t="s">
        <v>1112</v>
      </c>
      <c r="M20" s="9" t="s">
        <v>2</v>
      </c>
      <c r="N20" s="8"/>
      <c r="O20" s="8" t="s">
        <v>1111</v>
      </c>
      <c r="P20" s="8" t="s">
        <v>1110</v>
      </c>
      <c r="Q20" s="6"/>
      <c r="R20" s="6">
        <v>43896</v>
      </c>
      <c r="S20" s="5">
        <f t="shared" ca="1" si="3"/>
        <v>0</v>
      </c>
    </row>
    <row r="21" spans="1:19" ht="78" x14ac:dyDescent="0.35">
      <c r="A21" s="12" t="s">
        <v>1109</v>
      </c>
      <c r="B21" s="11">
        <v>43899</v>
      </c>
      <c r="C21" s="9">
        <f t="shared" si="0"/>
        <v>3</v>
      </c>
      <c r="D21" s="9">
        <f t="shared" si="1"/>
        <v>2020</v>
      </c>
      <c r="E21" s="10">
        <f t="shared" si="2"/>
        <v>11</v>
      </c>
      <c r="F21" s="8" t="s">
        <v>1108</v>
      </c>
      <c r="G21" s="9" t="s">
        <v>1107</v>
      </c>
      <c r="H21" s="8" t="s">
        <v>1106</v>
      </c>
      <c r="I21" s="8" t="s">
        <v>5</v>
      </c>
      <c r="J21" s="8" t="s">
        <v>671</v>
      </c>
      <c r="K21" s="8" t="s">
        <v>4</v>
      </c>
      <c r="L21" s="8" t="s">
        <v>1105</v>
      </c>
      <c r="M21" s="9" t="s">
        <v>2</v>
      </c>
      <c r="N21" s="8"/>
      <c r="O21" s="8" t="s">
        <v>1101</v>
      </c>
      <c r="P21" s="8" t="s">
        <v>1104</v>
      </c>
      <c r="Q21" s="6">
        <v>43902</v>
      </c>
      <c r="R21" s="6">
        <v>43902</v>
      </c>
      <c r="S21" s="5">
        <f t="shared" ca="1" si="3"/>
        <v>3</v>
      </c>
    </row>
    <row r="22" spans="1:19" ht="65.5" thickBot="1" x14ac:dyDescent="0.4">
      <c r="A22" s="20" t="s">
        <v>1103</v>
      </c>
      <c r="B22" s="19">
        <v>43902</v>
      </c>
      <c r="C22" s="17">
        <f t="shared" si="0"/>
        <v>3</v>
      </c>
      <c r="D22" s="17">
        <f t="shared" si="1"/>
        <v>2020</v>
      </c>
      <c r="E22" s="10">
        <f t="shared" si="2"/>
        <v>11</v>
      </c>
      <c r="F22" s="14" t="s">
        <v>1102</v>
      </c>
      <c r="G22" s="17"/>
      <c r="H22" s="16"/>
      <c r="I22" s="16"/>
      <c r="J22" s="16"/>
      <c r="K22" s="16"/>
      <c r="L22" s="16"/>
      <c r="M22" s="17"/>
      <c r="N22" s="16"/>
      <c r="O22" s="8" t="s">
        <v>1101</v>
      </c>
      <c r="P22" s="16"/>
      <c r="Q22" s="14"/>
      <c r="R22" s="14">
        <v>43902</v>
      </c>
      <c r="S22" s="13">
        <f t="shared" ca="1" si="3"/>
        <v>0</v>
      </c>
    </row>
    <row r="23" spans="1:19" ht="105" thickTop="1" thickBot="1" x14ac:dyDescent="0.4">
      <c r="A23" s="49" t="s">
        <v>1100</v>
      </c>
      <c r="B23" s="48">
        <v>43906</v>
      </c>
      <c r="C23" s="46">
        <f t="shared" si="0"/>
        <v>3</v>
      </c>
      <c r="D23" s="46">
        <f t="shared" si="1"/>
        <v>2020</v>
      </c>
      <c r="E23" s="10">
        <f t="shared" si="2"/>
        <v>12</v>
      </c>
      <c r="F23" s="43" t="s">
        <v>1099</v>
      </c>
      <c r="G23" s="46"/>
      <c r="H23" s="45" t="s">
        <v>213</v>
      </c>
      <c r="I23" s="45" t="s">
        <v>5</v>
      </c>
      <c r="J23" s="45" t="s">
        <v>679</v>
      </c>
      <c r="K23" s="45" t="s">
        <v>4</v>
      </c>
      <c r="L23" s="45" t="s">
        <v>1098</v>
      </c>
      <c r="M23" s="46"/>
      <c r="N23" s="45"/>
      <c r="O23" s="45" t="s">
        <v>1097</v>
      </c>
      <c r="P23" s="45" t="s">
        <v>1096</v>
      </c>
      <c r="Q23" s="43"/>
      <c r="R23" s="43">
        <v>43906</v>
      </c>
      <c r="S23" s="42">
        <f t="shared" ca="1" si="3"/>
        <v>0</v>
      </c>
    </row>
    <row r="24" spans="1:19" ht="209" thickTop="1" thickBot="1" x14ac:dyDescent="0.4">
      <c r="A24" s="49" t="s">
        <v>1095</v>
      </c>
      <c r="B24" s="48">
        <v>43922</v>
      </c>
      <c r="C24" s="46">
        <f t="shared" si="0"/>
        <v>4</v>
      </c>
      <c r="D24" s="46">
        <f t="shared" si="1"/>
        <v>2020</v>
      </c>
      <c r="E24" s="18">
        <f t="shared" si="2"/>
        <v>14</v>
      </c>
      <c r="F24" s="43" t="s">
        <v>1094</v>
      </c>
      <c r="G24" s="46"/>
      <c r="H24" s="45" t="s">
        <v>52</v>
      </c>
      <c r="I24" s="45" t="s">
        <v>5</v>
      </c>
      <c r="J24" s="45" t="s">
        <v>679</v>
      </c>
      <c r="K24" s="45" t="s">
        <v>4</v>
      </c>
      <c r="L24" s="45" t="s">
        <v>1093</v>
      </c>
      <c r="M24" s="46" t="s">
        <v>2</v>
      </c>
      <c r="N24" s="45" t="s">
        <v>1082</v>
      </c>
      <c r="O24" s="45" t="s">
        <v>1092</v>
      </c>
      <c r="P24" s="45" t="s">
        <v>1091</v>
      </c>
      <c r="Q24" s="43">
        <v>43922</v>
      </c>
      <c r="R24" s="43">
        <v>43941</v>
      </c>
      <c r="S24" s="42">
        <f t="shared" ca="1" si="3"/>
        <v>19</v>
      </c>
    </row>
    <row r="25" spans="1:19" ht="92" thickTop="1" thickBot="1" x14ac:dyDescent="0.4">
      <c r="A25" s="49" t="s">
        <v>1086</v>
      </c>
      <c r="B25" s="48">
        <v>43971</v>
      </c>
      <c r="C25" s="46">
        <f t="shared" si="0"/>
        <v>5</v>
      </c>
      <c r="D25" s="46">
        <f t="shared" si="1"/>
        <v>2020</v>
      </c>
      <c r="E25" s="80">
        <f t="shared" si="2"/>
        <v>21</v>
      </c>
      <c r="F25" s="43" t="s">
        <v>1090</v>
      </c>
      <c r="G25" s="46">
        <v>240202</v>
      </c>
      <c r="H25" s="45" t="s">
        <v>1089</v>
      </c>
      <c r="I25" s="45" t="s">
        <v>115</v>
      </c>
      <c r="J25" s="45" t="s">
        <v>679</v>
      </c>
      <c r="K25" s="45" t="s">
        <v>4</v>
      </c>
      <c r="L25" s="45" t="s">
        <v>1088</v>
      </c>
      <c r="M25" s="46" t="s">
        <v>2</v>
      </c>
      <c r="N25" s="45" t="s">
        <v>1082</v>
      </c>
      <c r="O25" s="45" t="s">
        <v>234</v>
      </c>
      <c r="P25" s="45" t="s">
        <v>1087</v>
      </c>
      <c r="Q25" s="43">
        <v>43971</v>
      </c>
      <c r="R25" s="43">
        <v>43971</v>
      </c>
      <c r="S25" s="42">
        <f t="shared" ca="1" si="3"/>
        <v>0</v>
      </c>
    </row>
    <row r="26" spans="1:19" ht="27" thickTop="1" thickBot="1" x14ac:dyDescent="0.4">
      <c r="A26" s="49" t="s">
        <v>1086</v>
      </c>
      <c r="B26" s="48">
        <v>43979</v>
      </c>
      <c r="C26" s="46">
        <f t="shared" si="0"/>
        <v>5</v>
      </c>
      <c r="D26" s="46">
        <f t="shared" si="1"/>
        <v>2020</v>
      </c>
      <c r="E26" s="80">
        <f t="shared" si="2"/>
        <v>22</v>
      </c>
      <c r="F26" s="43" t="s">
        <v>1085</v>
      </c>
      <c r="G26" s="46">
        <v>240202</v>
      </c>
      <c r="H26" s="45" t="s">
        <v>1084</v>
      </c>
      <c r="I26" s="45" t="s">
        <v>115</v>
      </c>
      <c r="J26" s="45" t="s">
        <v>679</v>
      </c>
      <c r="K26" s="45" t="s">
        <v>4</v>
      </c>
      <c r="L26" s="43" t="s">
        <v>1083</v>
      </c>
      <c r="M26" s="46" t="s">
        <v>2</v>
      </c>
      <c r="N26" s="45" t="s">
        <v>1082</v>
      </c>
      <c r="O26" s="45" t="s">
        <v>234</v>
      </c>
      <c r="P26" s="45" t="s">
        <v>1081</v>
      </c>
      <c r="Q26" s="43"/>
      <c r="R26" s="43">
        <v>43979</v>
      </c>
      <c r="S26" s="42">
        <f t="shared" ca="1" si="3"/>
        <v>0</v>
      </c>
    </row>
    <row r="27" spans="1:19" ht="105" thickTop="1" thickBot="1" x14ac:dyDescent="0.4">
      <c r="A27" s="49" t="s">
        <v>1080</v>
      </c>
      <c r="B27" s="48">
        <v>43998</v>
      </c>
      <c r="C27" s="46">
        <f t="shared" si="0"/>
        <v>6</v>
      </c>
      <c r="D27" s="46">
        <f t="shared" si="1"/>
        <v>2020</v>
      </c>
      <c r="E27" s="80">
        <f t="shared" si="2"/>
        <v>25</v>
      </c>
      <c r="F27" s="43" t="s">
        <v>1079</v>
      </c>
      <c r="G27" s="46">
        <v>250300</v>
      </c>
      <c r="H27" s="45" t="s">
        <v>836</v>
      </c>
      <c r="I27" s="45" t="s">
        <v>115</v>
      </c>
      <c r="J27" s="45" t="s">
        <v>679</v>
      </c>
      <c r="K27" s="45" t="s">
        <v>4</v>
      </c>
      <c r="L27" s="43" t="s">
        <v>1078</v>
      </c>
      <c r="M27" s="46" t="s">
        <v>2</v>
      </c>
      <c r="N27" s="45" t="s">
        <v>1077</v>
      </c>
      <c r="O27" s="45" t="s">
        <v>1076</v>
      </c>
      <c r="P27" s="45" t="s">
        <v>1075</v>
      </c>
      <c r="Q27" s="43">
        <v>43998</v>
      </c>
      <c r="R27" s="43">
        <v>44014</v>
      </c>
      <c r="S27" s="42">
        <f t="shared" ca="1" si="3"/>
        <v>16</v>
      </c>
    </row>
    <row r="28" spans="1:19" ht="78.5" thickTop="1" x14ac:dyDescent="0.35">
      <c r="A28" s="12" t="s">
        <v>1074</v>
      </c>
      <c r="B28" s="11">
        <v>44015</v>
      </c>
      <c r="C28" s="9">
        <f t="shared" si="0"/>
        <v>7</v>
      </c>
      <c r="D28" s="9">
        <f t="shared" si="1"/>
        <v>2020</v>
      </c>
      <c r="E28" s="10">
        <f t="shared" si="2"/>
        <v>28</v>
      </c>
      <c r="F28" s="6" t="s">
        <v>1073</v>
      </c>
      <c r="G28" s="9">
        <v>891507</v>
      </c>
      <c r="H28" s="8" t="s">
        <v>1072</v>
      </c>
      <c r="I28" s="8" t="s">
        <v>1071</v>
      </c>
      <c r="J28" s="8" t="s">
        <v>679</v>
      </c>
      <c r="K28" s="8" t="s">
        <v>4</v>
      </c>
      <c r="L28" s="6"/>
      <c r="M28" s="9"/>
      <c r="N28" s="8"/>
      <c r="O28" s="8" t="s">
        <v>1070</v>
      </c>
      <c r="P28" s="8"/>
      <c r="Q28" s="6"/>
      <c r="R28" s="6"/>
      <c r="S28" s="5">
        <f t="shared" ca="1" si="3"/>
        <v>52</v>
      </c>
    </row>
  </sheetData>
  <autoFilter ref="A4:S28" xr:uid="{3C9FBC93-1BEA-433E-9846-8924F762ED02}"/>
  <conditionalFormatting sqref="A5:A165">
    <cfRule type="expression" dxfId="20" priority="1">
      <formula>"si+$V:$V&gt;0"</formula>
    </cfRule>
  </conditionalFormatting>
  <dataValidations count="6">
    <dataValidation type="list" allowBlank="1" showInputMessage="1" showErrorMessage="1" sqref="J5:J1048576" xr:uid="{48B8DABE-0922-4539-B108-98E77C4EE4B8}">
      <formula1>"Virax,Fournisseur"</formula1>
    </dataValidation>
    <dataValidation type="list" allowBlank="1" showInputMessage="1" showErrorMessage="1" sqref="I5:I1048576" xr:uid="{4DA0288A-E1DF-456B-B656-43D7768F18A6}">
      <formula1>"Divers,Outillage,Coupe,Cintrage,Raccordement,Brasage,Maintenance,Poste"</formula1>
    </dataValidation>
    <dataValidation type="list" allowBlank="1" showInputMessage="1" showErrorMessage="1" sqref="M5:M1048576" xr:uid="{FDBB6A89-AB87-41A3-BD42-6362F12B3A23}">
      <formula1>"Justifiée,Injustifiée"</formula1>
    </dataValidation>
    <dataValidation type="custom" allowBlank="1" showInputMessage="1" showErrorMessage="1" sqref="I1:I1048576" xr:uid="{8392C943-341A-421D-AECF-EC2DA070C432}">
      <formula1>métiers</formula1>
    </dataValidation>
    <dataValidation type="list" allowBlank="1" showInputMessage="1" showErrorMessage="1" sqref="K5:K28 L12 K29:L1048576" xr:uid="{B6D5C04B-F031-4CA5-A72D-0C79FD81CCE0}">
      <formula1>"Problème technique,Problème de conditionnement,Problème d'identification,Problème de transport,Autre problème"</formula1>
    </dataValidation>
    <dataValidation type="list" allowBlank="1" showInputMessage="1" showErrorMessage="1" sqref="O900:O1048576 N1102:N1048576" xr:uid="{3CE80FF9-B030-44DC-AE45-87DEE9FF2B46}">
      <formula1>"RMA,SAV,Courrier"</formula1>
    </dataValidation>
  </dataValidations>
  <hyperlinks>
    <hyperlink ref="I4" location="'Tableau de bord'!A29" display="Famille Catalogue " xr:uid="{CBD2A9D1-BA7A-4160-9EF5-7B5DF2251BAD}"/>
  </hyperlinks>
  <pageMargins left="0.51181102362204722" right="0.43307086614173229" top="0.59055118110236227" bottom="0.55118110236220474" header="0.31496062992125984" footer="0.31496062992125984"/>
  <pageSetup paperSize="9" scale="38" fitToHeight="0" orientation="landscape" horizontalDpi="300" verticalDpi="300" r:id="rId1"/>
  <headerFooter>
    <oddHeader>&amp;L&amp;G</oddHeader>
    <oddFooter>&amp;LCréé le 03/05/2011 et mis à jour par E.LEFEBVRE le 08/10/2015&amp;C&amp;F - &amp;A - Indice C&amp;RPage &amp;P/&amp;N</oddFooter>
  </headerFooter>
  <legacyDrawingHF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19FA88-3CB1-45CF-A637-21A02D064B90}">
  <sheetPr codeName="Feuil5"/>
  <dimension ref="A1:AA75"/>
  <sheetViews>
    <sheetView tabSelected="1" zoomScale="70" zoomScaleNormal="70" workbookViewId="0">
      <pane ySplit="5" topLeftCell="A48" activePane="bottomLeft" state="frozen"/>
      <selection activeCell="E125" sqref="E125"/>
      <selection pane="bottomLeft" activeCell="D55" sqref="D55"/>
    </sheetView>
  </sheetViews>
  <sheetFormatPr baseColWidth="10" defaultColWidth="11.453125" defaultRowHeight="14.5" x14ac:dyDescent="0.3"/>
  <cols>
    <col min="1" max="1" width="12" style="164" bestFit="1" customWidth="1"/>
    <col min="2" max="2" width="9.81640625" style="94" bestFit="1" customWidth="1"/>
    <col min="3" max="3" width="10.6328125" style="94" bestFit="1" customWidth="1"/>
    <col min="4" max="4" width="9.08984375" style="94" bestFit="1" customWidth="1"/>
    <col min="5" max="5" width="15.54296875" style="94" bestFit="1" customWidth="1"/>
    <col min="6" max="6" width="19.6328125" style="94" bestFit="1" customWidth="1"/>
    <col min="7" max="7" width="15.08984375" style="94" bestFit="1" customWidth="1"/>
    <col min="8" max="8" width="28.6328125" style="93" bestFit="1" customWidth="1"/>
    <col min="9" max="9" width="21" style="95" bestFit="1" customWidth="1"/>
    <col min="10" max="10" width="20.7265625" style="94" bestFit="1" customWidth="1"/>
    <col min="11" max="11" width="34" style="93" bestFit="1" customWidth="1"/>
    <col min="12" max="12" width="9.453125" style="88" customWidth="1"/>
    <col min="13" max="13" width="8.453125" style="88" customWidth="1"/>
    <col min="14" max="14" width="67.453125" style="87" customWidth="1"/>
    <col min="15" max="15" width="14.54296875" style="92" customWidth="1"/>
    <col min="16" max="16" width="34.453125" style="91" customWidth="1"/>
    <col min="17" max="17" width="12.81640625" style="90" customWidth="1"/>
    <col min="18" max="18" width="10.1796875" style="90" customWidth="1"/>
    <col min="19" max="19" width="12.453125" style="89" bestFit="1" customWidth="1"/>
    <col min="20" max="20" width="12.54296875" style="88" customWidth="1"/>
    <col min="21" max="23" width="11.453125" style="87"/>
    <col min="24" max="24" width="27.26953125" style="87" bestFit="1" customWidth="1"/>
    <col min="25" max="26" width="11.453125" style="87"/>
    <col min="27" max="27" width="27.26953125" style="87" bestFit="1" customWidth="1"/>
    <col min="28" max="16384" width="11.453125" style="87"/>
  </cols>
  <sheetData>
    <row r="1" spans="1:27" x14ac:dyDescent="0.3">
      <c r="V1" s="184">
        <v>2019</v>
      </c>
      <c r="W1" s="155">
        <f ca="1">AVERAGE(T6:T10)</f>
        <v>32.4</v>
      </c>
      <c r="X1" s="182" t="s">
        <v>667</v>
      </c>
      <c r="Y1" s="185">
        <v>2020</v>
      </c>
      <c r="Z1" s="155">
        <f ca="1">AVERAGE(T11:T52)</f>
        <v>21.166666666666668</v>
      </c>
      <c r="AA1" s="182" t="s">
        <v>667</v>
      </c>
    </row>
    <row r="2" spans="1:27" x14ac:dyDescent="0.3">
      <c r="V2" s="94"/>
      <c r="W2" s="154">
        <f ca="1">COUNTIFS(T6:T10,"&gt;0")</f>
        <v>4</v>
      </c>
      <c r="X2" s="183" t="s">
        <v>666</v>
      </c>
      <c r="Y2" s="95"/>
      <c r="Z2" s="154">
        <f>COUNTIFS(S11:S52,"&gt;0")</f>
        <v>36</v>
      </c>
      <c r="AA2" s="183" t="s">
        <v>666</v>
      </c>
    </row>
    <row r="3" spans="1:27" ht="15" thickBot="1" x14ac:dyDescent="0.35">
      <c r="V3" s="94"/>
      <c r="W3" s="154">
        <f ca="1">COUNTBLANK(T6:T10)</f>
        <v>0</v>
      </c>
      <c r="X3" s="183" t="s">
        <v>665</v>
      </c>
      <c r="Y3" s="95"/>
      <c r="Z3" s="154">
        <f>COUNTBLANK(S11:S52)</f>
        <v>6</v>
      </c>
      <c r="AA3" s="183" t="s">
        <v>665</v>
      </c>
    </row>
    <row r="4" spans="1:27" ht="16" thickBot="1" x14ac:dyDescent="0.4">
      <c r="A4" s="220" t="s">
        <v>1420</v>
      </c>
      <c r="B4" s="221"/>
      <c r="C4" s="221"/>
      <c r="D4" s="221"/>
      <c r="E4" s="221"/>
      <c r="F4" s="221"/>
      <c r="G4" s="221"/>
      <c r="H4" s="221"/>
      <c r="I4" s="221"/>
      <c r="J4" s="221"/>
      <c r="K4" s="221"/>
      <c r="L4" s="221"/>
      <c r="M4" s="222"/>
      <c r="N4" s="223" t="s">
        <v>1419</v>
      </c>
      <c r="O4" s="224"/>
      <c r="P4" s="225" t="s">
        <v>1418</v>
      </c>
      <c r="Q4" s="226"/>
      <c r="R4" s="227"/>
      <c r="T4" s="191" t="s">
        <v>1417</v>
      </c>
    </row>
    <row r="5" spans="1:27" ht="39" x14ac:dyDescent="0.3">
      <c r="A5" s="192" t="s">
        <v>1416</v>
      </c>
      <c r="B5" s="153" t="s">
        <v>662</v>
      </c>
      <c r="C5" s="153" t="s">
        <v>661</v>
      </c>
      <c r="D5" s="153" t="s">
        <v>1069</v>
      </c>
      <c r="E5" s="150" t="s">
        <v>1415</v>
      </c>
      <c r="F5" s="151" t="s">
        <v>1414</v>
      </c>
      <c r="G5" s="151" t="s">
        <v>1413</v>
      </c>
      <c r="H5" s="150" t="s">
        <v>655</v>
      </c>
      <c r="I5" s="152" t="s">
        <v>1412</v>
      </c>
      <c r="J5" s="151" t="s">
        <v>1411</v>
      </c>
      <c r="K5" s="150" t="s">
        <v>1410</v>
      </c>
      <c r="L5" s="149" t="s">
        <v>1409</v>
      </c>
      <c r="M5" s="213" t="s">
        <v>1408</v>
      </c>
      <c r="N5" s="194" t="s">
        <v>1407</v>
      </c>
      <c r="O5" s="186" t="s">
        <v>1406</v>
      </c>
      <c r="P5" s="187" t="s">
        <v>1405</v>
      </c>
      <c r="Q5" s="188" t="s">
        <v>1404</v>
      </c>
      <c r="R5" s="189" t="s">
        <v>1403</v>
      </c>
      <c r="S5" s="148" t="s">
        <v>1402</v>
      </c>
      <c r="T5" s="190" t="s">
        <v>1401</v>
      </c>
    </row>
    <row r="6" spans="1:27" x14ac:dyDescent="0.3">
      <c r="A6" s="165" t="s">
        <v>1400</v>
      </c>
      <c r="B6" s="105">
        <f t="shared" ref="B6:B51" si="0">MONTH(E6)</f>
        <v>12</v>
      </c>
      <c r="C6" s="105">
        <f t="shared" ref="C6:C51" si="1">YEAR(E6)</f>
        <v>2019</v>
      </c>
      <c r="D6" s="104">
        <f t="shared" ref="D6:D51" si="2">WEEKNUM(E6)</f>
        <v>49</v>
      </c>
      <c r="E6" s="106">
        <v>43803</v>
      </c>
      <c r="F6" s="102"/>
      <c r="G6" s="102">
        <v>897870</v>
      </c>
      <c r="H6" s="106" t="s">
        <v>1399</v>
      </c>
      <c r="I6" s="103" t="s">
        <v>1421</v>
      </c>
      <c r="J6" s="102">
        <v>150009</v>
      </c>
      <c r="K6" s="133" t="s">
        <v>1398</v>
      </c>
      <c r="L6" s="96">
        <v>29</v>
      </c>
      <c r="M6" s="96"/>
      <c r="N6" s="218" t="s">
        <v>1397</v>
      </c>
      <c r="O6" s="135">
        <v>43810</v>
      </c>
      <c r="P6" s="99" t="s">
        <v>1357</v>
      </c>
      <c r="Q6" s="98" t="s">
        <v>1207</v>
      </c>
      <c r="R6" s="98"/>
      <c r="S6" s="142">
        <v>43837</v>
      </c>
      <c r="T6" s="96">
        <f t="shared" ref="T6:T52" ca="1" si="3">IF(ISBLANK(S6),_xlfn.DAYS(TODAY(),E6),_xlfn.DAYS(S6,E6))</f>
        <v>34</v>
      </c>
    </row>
    <row r="7" spans="1:27" x14ac:dyDescent="0.3">
      <c r="A7" s="165" t="s">
        <v>1396</v>
      </c>
      <c r="B7" s="105">
        <f t="shared" si="0"/>
        <v>12</v>
      </c>
      <c r="C7" s="105">
        <f t="shared" si="1"/>
        <v>2019</v>
      </c>
      <c r="D7" s="104">
        <f t="shared" si="2"/>
        <v>50</v>
      </c>
      <c r="E7" s="106">
        <v>43811</v>
      </c>
      <c r="F7" s="102">
        <v>4600027845</v>
      </c>
      <c r="G7" s="102">
        <v>896191</v>
      </c>
      <c r="H7" s="147" t="s">
        <v>1317</v>
      </c>
      <c r="I7" s="215" t="s">
        <v>1430</v>
      </c>
      <c r="J7" s="102">
        <v>110467</v>
      </c>
      <c r="K7" s="133" t="s">
        <v>1395</v>
      </c>
      <c r="L7" s="96">
        <v>14</v>
      </c>
      <c r="M7" s="96"/>
      <c r="N7" s="195" t="s">
        <v>1394</v>
      </c>
      <c r="O7" s="135">
        <v>43874</v>
      </c>
      <c r="P7" s="99"/>
      <c r="Q7" s="98"/>
      <c r="R7" s="98"/>
      <c r="S7" s="142">
        <v>43874</v>
      </c>
      <c r="T7" s="96">
        <f t="shared" ca="1" si="3"/>
        <v>63</v>
      </c>
    </row>
    <row r="8" spans="1:27" ht="299" x14ac:dyDescent="0.3">
      <c r="A8" s="165" t="s">
        <v>1393</v>
      </c>
      <c r="B8" s="105">
        <f t="shared" si="0"/>
        <v>12</v>
      </c>
      <c r="C8" s="105">
        <f t="shared" si="1"/>
        <v>2019</v>
      </c>
      <c r="D8" s="104">
        <f t="shared" si="2"/>
        <v>51</v>
      </c>
      <c r="E8" s="106">
        <v>43815</v>
      </c>
      <c r="F8" s="102"/>
      <c r="G8" s="102">
        <v>896726</v>
      </c>
      <c r="H8" s="106" t="s">
        <v>1392</v>
      </c>
      <c r="I8" s="144" t="s">
        <v>1434</v>
      </c>
      <c r="J8" s="102">
        <v>120025</v>
      </c>
      <c r="K8" s="133" t="s">
        <v>1391</v>
      </c>
      <c r="L8" s="96">
        <v>1200</v>
      </c>
      <c r="M8" s="96"/>
      <c r="N8" s="196" t="s">
        <v>1390</v>
      </c>
      <c r="O8" s="135">
        <v>43857</v>
      </c>
      <c r="P8" s="99" t="s">
        <v>1389</v>
      </c>
      <c r="Q8" s="98" t="s">
        <v>1207</v>
      </c>
      <c r="R8" s="135">
        <v>43812</v>
      </c>
      <c r="S8" s="142">
        <v>43859</v>
      </c>
      <c r="T8" s="96">
        <f t="shared" ca="1" si="3"/>
        <v>44</v>
      </c>
    </row>
    <row r="9" spans="1:27" ht="26" x14ac:dyDescent="0.3">
      <c r="A9" s="165" t="s">
        <v>1388</v>
      </c>
      <c r="B9" s="105">
        <f t="shared" si="0"/>
        <v>12</v>
      </c>
      <c r="C9" s="105">
        <f t="shared" si="1"/>
        <v>2019</v>
      </c>
      <c r="D9" s="104">
        <f t="shared" si="2"/>
        <v>51</v>
      </c>
      <c r="E9" s="106">
        <v>43816</v>
      </c>
      <c r="F9" s="102" t="s">
        <v>1387</v>
      </c>
      <c r="G9" s="102">
        <v>883334</v>
      </c>
      <c r="H9" s="106" t="s">
        <v>1386</v>
      </c>
      <c r="I9" s="144" t="s">
        <v>1426</v>
      </c>
      <c r="J9" s="102">
        <v>111547</v>
      </c>
      <c r="K9" s="133" t="s">
        <v>1385</v>
      </c>
      <c r="L9" s="96">
        <v>800</v>
      </c>
      <c r="M9" s="96"/>
      <c r="N9" s="196" t="s">
        <v>1384</v>
      </c>
      <c r="O9" s="135"/>
      <c r="P9" s="99"/>
      <c r="Q9" s="98"/>
      <c r="R9" s="98"/>
      <c r="S9" s="142">
        <v>43837</v>
      </c>
      <c r="T9" s="96">
        <f t="shared" ca="1" si="3"/>
        <v>21</v>
      </c>
    </row>
    <row r="10" spans="1:27" x14ac:dyDescent="0.3">
      <c r="A10" s="165" t="s">
        <v>1383</v>
      </c>
      <c r="B10" s="105">
        <f t="shared" si="0"/>
        <v>12</v>
      </c>
      <c r="C10" s="105">
        <f t="shared" si="1"/>
        <v>2019</v>
      </c>
      <c r="D10" s="104">
        <f t="shared" si="2"/>
        <v>51</v>
      </c>
      <c r="E10" s="106">
        <v>43818</v>
      </c>
      <c r="F10" s="102">
        <v>4600025298</v>
      </c>
      <c r="G10" s="102">
        <v>897340</v>
      </c>
      <c r="H10" s="106" t="s">
        <v>1382</v>
      </c>
      <c r="I10" s="144" t="s">
        <v>1421</v>
      </c>
      <c r="J10" s="102">
        <v>150009</v>
      </c>
      <c r="K10" s="133" t="s">
        <v>1381</v>
      </c>
      <c r="L10" s="96"/>
      <c r="M10" s="96"/>
      <c r="N10" s="195"/>
      <c r="O10" s="98"/>
      <c r="P10" s="99"/>
      <c r="Q10" s="98"/>
      <c r="R10" s="98"/>
      <c r="S10" s="142">
        <v>43818</v>
      </c>
      <c r="T10" s="96">
        <f t="shared" ca="1" si="3"/>
        <v>0</v>
      </c>
    </row>
    <row r="11" spans="1:27" x14ac:dyDescent="0.3">
      <c r="A11" s="165" t="s">
        <v>1380</v>
      </c>
      <c r="B11" s="105">
        <f t="shared" si="0"/>
        <v>1</v>
      </c>
      <c r="C11" s="105">
        <f t="shared" si="1"/>
        <v>2020</v>
      </c>
      <c r="D11" s="104">
        <f t="shared" si="2"/>
        <v>2</v>
      </c>
      <c r="E11" s="106">
        <v>43840</v>
      </c>
      <c r="F11" s="102">
        <v>4600028106</v>
      </c>
      <c r="G11" s="102">
        <v>897123</v>
      </c>
      <c r="H11" s="106" t="s">
        <v>1277</v>
      </c>
      <c r="I11" s="144" t="s">
        <v>1202</v>
      </c>
      <c r="J11" s="102">
        <v>111403</v>
      </c>
      <c r="K11" s="101" t="s">
        <v>1379</v>
      </c>
      <c r="L11" s="96">
        <v>344</v>
      </c>
      <c r="M11" s="96"/>
      <c r="N11" s="195" t="s">
        <v>1378</v>
      </c>
      <c r="O11" s="135">
        <v>43861</v>
      </c>
      <c r="P11" s="99"/>
      <c r="Q11" s="98" t="s">
        <v>1207</v>
      </c>
      <c r="R11" s="98"/>
      <c r="S11" s="142">
        <v>43861</v>
      </c>
      <c r="T11" s="96">
        <f t="shared" ca="1" si="3"/>
        <v>21</v>
      </c>
    </row>
    <row r="12" spans="1:27" ht="26" x14ac:dyDescent="0.3">
      <c r="A12" s="165" t="s">
        <v>1377</v>
      </c>
      <c r="B12" s="105">
        <f t="shared" si="0"/>
        <v>1</v>
      </c>
      <c r="C12" s="105">
        <f t="shared" si="1"/>
        <v>2020</v>
      </c>
      <c r="D12" s="104">
        <f t="shared" si="2"/>
        <v>3</v>
      </c>
      <c r="E12" s="106">
        <v>43843</v>
      </c>
      <c r="F12" s="102"/>
      <c r="G12" s="101" t="s">
        <v>1376</v>
      </c>
      <c r="H12" s="101" t="s">
        <v>1375</v>
      </c>
      <c r="I12" s="144" t="s">
        <v>1432</v>
      </c>
      <c r="J12" s="143">
        <v>110656</v>
      </c>
      <c r="K12" s="101" t="s">
        <v>1374</v>
      </c>
      <c r="L12" s="96">
        <v>56</v>
      </c>
      <c r="M12" s="96"/>
      <c r="N12" s="195" t="s">
        <v>1373</v>
      </c>
      <c r="O12" s="135">
        <v>43852</v>
      </c>
      <c r="P12" s="99" t="s">
        <v>1310</v>
      </c>
      <c r="Q12" s="98" t="s">
        <v>1207</v>
      </c>
      <c r="R12" s="98" t="s">
        <v>1372</v>
      </c>
      <c r="S12" s="142">
        <v>43853</v>
      </c>
      <c r="T12" s="96">
        <f t="shared" ca="1" si="3"/>
        <v>10</v>
      </c>
    </row>
    <row r="13" spans="1:27" x14ac:dyDescent="0.3">
      <c r="A13" s="165" t="s">
        <v>1371</v>
      </c>
      <c r="B13" s="105">
        <f t="shared" si="0"/>
        <v>1</v>
      </c>
      <c r="C13" s="105">
        <f t="shared" si="1"/>
        <v>2020</v>
      </c>
      <c r="D13" s="104">
        <f t="shared" si="2"/>
        <v>3</v>
      </c>
      <c r="E13" s="106">
        <v>43844</v>
      </c>
      <c r="F13" s="102">
        <v>4600028599</v>
      </c>
      <c r="G13" s="102">
        <v>891589</v>
      </c>
      <c r="H13" s="101" t="s">
        <v>1370</v>
      </c>
      <c r="I13" s="144" t="s">
        <v>1424</v>
      </c>
      <c r="J13" s="143">
        <v>110155</v>
      </c>
      <c r="K13" s="101" t="s">
        <v>1369</v>
      </c>
      <c r="L13" s="96">
        <v>1500</v>
      </c>
      <c r="M13" s="96"/>
      <c r="N13" s="195" t="s">
        <v>1368</v>
      </c>
      <c r="O13" s="135">
        <v>43852</v>
      </c>
      <c r="P13" s="99"/>
      <c r="Q13" s="98" t="s">
        <v>1207</v>
      </c>
      <c r="R13" s="135">
        <v>43852</v>
      </c>
      <c r="S13" s="142">
        <v>43852</v>
      </c>
      <c r="T13" s="96">
        <f t="shared" ca="1" si="3"/>
        <v>8</v>
      </c>
    </row>
    <row r="14" spans="1:27" ht="260" x14ac:dyDescent="0.3">
      <c r="A14" s="165" t="s">
        <v>1367</v>
      </c>
      <c r="B14" s="105">
        <f t="shared" si="0"/>
        <v>1</v>
      </c>
      <c r="C14" s="105">
        <f t="shared" si="1"/>
        <v>2020</v>
      </c>
      <c r="D14" s="104">
        <f t="shared" si="2"/>
        <v>3</v>
      </c>
      <c r="E14" s="106">
        <v>43845</v>
      </c>
      <c r="F14" s="214" t="s">
        <v>1366</v>
      </c>
      <c r="G14" s="102">
        <v>890505</v>
      </c>
      <c r="H14" s="101" t="s">
        <v>1365</v>
      </c>
      <c r="I14" s="144" t="s">
        <v>1431</v>
      </c>
      <c r="J14" s="143">
        <v>120135</v>
      </c>
      <c r="K14" s="101" t="s">
        <v>1364</v>
      </c>
      <c r="L14" s="96">
        <v>169</v>
      </c>
      <c r="M14" s="96"/>
      <c r="N14" s="196" t="s">
        <v>1363</v>
      </c>
      <c r="O14" s="135">
        <v>43488</v>
      </c>
      <c r="P14" s="99" t="s">
        <v>1362</v>
      </c>
      <c r="Q14" s="98" t="s">
        <v>1207</v>
      </c>
      <c r="R14" s="135">
        <v>43850</v>
      </c>
      <c r="S14" s="142">
        <v>43857</v>
      </c>
      <c r="T14" s="96">
        <f t="shared" ca="1" si="3"/>
        <v>12</v>
      </c>
    </row>
    <row r="15" spans="1:27" ht="26" x14ac:dyDescent="0.3">
      <c r="A15" s="165" t="s">
        <v>1361</v>
      </c>
      <c r="B15" s="105">
        <f t="shared" si="0"/>
        <v>1</v>
      </c>
      <c r="C15" s="105">
        <f t="shared" si="1"/>
        <v>2020</v>
      </c>
      <c r="D15" s="104">
        <f t="shared" si="2"/>
        <v>3</v>
      </c>
      <c r="E15" s="146">
        <v>43845</v>
      </c>
      <c r="F15" s="141"/>
      <c r="G15" s="145">
        <v>896769</v>
      </c>
      <c r="H15" s="101" t="s">
        <v>1360</v>
      </c>
      <c r="I15" s="215" t="s">
        <v>1430</v>
      </c>
      <c r="J15" s="143">
        <v>110467</v>
      </c>
      <c r="K15" s="101" t="s">
        <v>1359</v>
      </c>
      <c r="L15" s="96">
        <v>106</v>
      </c>
      <c r="M15" s="96"/>
      <c r="N15" s="195" t="s">
        <v>1358</v>
      </c>
      <c r="O15" s="135">
        <v>43864</v>
      </c>
      <c r="P15" s="99" t="s">
        <v>1357</v>
      </c>
      <c r="Q15" s="98" t="s">
        <v>1295</v>
      </c>
      <c r="R15" s="135">
        <v>43848</v>
      </c>
      <c r="S15" s="142">
        <v>43852</v>
      </c>
      <c r="T15" s="96">
        <f t="shared" ca="1" si="3"/>
        <v>7</v>
      </c>
    </row>
    <row r="16" spans="1:27" ht="39" x14ac:dyDescent="0.3">
      <c r="A16" s="166" t="s">
        <v>1356</v>
      </c>
      <c r="B16" s="105">
        <f t="shared" si="0"/>
        <v>1</v>
      </c>
      <c r="C16" s="105">
        <f t="shared" si="1"/>
        <v>2020</v>
      </c>
      <c r="D16" s="104">
        <f t="shared" si="2"/>
        <v>4</v>
      </c>
      <c r="E16" s="106">
        <v>43850</v>
      </c>
      <c r="F16" s="102"/>
      <c r="G16" s="102">
        <v>890569</v>
      </c>
      <c r="H16" s="141" t="s">
        <v>1355</v>
      </c>
      <c r="I16" s="103" t="s">
        <v>1354</v>
      </c>
      <c r="J16" s="102">
        <v>111464</v>
      </c>
      <c r="K16" s="101" t="s">
        <v>1353</v>
      </c>
      <c r="L16" s="96">
        <v>53</v>
      </c>
      <c r="M16" s="96"/>
      <c r="N16" s="196" t="s">
        <v>1352</v>
      </c>
      <c r="O16" s="100"/>
      <c r="P16" s="99" t="s">
        <v>1310</v>
      </c>
      <c r="Q16" s="98"/>
      <c r="R16" s="135">
        <v>43844</v>
      </c>
      <c r="S16" s="97">
        <v>43861</v>
      </c>
      <c r="T16" s="96">
        <f t="shared" ca="1" si="3"/>
        <v>11</v>
      </c>
    </row>
    <row r="17" spans="1:20" ht="26" x14ac:dyDescent="0.3">
      <c r="A17" s="166" t="s">
        <v>1351</v>
      </c>
      <c r="B17" s="105">
        <f t="shared" si="0"/>
        <v>1</v>
      </c>
      <c r="C17" s="105">
        <f t="shared" si="1"/>
        <v>2020</v>
      </c>
      <c r="D17" s="104">
        <f t="shared" si="2"/>
        <v>3</v>
      </c>
      <c r="E17" s="106">
        <v>43845</v>
      </c>
      <c r="F17" s="102">
        <v>4600030098</v>
      </c>
      <c r="G17" s="102">
        <v>200412</v>
      </c>
      <c r="H17" s="141" t="s">
        <v>1350</v>
      </c>
      <c r="I17" s="103" t="s">
        <v>1422</v>
      </c>
      <c r="J17" s="102"/>
      <c r="K17" s="101" t="s">
        <v>1349</v>
      </c>
      <c r="L17" s="96"/>
      <c r="M17" s="96">
        <v>500</v>
      </c>
      <c r="N17" s="195" t="s">
        <v>1348</v>
      </c>
      <c r="O17" s="100"/>
      <c r="P17" s="99" t="s">
        <v>1243</v>
      </c>
      <c r="Q17" s="98" t="s">
        <v>1347</v>
      </c>
      <c r="R17" s="135">
        <v>43857</v>
      </c>
      <c r="S17" s="97">
        <v>43857</v>
      </c>
      <c r="T17" s="96">
        <f t="shared" ca="1" si="3"/>
        <v>12</v>
      </c>
    </row>
    <row r="18" spans="1:20" ht="26" x14ac:dyDescent="0.3">
      <c r="A18" s="167" t="s">
        <v>1346</v>
      </c>
      <c r="B18" s="105">
        <f t="shared" si="0"/>
        <v>1</v>
      </c>
      <c r="C18" s="105">
        <f t="shared" si="1"/>
        <v>2020</v>
      </c>
      <c r="D18" s="104">
        <f t="shared" si="2"/>
        <v>5</v>
      </c>
      <c r="E18" s="106">
        <v>43858</v>
      </c>
      <c r="F18" s="102">
        <v>4600028958</v>
      </c>
      <c r="G18" s="102">
        <v>896658</v>
      </c>
      <c r="H18" s="101" t="s">
        <v>1345</v>
      </c>
      <c r="I18" s="103" t="s">
        <v>1428</v>
      </c>
      <c r="J18" s="102">
        <v>110429</v>
      </c>
      <c r="K18" s="101" t="s">
        <v>1344</v>
      </c>
      <c r="L18" s="96">
        <v>160</v>
      </c>
      <c r="M18" s="96"/>
      <c r="N18" s="197" t="s">
        <v>1343</v>
      </c>
      <c r="O18" s="135">
        <v>43914</v>
      </c>
      <c r="P18" s="99" t="s">
        <v>1273</v>
      </c>
      <c r="Q18" s="98" t="s">
        <v>1207</v>
      </c>
      <c r="R18" s="135">
        <v>43858</v>
      </c>
      <c r="S18" s="97">
        <v>43914</v>
      </c>
      <c r="T18" s="96">
        <f t="shared" ca="1" si="3"/>
        <v>56</v>
      </c>
    </row>
    <row r="19" spans="1:20" s="123" customFormat="1" ht="117" x14ac:dyDescent="0.35">
      <c r="A19" s="167" t="s">
        <v>1342</v>
      </c>
      <c r="B19" s="105">
        <f t="shared" si="0"/>
        <v>1</v>
      </c>
      <c r="C19" s="105">
        <f t="shared" si="1"/>
        <v>2020</v>
      </c>
      <c r="D19" s="104">
        <f t="shared" si="2"/>
        <v>5</v>
      </c>
      <c r="E19" s="106">
        <v>43859</v>
      </c>
      <c r="F19" s="102">
        <v>4600028123</v>
      </c>
      <c r="G19" s="102">
        <v>896774</v>
      </c>
      <c r="H19" s="101" t="s">
        <v>1341</v>
      </c>
      <c r="I19" s="103" t="s">
        <v>1431</v>
      </c>
      <c r="J19" s="102">
        <v>120135</v>
      </c>
      <c r="K19" s="101" t="s">
        <v>1337</v>
      </c>
      <c r="L19" s="96">
        <v>250</v>
      </c>
      <c r="M19" s="96"/>
      <c r="N19" s="198" t="s">
        <v>1340</v>
      </c>
      <c r="O19" s="135">
        <v>43924</v>
      </c>
      <c r="P19" s="99" t="s">
        <v>1335</v>
      </c>
      <c r="Q19" s="98" t="s">
        <v>1207</v>
      </c>
      <c r="R19" s="98"/>
      <c r="S19" s="97">
        <v>43924</v>
      </c>
      <c r="T19" s="96">
        <f t="shared" ca="1" si="3"/>
        <v>65</v>
      </c>
    </row>
    <row r="20" spans="1:20" ht="104" x14ac:dyDescent="0.3">
      <c r="A20" s="167" t="s">
        <v>1339</v>
      </c>
      <c r="B20" s="105">
        <f t="shared" si="0"/>
        <v>1</v>
      </c>
      <c r="C20" s="105">
        <f t="shared" si="1"/>
        <v>2020</v>
      </c>
      <c r="D20" s="104">
        <f t="shared" si="2"/>
        <v>5</v>
      </c>
      <c r="E20" s="106">
        <v>43859</v>
      </c>
      <c r="F20" s="102">
        <v>4600028598</v>
      </c>
      <c r="G20" s="102">
        <v>896772</v>
      </c>
      <c r="H20" s="101" t="s">
        <v>1338</v>
      </c>
      <c r="I20" s="103" t="s">
        <v>1431</v>
      </c>
      <c r="J20" s="102">
        <v>120135</v>
      </c>
      <c r="K20" s="101" t="s">
        <v>1337</v>
      </c>
      <c r="L20" s="96">
        <v>250</v>
      </c>
      <c r="M20" s="96"/>
      <c r="N20" s="196" t="s">
        <v>1336</v>
      </c>
      <c r="O20" s="135">
        <v>43924</v>
      </c>
      <c r="P20" s="99" t="s">
        <v>1335</v>
      </c>
      <c r="Q20" s="98" t="s">
        <v>1207</v>
      </c>
      <c r="R20" s="98"/>
      <c r="S20" s="97">
        <v>43924</v>
      </c>
      <c r="T20" s="96">
        <f t="shared" ca="1" si="3"/>
        <v>65</v>
      </c>
    </row>
    <row r="21" spans="1:20" ht="116" x14ac:dyDescent="0.3">
      <c r="A21" s="167" t="s">
        <v>1334</v>
      </c>
      <c r="B21" s="105">
        <f t="shared" si="0"/>
        <v>1</v>
      </c>
      <c r="C21" s="105">
        <f t="shared" si="1"/>
        <v>2020</v>
      </c>
      <c r="D21" s="104">
        <f t="shared" si="2"/>
        <v>5</v>
      </c>
      <c r="E21" s="106">
        <v>43860</v>
      </c>
      <c r="F21" s="102">
        <v>4600025298</v>
      </c>
      <c r="G21" s="102">
        <v>897069</v>
      </c>
      <c r="H21" s="101" t="s">
        <v>1333</v>
      </c>
      <c r="I21" s="103" t="s">
        <v>1421</v>
      </c>
      <c r="J21" s="102">
        <v>150009</v>
      </c>
      <c r="K21" s="101" t="s">
        <v>1332</v>
      </c>
      <c r="L21" s="96">
        <v>45</v>
      </c>
      <c r="M21" s="96">
        <v>45</v>
      </c>
      <c r="N21" s="219" t="s">
        <v>1331</v>
      </c>
      <c r="O21" s="135">
        <v>43864</v>
      </c>
      <c r="P21" s="99"/>
      <c r="Q21" s="98" t="s">
        <v>1207</v>
      </c>
      <c r="R21" s="98"/>
      <c r="S21" s="97">
        <v>43864</v>
      </c>
      <c r="T21" s="96">
        <f t="shared" ca="1" si="3"/>
        <v>4</v>
      </c>
    </row>
    <row r="22" spans="1:20" x14ac:dyDescent="0.3">
      <c r="A22" s="167" t="s">
        <v>1330</v>
      </c>
      <c r="B22" s="105">
        <f t="shared" si="0"/>
        <v>2</v>
      </c>
      <c r="C22" s="105">
        <f t="shared" si="1"/>
        <v>2020</v>
      </c>
      <c r="D22" s="104">
        <f t="shared" si="2"/>
        <v>6</v>
      </c>
      <c r="E22" s="106">
        <v>43864</v>
      </c>
      <c r="F22" s="102">
        <v>4600029405</v>
      </c>
      <c r="G22" s="102">
        <v>896106</v>
      </c>
      <c r="H22" s="101" t="s">
        <v>1329</v>
      </c>
      <c r="I22" s="103" t="s">
        <v>1202</v>
      </c>
      <c r="J22" s="102">
        <v>111403</v>
      </c>
      <c r="K22" s="101" t="s">
        <v>1328</v>
      </c>
      <c r="L22" s="96">
        <v>600</v>
      </c>
      <c r="M22" s="96"/>
      <c r="N22" s="199"/>
      <c r="O22" s="100"/>
      <c r="P22" s="99"/>
      <c r="Q22" s="98" t="s">
        <v>1207</v>
      </c>
      <c r="R22" s="98"/>
      <c r="S22" s="97">
        <v>43864</v>
      </c>
      <c r="T22" s="96">
        <f t="shared" ca="1" si="3"/>
        <v>0</v>
      </c>
    </row>
    <row r="23" spans="1:20" ht="26" x14ac:dyDescent="0.3">
      <c r="A23" s="167" t="s">
        <v>1327</v>
      </c>
      <c r="B23" s="105">
        <f t="shared" si="0"/>
        <v>2</v>
      </c>
      <c r="C23" s="105">
        <f t="shared" si="1"/>
        <v>2020</v>
      </c>
      <c r="D23" s="104">
        <f t="shared" si="2"/>
        <v>6</v>
      </c>
      <c r="E23" s="106">
        <v>43865</v>
      </c>
      <c r="F23" s="102" t="s">
        <v>1326</v>
      </c>
      <c r="G23" s="102">
        <v>886912</v>
      </c>
      <c r="H23" s="101" t="s">
        <v>1325</v>
      </c>
      <c r="I23" s="103" t="s">
        <v>1431</v>
      </c>
      <c r="J23" s="102">
        <v>120135</v>
      </c>
      <c r="K23" s="101" t="s">
        <v>1324</v>
      </c>
      <c r="L23" s="96">
        <v>567</v>
      </c>
      <c r="M23" s="96"/>
      <c r="N23" s="200" t="s">
        <v>1323</v>
      </c>
      <c r="O23" s="135">
        <v>43873</v>
      </c>
      <c r="P23" s="99"/>
      <c r="Q23" s="98" t="s">
        <v>1207</v>
      </c>
      <c r="R23" s="98"/>
      <c r="S23" s="97">
        <v>43873</v>
      </c>
      <c r="T23" s="96">
        <f t="shared" ca="1" si="3"/>
        <v>8</v>
      </c>
    </row>
    <row r="24" spans="1:20" ht="39" x14ac:dyDescent="0.3">
      <c r="A24" s="167" t="s">
        <v>1322</v>
      </c>
      <c r="B24" s="105">
        <f t="shared" si="0"/>
        <v>2</v>
      </c>
      <c r="C24" s="105">
        <f t="shared" si="1"/>
        <v>2020</v>
      </c>
      <c r="D24" s="104">
        <f t="shared" si="2"/>
        <v>6</v>
      </c>
      <c r="E24" s="106">
        <v>43867</v>
      </c>
      <c r="F24" s="102">
        <v>4600027032</v>
      </c>
      <c r="G24" s="102">
        <v>890558</v>
      </c>
      <c r="H24" s="101" t="s">
        <v>1321</v>
      </c>
      <c r="I24" s="216" t="s">
        <v>1423</v>
      </c>
      <c r="J24" s="102">
        <v>111017</v>
      </c>
      <c r="K24" s="217" t="s">
        <v>1320</v>
      </c>
      <c r="L24" s="96">
        <v>5</v>
      </c>
      <c r="M24" s="96"/>
      <c r="N24" s="196" t="s">
        <v>1319</v>
      </c>
      <c r="O24" s="135">
        <v>43901</v>
      </c>
      <c r="P24" s="99"/>
      <c r="Q24" s="98" t="s">
        <v>1207</v>
      </c>
      <c r="R24" s="98"/>
      <c r="S24" s="97">
        <v>43901</v>
      </c>
      <c r="T24" s="96">
        <f t="shared" ca="1" si="3"/>
        <v>34</v>
      </c>
    </row>
    <row r="25" spans="1:20" x14ac:dyDescent="0.3">
      <c r="A25" s="167" t="s">
        <v>1318</v>
      </c>
      <c r="B25" s="105">
        <f t="shared" si="0"/>
        <v>2</v>
      </c>
      <c r="C25" s="105">
        <f t="shared" si="1"/>
        <v>2020</v>
      </c>
      <c r="D25" s="104">
        <f t="shared" si="2"/>
        <v>7</v>
      </c>
      <c r="E25" s="106">
        <v>43873</v>
      </c>
      <c r="F25" s="102">
        <v>4600029201</v>
      </c>
      <c r="G25" s="102">
        <v>896191</v>
      </c>
      <c r="H25" s="101" t="s">
        <v>1317</v>
      </c>
      <c r="I25" s="103" t="s">
        <v>1430</v>
      </c>
      <c r="J25" s="102">
        <v>110467</v>
      </c>
      <c r="K25" s="101" t="s">
        <v>1316</v>
      </c>
      <c r="L25" s="96">
        <v>36</v>
      </c>
      <c r="M25" s="96"/>
      <c r="N25" s="195" t="s">
        <v>1315</v>
      </c>
      <c r="O25" s="135">
        <v>43874</v>
      </c>
      <c r="P25" s="99"/>
      <c r="Q25" s="98" t="s">
        <v>1207</v>
      </c>
      <c r="R25" s="98"/>
      <c r="S25" s="97">
        <v>43885</v>
      </c>
      <c r="T25" s="96">
        <f t="shared" ca="1" si="3"/>
        <v>12</v>
      </c>
    </row>
    <row r="26" spans="1:20" ht="78" x14ac:dyDescent="0.3">
      <c r="A26" s="167" t="s">
        <v>1314</v>
      </c>
      <c r="B26" s="105">
        <f t="shared" si="0"/>
        <v>2</v>
      </c>
      <c r="C26" s="105">
        <f t="shared" si="1"/>
        <v>2020</v>
      </c>
      <c r="D26" s="104">
        <f t="shared" si="2"/>
        <v>9</v>
      </c>
      <c r="E26" s="106">
        <v>43887</v>
      </c>
      <c r="F26" s="102">
        <v>4600029137</v>
      </c>
      <c r="G26" s="102">
        <v>896184</v>
      </c>
      <c r="H26" s="101" t="s">
        <v>1313</v>
      </c>
      <c r="I26" s="103" t="s">
        <v>1430</v>
      </c>
      <c r="J26" s="102">
        <v>110467</v>
      </c>
      <c r="K26" s="101" t="s">
        <v>1312</v>
      </c>
      <c r="L26" s="96">
        <v>58</v>
      </c>
      <c r="M26" s="96"/>
      <c r="N26" s="197" t="s">
        <v>1311</v>
      </c>
      <c r="O26" s="100"/>
      <c r="P26" s="99" t="s">
        <v>1310</v>
      </c>
      <c r="Q26" s="98" t="s">
        <v>1260</v>
      </c>
      <c r="R26" s="135">
        <v>43957</v>
      </c>
      <c r="S26" s="97">
        <v>43957</v>
      </c>
      <c r="T26" s="96">
        <f t="shared" ca="1" si="3"/>
        <v>70</v>
      </c>
    </row>
    <row r="27" spans="1:20" ht="104" x14ac:dyDescent="0.3">
      <c r="A27" s="167" t="s">
        <v>1309</v>
      </c>
      <c r="B27" s="105">
        <f t="shared" si="0"/>
        <v>2</v>
      </c>
      <c r="C27" s="105">
        <f t="shared" si="1"/>
        <v>2020</v>
      </c>
      <c r="D27" s="104">
        <f t="shared" si="2"/>
        <v>9</v>
      </c>
      <c r="E27" s="106">
        <v>43888</v>
      </c>
      <c r="F27" s="102">
        <v>4600026708</v>
      </c>
      <c r="G27" s="102">
        <v>896182</v>
      </c>
      <c r="H27" s="101" t="s">
        <v>1308</v>
      </c>
      <c r="I27" s="103" t="s">
        <v>1421</v>
      </c>
      <c r="J27" s="102">
        <v>150009</v>
      </c>
      <c r="K27" s="101" t="s">
        <v>1307</v>
      </c>
      <c r="L27" s="96">
        <v>120</v>
      </c>
      <c r="M27" s="96"/>
      <c r="N27" s="200" t="s">
        <v>1306</v>
      </c>
      <c r="O27" s="135">
        <v>43896</v>
      </c>
      <c r="P27" s="99" t="s">
        <v>1305</v>
      </c>
      <c r="Q27" s="98" t="s">
        <v>1295</v>
      </c>
      <c r="R27" s="135">
        <v>43894</v>
      </c>
      <c r="S27" s="97">
        <v>43894</v>
      </c>
      <c r="T27" s="96">
        <f t="shared" ca="1" si="3"/>
        <v>6</v>
      </c>
    </row>
    <row r="28" spans="1:20" s="88" customFormat="1" ht="65" customHeight="1" x14ac:dyDescent="0.35">
      <c r="A28" s="167" t="s">
        <v>1304</v>
      </c>
      <c r="B28" s="105">
        <f t="shared" si="0"/>
        <v>3</v>
      </c>
      <c r="C28" s="105">
        <f t="shared" si="1"/>
        <v>2020</v>
      </c>
      <c r="D28" s="104">
        <f t="shared" si="2"/>
        <v>10</v>
      </c>
      <c r="E28" s="106">
        <v>43895</v>
      </c>
      <c r="F28" s="102">
        <v>4600030525</v>
      </c>
      <c r="G28" s="102">
        <v>753434</v>
      </c>
      <c r="H28" s="101" t="s">
        <v>1303</v>
      </c>
      <c r="I28" s="103" t="s">
        <v>1264</v>
      </c>
      <c r="J28" s="102">
        <v>110001</v>
      </c>
      <c r="K28" s="101" t="s">
        <v>1302</v>
      </c>
      <c r="L28" s="96">
        <v>10</v>
      </c>
      <c r="M28" s="96">
        <v>10</v>
      </c>
      <c r="N28" s="196" t="s">
        <v>1301</v>
      </c>
      <c r="O28" s="135">
        <v>43902</v>
      </c>
      <c r="P28" s="99" t="s">
        <v>1300</v>
      </c>
      <c r="Q28" s="98" t="s">
        <v>1207</v>
      </c>
      <c r="R28" s="98"/>
      <c r="S28" s="97">
        <v>43906</v>
      </c>
      <c r="T28" s="96">
        <f t="shared" ca="1" si="3"/>
        <v>11</v>
      </c>
    </row>
    <row r="29" spans="1:20" x14ac:dyDescent="0.3">
      <c r="A29" s="167" t="s">
        <v>1299</v>
      </c>
      <c r="B29" s="105">
        <f t="shared" si="0"/>
        <v>3</v>
      </c>
      <c r="C29" s="105">
        <f t="shared" si="1"/>
        <v>2020</v>
      </c>
      <c r="D29" s="104">
        <f t="shared" si="2"/>
        <v>11</v>
      </c>
      <c r="E29" s="106">
        <v>43899</v>
      </c>
      <c r="F29" s="102">
        <v>4600028571</v>
      </c>
      <c r="G29" s="102">
        <v>896657</v>
      </c>
      <c r="H29" s="101" t="s">
        <v>1298</v>
      </c>
      <c r="I29" s="177" t="s">
        <v>1428</v>
      </c>
      <c r="J29" s="102">
        <v>110429</v>
      </c>
      <c r="K29" s="101" t="s">
        <v>1297</v>
      </c>
      <c r="L29" s="96"/>
      <c r="M29" s="96">
        <v>155</v>
      </c>
      <c r="N29" s="201"/>
      <c r="O29" s="100"/>
      <c r="P29" s="99" t="s">
        <v>1296</v>
      </c>
      <c r="Q29" s="98" t="s">
        <v>1295</v>
      </c>
      <c r="R29" s="135">
        <v>43899</v>
      </c>
      <c r="S29" s="97">
        <v>43899</v>
      </c>
      <c r="T29" s="96">
        <f t="shared" ca="1" si="3"/>
        <v>0</v>
      </c>
    </row>
    <row r="30" spans="1:20" x14ac:dyDescent="0.3">
      <c r="A30" s="167" t="s">
        <v>1294</v>
      </c>
      <c r="B30" s="105">
        <f t="shared" si="0"/>
        <v>3</v>
      </c>
      <c r="C30" s="105">
        <f t="shared" si="1"/>
        <v>2020</v>
      </c>
      <c r="D30" s="104">
        <f t="shared" si="2"/>
        <v>11</v>
      </c>
      <c r="E30" s="106">
        <v>43900</v>
      </c>
      <c r="F30" s="102"/>
      <c r="G30" s="102">
        <v>897381</v>
      </c>
      <c r="H30" s="101" t="s">
        <v>1293</v>
      </c>
      <c r="I30" s="177" t="s">
        <v>1429</v>
      </c>
      <c r="J30" s="102">
        <v>110428</v>
      </c>
      <c r="K30" s="101" t="s">
        <v>1292</v>
      </c>
      <c r="L30" s="96"/>
      <c r="M30" s="96"/>
      <c r="N30" s="201" t="s">
        <v>1291</v>
      </c>
      <c r="O30" s="140">
        <v>43900</v>
      </c>
      <c r="P30" s="99" t="s">
        <v>1290</v>
      </c>
      <c r="Q30" s="98" t="s">
        <v>1207</v>
      </c>
      <c r="R30" s="135">
        <v>43900</v>
      </c>
      <c r="S30" s="97">
        <v>43900</v>
      </c>
      <c r="T30" s="96">
        <f t="shared" ca="1" si="3"/>
        <v>0</v>
      </c>
    </row>
    <row r="31" spans="1:20" ht="234" x14ac:dyDescent="0.3">
      <c r="A31" s="167" t="s">
        <v>1289</v>
      </c>
      <c r="B31" s="105">
        <f t="shared" si="0"/>
        <v>3</v>
      </c>
      <c r="C31" s="105">
        <f t="shared" si="1"/>
        <v>2020</v>
      </c>
      <c r="D31" s="104">
        <f t="shared" si="2"/>
        <v>14</v>
      </c>
      <c r="E31" s="106">
        <v>43920</v>
      </c>
      <c r="F31" s="102" t="s">
        <v>1288</v>
      </c>
      <c r="G31" s="102">
        <v>897151</v>
      </c>
      <c r="H31" s="101" t="s">
        <v>1287</v>
      </c>
      <c r="I31" s="103" t="s">
        <v>1421</v>
      </c>
      <c r="J31" s="102">
        <v>150009</v>
      </c>
      <c r="K31" s="101" t="s">
        <v>1286</v>
      </c>
      <c r="L31" s="96"/>
      <c r="M31" s="96"/>
      <c r="N31" s="198" t="s">
        <v>1285</v>
      </c>
      <c r="O31" s="135">
        <v>43924</v>
      </c>
      <c r="P31" s="99" t="s">
        <v>1284</v>
      </c>
      <c r="Q31" s="98" t="s">
        <v>1207</v>
      </c>
      <c r="R31" s="135">
        <v>43920</v>
      </c>
      <c r="S31" s="97">
        <v>43924</v>
      </c>
      <c r="T31" s="96">
        <f t="shared" ca="1" si="3"/>
        <v>4</v>
      </c>
    </row>
    <row r="32" spans="1:20" s="123" customFormat="1" ht="78" customHeight="1" x14ac:dyDescent="0.35">
      <c r="A32" s="167" t="s">
        <v>1283</v>
      </c>
      <c r="B32" s="105">
        <f t="shared" si="0"/>
        <v>4</v>
      </c>
      <c r="C32" s="105">
        <f t="shared" si="1"/>
        <v>2020</v>
      </c>
      <c r="D32" s="104">
        <f t="shared" si="2"/>
        <v>16</v>
      </c>
      <c r="E32" s="106">
        <v>43935</v>
      </c>
      <c r="F32" s="102">
        <v>4600028854</v>
      </c>
      <c r="G32" s="102">
        <v>908485</v>
      </c>
      <c r="H32" s="101" t="s">
        <v>1282</v>
      </c>
      <c r="I32" s="103" t="s">
        <v>1281</v>
      </c>
      <c r="J32" s="102">
        <v>110488</v>
      </c>
      <c r="K32" s="101" t="s">
        <v>1498</v>
      </c>
      <c r="L32" s="96">
        <v>3</v>
      </c>
      <c r="M32" s="96"/>
      <c r="N32" s="196" t="s">
        <v>1280</v>
      </c>
      <c r="O32" s="135">
        <v>43936</v>
      </c>
      <c r="P32" s="99" t="s">
        <v>1279</v>
      </c>
      <c r="Q32" s="98" t="s">
        <v>1207</v>
      </c>
      <c r="R32" s="135">
        <v>43935</v>
      </c>
      <c r="S32" s="97">
        <v>43949</v>
      </c>
      <c r="T32" s="96">
        <f t="shared" ca="1" si="3"/>
        <v>14</v>
      </c>
    </row>
    <row r="33" spans="1:20" s="88" customFormat="1" ht="143" x14ac:dyDescent="0.35">
      <c r="A33" s="167" t="s">
        <v>1278</v>
      </c>
      <c r="B33" s="105">
        <f t="shared" si="0"/>
        <v>4</v>
      </c>
      <c r="C33" s="105">
        <f t="shared" si="1"/>
        <v>2020</v>
      </c>
      <c r="D33" s="104">
        <f t="shared" si="2"/>
        <v>16</v>
      </c>
      <c r="E33" s="106">
        <v>43937</v>
      </c>
      <c r="F33" s="102">
        <v>4600029882</v>
      </c>
      <c r="G33" s="102">
        <v>897123</v>
      </c>
      <c r="H33" s="101" t="s">
        <v>1277</v>
      </c>
      <c r="I33" s="103" t="s">
        <v>1202</v>
      </c>
      <c r="J33" s="102">
        <v>111403</v>
      </c>
      <c r="K33" s="101" t="s">
        <v>1276</v>
      </c>
      <c r="L33" s="96">
        <v>500</v>
      </c>
      <c r="M33" s="96"/>
      <c r="N33" s="202" t="s">
        <v>1275</v>
      </c>
      <c r="O33" s="98" t="s">
        <v>1274</v>
      </c>
      <c r="P33" s="99" t="s">
        <v>1273</v>
      </c>
      <c r="Q33" s="98" t="s">
        <v>1207</v>
      </c>
      <c r="R33" s="135">
        <v>43937</v>
      </c>
      <c r="S33" s="97">
        <v>43980</v>
      </c>
      <c r="T33" s="96">
        <f t="shared" ca="1" si="3"/>
        <v>43</v>
      </c>
    </row>
    <row r="34" spans="1:20" x14ac:dyDescent="0.3">
      <c r="A34" s="167" t="s">
        <v>1272</v>
      </c>
      <c r="B34" s="105">
        <f t="shared" si="0"/>
        <v>4</v>
      </c>
      <c r="C34" s="105">
        <f t="shared" si="1"/>
        <v>2020</v>
      </c>
      <c r="D34" s="104">
        <f t="shared" si="2"/>
        <v>17</v>
      </c>
      <c r="E34" s="106">
        <v>43943</v>
      </c>
      <c r="F34" s="102">
        <v>4600029157</v>
      </c>
      <c r="G34" s="102">
        <v>295056</v>
      </c>
      <c r="H34" s="101" t="s">
        <v>1271</v>
      </c>
      <c r="I34" s="103" t="s">
        <v>1425</v>
      </c>
      <c r="J34" s="102">
        <v>140002</v>
      </c>
      <c r="K34" s="101" t="s">
        <v>1270</v>
      </c>
      <c r="L34" s="96">
        <v>288</v>
      </c>
      <c r="M34" s="96"/>
      <c r="N34" s="201" t="s">
        <v>1269</v>
      </c>
      <c r="O34" s="100"/>
      <c r="P34" s="99" t="s">
        <v>1268</v>
      </c>
      <c r="Q34" s="98" t="s">
        <v>1207</v>
      </c>
      <c r="R34" s="98"/>
      <c r="S34" s="97">
        <v>44011</v>
      </c>
      <c r="T34" s="96">
        <f t="shared" ca="1" si="3"/>
        <v>68</v>
      </c>
    </row>
    <row r="35" spans="1:20" s="138" customFormat="1" ht="26" x14ac:dyDescent="0.3">
      <c r="A35" s="167" t="s">
        <v>1267</v>
      </c>
      <c r="B35" s="105">
        <f t="shared" si="0"/>
        <v>5</v>
      </c>
      <c r="C35" s="105">
        <f t="shared" si="1"/>
        <v>2020</v>
      </c>
      <c r="D35" s="104">
        <f t="shared" si="2"/>
        <v>21</v>
      </c>
      <c r="E35" s="106">
        <v>43969</v>
      </c>
      <c r="F35" s="102"/>
      <c r="G35" s="101" t="s">
        <v>1266</v>
      </c>
      <c r="H35" s="101" t="s">
        <v>1265</v>
      </c>
      <c r="I35" s="103" t="s">
        <v>1264</v>
      </c>
      <c r="J35" s="102"/>
      <c r="K35" s="101" t="s">
        <v>1263</v>
      </c>
      <c r="L35" s="96"/>
      <c r="M35" s="96"/>
      <c r="N35" s="145" t="s">
        <v>1262</v>
      </c>
      <c r="O35" s="139"/>
      <c r="P35" s="99" t="s">
        <v>1261</v>
      </c>
      <c r="Q35" s="98" t="s">
        <v>1260</v>
      </c>
      <c r="R35" s="98"/>
      <c r="S35" s="97">
        <v>43980</v>
      </c>
      <c r="T35" s="96">
        <f t="shared" ca="1" si="3"/>
        <v>11</v>
      </c>
    </row>
    <row r="36" spans="1:20" s="138" customFormat="1" ht="130.5" thickBot="1" x14ac:dyDescent="0.35">
      <c r="A36" s="168" t="s">
        <v>1259</v>
      </c>
      <c r="B36" s="105">
        <f t="shared" si="0"/>
        <v>5</v>
      </c>
      <c r="C36" s="105">
        <f t="shared" si="1"/>
        <v>2020</v>
      </c>
      <c r="D36" s="104">
        <f t="shared" si="2"/>
        <v>22</v>
      </c>
      <c r="E36" s="132">
        <v>43980</v>
      </c>
      <c r="F36" s="130">
        <v>4600031639</v>
      </c>
      <c r="G36" s="130">
        <v>890029</v>
      </c>
      <c r="H36" s="129" t="s">
        <v>1258</v>
      </c>
      <c r="I36" s="131" t="s">
        <v>1427</v>
      </c>
      <c r="J36" s="130">
        <v>150023</v>
      </c>
      <c r="K36" s="129" t="s">
        <v>1257</v>
      </c>
      <c r="L36" s="124"/>
      <c r="M36" s="124"/>
      <c r="N36" s="203" t="s">
        <v>1256</v>
      </c>
      <c r="O36" s="137">
        <v>43984</v>
      </c>
      <c r="P36" s="128"/>
      <c r="Q36" s="127" t="s">
        <v>1207</v>
      </c>
      <c r="R36" s="127"/>
      <c r="S36" s="125">
        <v>43984</v>
      </c>
      <c r="T36" s="96">
        <f t="shared" ca="1" si="3"/>
        <v>4</v>
      </c>
    </row>
    <row r="37" spans="1:20" s="94" customFormat="1" ht="26.5" thickTop="1" x14ac:dyDescent="0.35">
      <c r="A37" s="169" t="s">
        <v>1255</v>
      </c>
      <c r="B37" s="105">
        <f t="shared" si="0"/>
        <v>6</v>
      </c>
      <c r="C37" s="105">
        <f t="shared" si="1"/>
        <v>2020</v>
      </c>
      <c r="D37" s="104">
        <f t="shared" si="2"/>
        <v>23</v>
      </c>
      <c r="E37" s="115">
        <v>43987</v>
      </c>
      <c r="F37" s="113">
        <v>4600030255</v>
      </c>
      <c r="G37" s="113">
        <v>896435</v>
      </c>
      <c r="H37" s="112" t="s">
        <v>1254</v>
      </c>
      <c r="I37" s="114" t="s">
        <v>1429</v>
      </c>
      <c r="J37" s="102">
        <v>110428</v>
      </c>
      <c r="K37" s="112" t="s">
        <v>1253</v>
      </c>
      <c r="L37" s="107">
        <v>165</v>
      </c>
      <c r="M37" s="107"/>
      <c r="N37" s="204" t="s">
        <v>1252</v>
      </c>
      <c r="O37" s="111">
        <v>43992</v>
      </c>
      <c r="P37" s="110" t="s">
        <v>1251</v>
      </c>
      <c r="Q37" s="109" t="s">
        <v>1207</v>
      </c>
      <c r="R37" s="136">
        <v>43987</v>
      </c>
      <c r="S37" s="108">
        <v>43992</v>
      </c>
      <c r="T37" s="96">
        <f t="shared" ca="1" si="3"/>
        <v>5</v>
      </c>
    </row>
    <row r="38" spans="1:20" s="94" customFormat="1" ht="234" x14ac:dyDescent="0.35">
      <c r="A38" s="167" t="s">
        <v>1250</v>
      </c>
      <c r="B38" s="105">
        <f t="shared" si="0"/>
        <v>6</v>
      </c>
      <c r="C38" s="105">
        <f t="shared" si="1"/>
        <v>2020</v>
      </c>
      <c r="D38" s="104">
        <f t="shared" si="2"/>
        <v>24</v>
      </c>
      <c r="E38" s="106">
        <v>43992</v>
      </c>
      <c r="F38" s="102">
        <v>4600026788</v>
      </c>
      <c r="G38" s="102">
        <v>896777</v>
      </c>
      <c r="H38" s="101" t="s">
        <v>1249</v>
      </c>
      <c r="I38" s="103" t="s">
        <v>1434</v>
      </c>
      <c r="J38" s="102"/>
      <c r="K38" s="101" t="s">
        <v>1248</v>
      </c>
      <c r="L38" s="96">
        <v>34</v>
      </c>
      <c r="M38" s="96"/>
      <c r="N38" s="205" t="s">
        <v>1247</v>
      </c>
      <c r="O38" s="133">
        <v>44007</v>
      </c>
      <c r="P38" s="101" t="s">
        <v>1220</v>
      </c>
      <c r="Q38" s="98" t="s">
        <v>1207</v>
      </c>
      <c r="R38" s="135">
        <v>43992</v>
      </c>
      <c r="S38" s="97">
        <v>44007</v>
      </c>
      <c r="T38" s="96">
        <f t="shared" ca="1" si="3"/>
        <v>15</v>
      </c>
    </row>
    <row r="39" spans="1:20" s="138" customFormat="1" ht="132" customHeight="1" thickBot="1" x14ac:dyDescent="0.35">
      <c r="A39" s="168" t="s">
        <v>1246</v>
      </c>
      <c r="B39" s="105">
        <f t="shared" si="0"/>
        <v>6</v>
      </c>
      <c r="C39" s="105">
        <f t="shared" si="1"/>
        <v>2020</v>
      </c>
      <c r="D39" s="104">
        <f t="shared" si="2"/>
        <v>24</v>
      </c>
      <c r="E39" s="132">
        <v>43993</v>
      </c>
      <c r="F39" s="130">
        <v>4600030205</v>
      </c>
      <c r="G39" s="130">
        <v>896656</v>
      </c>
      <c r="H39" s="129" t="s">
        <v>1245</v>
      </c>
      <c r="I39" s="131" t="s">
        <v>1428</v>
      </c>
      <c r="J39" s="102">
        <v>110429</v>
      </c>
      <c r="K39" s="129" t="s">
        <v>1244</v>
      </c>
      <c r="L39" s="124">
        <v>82</v>
      </c>
      <c r="M39" s="124"/>
      <c r="N39" s="206"/>
      <c r="O39" s="129"/>
      <c r="P39" s="129" t="s">
        <v>1243</v>
      </c>
      <c r="Q39" s="127" t="s">
        <v>1207</v>
      </c>
      <c r="R39" s="126">
        <v>43993</v>
      </c>
      <c r="S39" s="125">
        <v>43993</v>
      </c>
      <c r="T39" s="124">
        <f t="shared" ca="1" si="3"/>
        <v>0</v>
      </c>
    </row>
    <row r="40" spans="1:20" ht="143.5" thickTop="1" x14ac:dyDescent="0.3">
      <c r="A40" s="169" t="s">
        <v>1242</v>
      </c>
      <c r="B40" s="105">
        <f t="shared" si="0"/>
        <v>6</v>
      </c>
      <c r="C40" s="105">
        <f t="shared" si="1"/>
        <v>2020</v>
      </c>
      <c r="D40" s="104">
        <f t="shared" si="2"/>
        <v>25</v>
      </c>
      <c r="E40" s="115">
        <v>43997</v>
      </c>
      <c r="F40" s="113"/>
      <c r="G40" s="113">
        <v>890619</v>
      </c>
      <c r="H40" s="112" t="s">
        <v>1241</v>
      </c>
      <c r="I40" s="114" t="s">
        <v>1424</v>
      </c>
      <c r="J40" s="113"/>
      <c r="K40" s="112" t="s">
        <v>1240</v>
      </c>
      <c r="L40" s="107">
        <v>2000</v>
      </c>
      <c r="M40" s="107"/>
      <c r="N40" s="207" t="s">
        <v>1239</v>
      </c>
      <c r="O40" s="111">
        <v>43998</v>
      </c>
      <c r="P40" s="110" t="s">
        <v>1238</v>
      </c>
      <c r="Q40" s="109" t="s">
        <v>1207</v>
      </c>
      <c r="R40" s="109"/>
      <c r="S40" s="108">
        <v>44001</v>
      </c>
      <c r="T40" s="107">
        <f t="shared" ca="1" si="3"/>
        <v>4</v>
      </c>
    </row>
    <row r="41" spans="1:20" s="94" customFormat="1" ht="52" customHeight="1" x14ac:dyDescent="0.35">
      <c r="A41" s="167" t="s">
        <v>1237</v>
      </c>
      <c r="B41" s="105">
        <f t="shared" si="0"/>
        <v>6</v>
      </c>
      <c r="C41" s="105">
        <f t="shared" si="1"/>
        <v>2020</v>
      </c>
      <c r="D41" s="104">
        <f t="shared" si="2"/>
        <v>25</v>
      </c>
      <c r="E41" s="106">
        <v>44001</v>
      </c>
      <c r="F41" s="102" t="s">
        <v>1236</v>
      </c>
      <c r="G41" s="102">
        <v>253261</v>
      </c>
      <c r="H41" s="101" t="s">
        <v>105</v>
      </c>
      <c r="I41" s="103" t="s">
        <v>1425</v>
      </c>
      <c r="J41" s="102"/>
      <c r="K41" s="101" t="s">
        <v>1235</v>
      </c>
      <c r="L41" s="96"/>
      <c r="M41" s="96">
        <v>3</v>
      </c>
      <c r="N41" s="145"/>
      <c r="O41" s="101"/>
      <c r="P41" s="101" t="s">
        <v>1234</v>
      </c>
      <c r="Q41" s="98" t="s">
        <v>1207</v>
      </c>
      <c r="R41" s="135">
        <v>44001</v>
      </c>
      <c r="S41" s="97">
        <v>44001</v>
      </c>
      <c r="T41" s="96">
        <f t="shared" ca="1" si="3"/>
        <v>0</v>
      </c>
    </row>
    <row r="42" spans="1:20" s="94" customFormat="1" ht="91.5" customHeight="1" thickBot="1" x14ac:dyDescent="0.4">
      <c r="A42" s="168" t="s">
        <v>1233</v>
      </c>
      <c r="B42" s="105">
        <f t="shared" si="0"/>
        <v>6</v>
      </c>
      <c r="C42" s="105">
        <f t="shared" si="1"/>
        <v>2020</v>
      </c>
      <c r="D42" s="104">
        <f t="shared" si="2"/>
        <v>25</v>
      </c>
      <c r="E42" s="132">
        <v>44001</v>
      </c>
      <c r="F42" s="130">
        <v>4600030696</v>
      </c>
      <c r="G42" s="130">
        <v>896777</v>
      </c>
      <c r="H42" s="129" t="s">
        <v>595</v>
      </c>
      <c r="I42" s="131" t="s">
        <v>1433</v>
      </c>
      <c r="J42" s="130"/>
      <c r="K42" s="129" t="s">
        <v>1232</v>
      </c>
      <c r="L42" s="124">
        <v>333</v>
      </c>
      <c r="M42" s="124"/>
      <c r="N42" s="203" t="s">
        <v>1231</v>
      </c>
      <c r="O42" s="137">
        <v>44006</v>
      </c>
      <c r="P42" s="129" t="s">
        <v>1230</v>
      </c>
      <c r="Q42" s="127" t="s">
        <v>1207</v>
      </c>
      <c r="R42" s="126">
        <v>44001</v>
      </c>
      <c r="S42" s="125">
        <v>44027</v>
      </c>
      <c r="T42" s="124">
        <f t="shared" ca="1" si="3"/>
        <v>26</v>
      </c>
    </row>
    <row r="43" spans="1:20" s="94" customFormat="1" ht="65.5" thickTop="1" x14ac:dyDescent="0.35">
      <c r="A43" s="169" t="s">
        <v>1229</v>
      </c>
      <c r="B43" s="105">
        <f t="shared" si="0"/>
        <v>6</v>
      </c>
      <c r="C43" s="105">
        <f t="shared" si="1"/>
        <v>2020</v>
      </c>
      <c r="D43" s="104">
        <f t="shared" si="2"/>
        <v>26</v>
      </c>
      <c r="E43" s="115">
        <v>44004</v>
      </c>
      <c r="F43" s="113"/>
      <c r="G43" s="113">
        <v>890182</v>
      </c>
      <c r="H43" s="112" t="s">
        <v>1228</v>
      </c>
      <c r="I43" s="114" t="s">
        <v>1427</v>
      </c>
      <c r="J43" s="113"/>
      <c r="K43" s="112" t="s">
        <v>1227</v>
      </c>
      <c r="L43" s="107">
        <v>1445</v>
      </c>
      <c r="M43" s="107"/>
      <c r="N43" s="208" t="s">
        <v>1226</v>
      </c>
      <c r="O43" s="111">
        <v>44006</v>
      </c>
      <c r="P43" s="112" t="s">
        <v>1225</v>
      </c>
      <c r="Q43" s="109" t="s">
        <v>1207</v>
      </c>
      <c r="R43" s="136">
        <v>44004</v>
      </c>
      <c r="S43" s="108">
        <v>44006</v>
      </c>
      <c r="T43" s="96">
        <f t="shared" ca="1" si="3"/>
        <v>2</v>
      </c>
    </row>
    <row r="44" spans="1:20" s="94" customFormat="1" ht="65" customHeight="1" x14ac:dyDescent="0.35">
      <c r="A44" s="167" t="s">
        <v>1224</v>
      </c>
      <c r="B44" s="105">
        <f t="shared" si="0"/>
        <v>6</v>
      </c>
      <c r="C44" s="105">
        <f t="shared" si="1"/>
        <v>2020</v>
      </c>
      <c r="D44" s="104">
        <f t="shared" si="2"/>
        <v>26</v>
      </c>
      <c r="E44" s="106">
        <v>44006</v>
      </c>
      <c r="F44" s="102">
        <v>4600030580</v>
      </c>
      <c r="G44" s="102">
        <v>897688</v>
      </c>
      <c r="H44" s="101" t="s">
        <v>1223</v>
      </c>
      <c r="I44" s="103" t="s">
        <v>1421</v>
      </c>
      <c r="J44" s="102"/>
      <c r="K44" s="101" t="s">
        <v>1222</v>
      </c>
      <c r="L44" s="96">
        <v>13</v>
      </c>
      <c r="M44" s="96"/>
      <c r="N44" s="205" t="s">
        <v>1221</v>
      </c>
      <c r="O44" s="133">
        <v>44008</v>
      </c>
      <c r="P44" s="101" t="s">
        <v>1220</v>
      </c>
      <c r="Q44" s="98" t="s">
        <v>1207</v>
      </c>
      <c r="R44" s="135">
        <v>44006</v>
      </c>
      <c r="S44" s="97">
        <v>44008</v>
      </c>
      <c r="T44" s="96">
        <f t="shared" ca="1" si="3"/>
        <v>2</v>
      </c>
    </row>
    <row r="45" spans="1:20" s="94" customFormat="1" ht="182" customHeight="1" x14ac:dyDescent="0.35">
      <c r="A45" s="167" t="s">
        <v>1219</v>
      </c>
      <c r="B45" s="105">
        <f t="shared" si="0"/>
        <v>6</v>
      </c>
      <c r="C45" s="105">
        <f t="shared" si="1"/>
        <v>2020</v>
      </c>
      <c r="D45" s="104">
        <f t="shared" si="2"/>
        <v>27</v>
      </c>
      <c r="E45" s="106">
        <v>44011</v>
      </c>
      <c r="F45" s="102">
        <v>4600030998</v>
      </c>
      <c r="G45" s="102">
        <v>295050</v>
      </c>
      <c r="H45" s="101" t="s">
        <v>13</v>
      </c>
      <c r="I45" s="103" t="s">
        <v>1425</v>
      </c>
      <c r="J45" s="102"/>
      <c r="K45" s="101" t="s">
        <v>1218</v>
      </c>
      <c r="L45" s="96">
        <v>3</v>
      </c>
      <c r="M45" s="96"/>
      <c r="N45" s="205" t="s">
        <v>1217</v>
      </c>
      <c r="O45" s="133">
        <v>44032</v>
      </c>
      <c r="P45" s="101" t="s">
        <v>1216</v>
      </c>
      <c r="Q45" s="101" t="s">
        <v>1207</v>
      </c>
      <c r="R45" s="133">
        <v>44011</v>
      </c>
      <c r="S45" s="134">
        <v>44032</v>
      </c>
      <c r="T45" s="96">
        <f t="shared" ca="1" si="3"/>
        <v>21</v>
      </c>
    </row>
    <row r="46" spans="1:20" s="94" customFormat="1" ht="130" customHeight="1" x14ac:dyDescent="0.35">
      <c r="A46" s="167" t="s">
        <v>1215</v>
      </c>
      <c r="B46" s="105">
        <f t="shared" si="0"/>
        <v>6</v>
      </c>
      <c r="C46" s="105">
        <f t="shared" si="1"/>
        <v>2020</v>
      </c>
      <c r="D46" s="104">
        <f t="shared" si="2"/>
        <v>27</v>
      </c>
      <c r="E46" s="106">
        <v>44011</v>
      </c>
      <c r="F46" s="102">
        <v>4600030035</v>
      </c>
      <c r="G46" s="102">
        <v>50111</v>
      </c>
      <c r="H46" s="101" t="s">
        <v>1214</v>
      </c>
      <c r="I46" s="103" t="s">
        <v>1456</v>
      </c>
      <c r="J46" s="102"/>
      <c r="K46" s="101" t="s">
        <v>1477</v>
      </c>
      <c r="L46" s="96">
        <v>5</v>
      </c>
      <c r="M46" s="96"/>
      <c r="N46" s="209" t="s">
        <v>1478</v>
      </c>
      <c r="O46" s="133">
        <v>44029</v>
      </c>
      <c r="P46" s="101" t="s">
        <v>1213</v>
      </c>
      <c r="Q46" s="98"/>
      <c r="R46" s="98"/>
      <c r="S46" s="97"/>
      <c r="T46" s="96">
        <f t="shared" ca="1" si="3"/>
        <v>56</v>
      </c>
    </row>
    <row r="47" spans="1:20" s="123" customFormat="1" ht="15" thickBot="1" x14ac:dyDescent="0.4">
      <c r="A47" s="168" t="s">
        <v>1212</v>
      </c>
      <c r="B47" s="105">
        <f t="shared" si="0"/>
        <v>7</v>
      </c>
      <c r="C47" s="105">
        <f t="shared" si="1"/>
        <v>2020</v>
      </c>
      <c r="D47" s="104">
        <f t="shared" si="2"/>
        <v>27</v>
      </c>
      <c r="E47" s="132">
        <v>44013</v>
      </c>
      <c r="F47" s="130">
        <v>4600031842</v>
      </c>
      <c r="G47" s="130">
        <v>899780</v>
      </c>
      <c r="H47" s="129" t="s">
        <v>1211</v>
      </c>
      <c r="I47" s="131" t="s">
        <v>1424</v>
      </c>
      <c r="J47" s="130"/>
      <c r="K47" s="129" t="s">
        <v>1210</v>
      </c>
      <c r="L47" s="124">
        <v>2500</v>
      </c>
      <c r="M47" s="124"/>
      <c r="N47" s="210" t="s">
        <v>1209</v>
      </c>
      <c r="O47" s="128"/>
      <c r="P47" s="128" t="s">
        <v>1208</v>
      </c>
      <c r="Q47" s="127" t="s">
        <v>1207</v>
      </c>
      <c r="R47" s="126">
        <v>44028</v>
      </c>
      <c r="S47" s="125">
        <v>44028</v>
      </c>
      <c r="T47" s="124">
        <f t="shared" ca="1" si="3"/>
        <v>15</v>
      </c>
    </row>
    <row r="48" spans="1:20" s="94" customFormat="1" ht="15.5" thickTop="1" thickBot="1" x14ac:dyDescent="0.4">
      <c r="A48" s="170" t="s">
        <v>1206</v>
      </c>
      <c r="B48" s="105">
        <f t="shared" si="0"/>
        <v>7</v>
      </c>
      <c r="C48" s="105">
        <f t="shared" si="1"/>
        <v>2020</v>
      </c>
      <c r="D48" s="104">
        <f t="shared" si="2"/>
        <v>28</v>
      </c>
      <c r="E48" s="122">
        <v>44021</v>
      </c>
      <c r="F48" s="120">
        <v>4600031192</v>
      </c>
      <c r="G48" s="120">
        <v>295050</v>
      </c>
      <c r="H48" s="119" t="s">
        <v>13</v>
      </c>
      <c r="I48" s="121" t="s">
        <v>1425</v>
      </c>
      <c r="J48" s="120"/>
      <c r="K48" s="119" t="s">
        <v>1205</v>
      </c>
      <c r="L48" s="116">
        <v>1</v>
      </c>
      <c r="M48" s="116"/>
      <c r="N48" s="211"/>
      <c r="O48" s="119"/>
      <c r="P48" s="119"/>
      <c r="Q48" s="118"/>
      <c r="R48" s="118"/>
      <c r="S48" s="117"/>
      <c r="T48" s="116">
        <f t="shared" ca="1" si="3"/>
        <v>46</v>
      </c>
    </row>
    <row r="49" spans="1:20" ht="104.5" thickTop="1" x14ac:dyDescent="0.3">
      <c r="A49" s="169" t="s">
        <v>1204</v>
      </c>
      <c r="B49" s="105">
        <f t="shared" si="0"/>
        <v>7</v>
      </c>
      <c r="C49" s="105">
        <f t="shared" si="1"/>
        <v>2020</v>
      </c>
      <c r="D49" s="104">
        <f t="shared" si="2"/>
        <v>29</v>
      </c>
      <c r="E49" s="115">
        <v>44027</v>
      </c>
      <c r="F49" s="113">
        <v>4600029882</v>
      </c>
      <c r="G49" s="113">
        <v>897123</v>
      </c>
      <c r="H49" s="112" t="s">
        <v>1203</v>
      </c>
      <c r="I49" s="114" t="s">
        <v>1202</v>
      </c>
      <c r="J49" s="113"/>
      <c r="K49" s="112" t="s">
        <v>1201</v>
      </c>
      <c r="L49" s="107">
        <v>100</v>
      </c>
      <c r="M49" s="107"/>
      <c r="N49" s="212" t="s">
        <v>1200</v>
      </c>
      <c r="O49" s="111">
        <v>44032</v>
      </c>
      <c r="P49" s="110"/>
      <c r="Q49" s="109"/>
      <c r="R49" s="109"/>
      <c r="S49" s="108"/>
      <c r="T49" s="107">
        <f t="shared" ca="1" si="3"/>
        <v>40</v>
      </c>
    </row>
    <row r="50" spans="1:20" x14ac:dyDescent="0.3">
      <c r="A50" s="167" t="s">
        <v>1199</v>
      </c>
      <c r="B50" s="105">
        <f t="shared" si="0"/>
        <v>7</v>
      </c>
      <c r="C50" s="105">
        <f t="shared" si="1"/>
        <v>2020</v>
      </c>
      <c r="D50" s="104">
        <f t="shared" si="2"/>
        <v>30</v>
      </c>
      <c r="E50" s="106">
        <v>44032</v>
      </c>
      <c r="F50" s="102">
        <v>4600031474</v>
      </c>
      <c r="G50" s="102">
        <v>897343</v>
      </c>
      <c r="H50" s="101" t="s">
        <v>1198</v>
      </c>
      <c r="I50" s="103" t="s">
        <v>1421</v>
      </c>
      <c r="J50" s="102">
        <v>150009</v>
      </c>
      <c r="K50" s="101" t="s">
        <v>1197</v>
      </c>
      <c r="L50" s="96">
        <v>80</v>
      </c>
      <c r="M50" s="96">
        <v>80</v>
      </c>
      <c r="N50" s="201"/>
      <c r="O50" s="100"/>
      <c r="P50" s="99"/>
      <c r="Q50" s="98"/>
      <c r="R50" s="98"/>
      <c r="S50" s="97"/>
      <c r="T50" s="96">
        <f t="shared" ca="1" si="3"/>
        <v>35</v>
      </c>
    </row>
    <row r="51" spans="1:20" x14ac:dyDescent="0.3">
      <c r="A51" s="172" t="s">
        <v>1196</v>
      </c>
      <c r="B51" s="105">
        <f t="shared" si="0"/>
        <v>7</v>
      </c>
      <c r="C51" s="105">
        <f t="shared" si="1"/>
        <v>2020</v>
      </c>
      <c r="D51" s="104">
        <f t="shared" si="2"/>
        <v>30</v>
      </c>
      <c r="E51" s="106">
        <v>44032</v>
      </c>
      <c r="F51" s="102">
        <v>4600031478</v>
      </c>
      <c r="G51" s="102">
        <v>89693</v>
      </c>
      <c r="H51" s="101" t="s">
        <v>1195</v>
      </c>
      <c r="I51" s="103" t="s">
        <v>1421</v>
      </c>
      <c r="J51" s="102">
        <v>150009</v>
      </c>
      <c r="K51" s="101" t="s">
        <v>1194</v>
      </c>
      <c r="L51" s="96">
        <v>9</v>
      </c>
      <c r="M51" s="96"/>
      <c r="N51" s="201"/>
      <c r="O51" s="100"/>
      <c r="P51" s="99"/>
      <c r="Q51" s="98"/>
      <c r="R51" s="98"/>
      <c r="S51" s="97"/>
      <c r="T51" s="96">
        <f t="shared" ca="1" si="3"/>
        <v>35</v>
      </c>
    </row>
    <row r="52" spans="1:20" ht="117" x14ac:dyDescent="0.3">
      <c r="A52" s="176" t="s">
        <v>1471</v>
      </c>
      <c r="B52" s="102">
        <v>7</v>
      </c>
      <c r="C52" s="102">
        <v>2020</v>
      </c>
      <c r="D52" s="102">
        <v>30</v>
      </c>
      <c r="E52" s="106">
        <v>44036</v>
      </c>
      <c r="F52" s="102">
        <v>4600032242</v>
      </c>
      <c r="G52" s="102">
        <v>294035</v>
      </c>
      <c r="H52" s="101" t="s">
        <v>1472</v>
      </c>
      <c r="I52" s="103" t="s">
        <v>1473</v>
      </c>
      <c r="J52" s="102">
        <v>5763</v>
      </c>
      <c r="K52" s="101" t="s">
        <v>1474</v>
      </c>
      <c r="L52" s="96">
        <v>1</v>
      </c>
      <c r="M52" s="102"/>
      <c r="N52" s="205" t="s">
        <v>1475</v>
      </c>
      <c r="O52" s="133">
        <v>44036</v>
      </c>
      <c r="P52" s="101" t="s">
        <v>1476</v>
      </c>
      <c r="Q52" s="101" t="s">
        <v>1207</v>
      </c>
      <c r="R52" s="133">
        <v>44036</v>
      </c>
      <c r="S52" s="134"/>
      <c r="T52" s="96">
        <f t="shared" ca="1" si="3"/>
        <v>31</v>
      </c>
    </row>
    <row r="53" spans="1:20" ht="15" customHeight="1" x14ac:dyDescent="0.3">
      <c r="A53" s="172"/>
      <c r="B53" s="105"/>
      <c r="C53" s="105"/>
      <c r="D53" s="104"/>
      <c r="E53" s="106"/>
      <c r="F53" s="102"/>
      <c r="G53" s="102"/>
      <c r="H53" s="101"/>
      <c r="I53" s="103"/>
      <c r="J53" s="102"/>
      <c r="K53" s="101"/>
      <c r="L53" s="96"/>
      <c r="M53" s="96"/>
      <c r="N53" s="201"/>
      <c r="O53" s="100"/>
      <c r="P53" s="99"/>
      <c r="Q53" s="98"/>
      <c r="R53" s="98"/>
      <c r="S53" s="97"/>
      <c r="T53" s="96"/>
    </row>
    <row r="54" spans="1:20" ht="15" customHeight="1" x14ac:dyDescent="0.3">
      <c r="A54" s="172"/>
      <c r="B54" s="105"/>
      <c r="C54" s="105"/>
      <c r="D54" s="104"/>
      <c r="E54" s="106"/>
      <c r="F54" s="102"/>
      <c r="G54" s="102"/>
      <c r="H54" s="101"/>
      <c r="I54" s="103"/>
      <c r="J54" s="102"/>
      <c r="K54" s="101"/>
      <c r="L54" s="96"/>
      <c r="M54" s="96"/>
      <c r="N54" s="201"/>
      <c r="O54" s="100"/>
      <c r="P54" s="99"/>
      <c r="Q54" s="98"/>
      <c r="R54" s="98"/>
      <c r="S54" s="97"/>
      <c r="T54" s="96"/>
    </row>
    <row r="55" spans="1:20" ht="15" customHeight="1" x14ac:dyDescent="0.3">
      <c r="A55" s="172"/>
      <c r="B55" s="105"/>
      <c r="C55" s="105"/>
      <c r="D55" s="104"/>
      <c r="E55" s="106"/>
      <c r="F55" s="102"/>
      <c r="G55" s="102"/>
      <c r="H55" s="101"/>
      <c r="I55" s="103"/>
      <c r="J55" s="102"/>
      <c r="K55" s="101"/>
      <c r="L55" s="96"/>
      <c r="M55" s="96"/>
      <c r="N55" s="201"/>
      <c r="O55" s="100"/>
      <c r="P55" s="99"/>
      <c r="Q55" s="98"/>
      <c r="R55" s="98"/>
      <c r="S55" s="97"/>
      <c r="T55" s="96"/>
    </row>
    <row r="56" spans="1:20" ht="15" customHeight="1" x14ac:dyDescent="0.3">
      <c r="A56" s="171"/>
      <c r="B56" s="105"/>
      <c r="C56" s="105"/>
      <c r="D56" s="104"/>
      <c r="E56" s="102"/>
      <c r="F56" s="102"/>
      <c r="G56" s="102"/>
      <c r="H56" s="101"/>
      <c r="I56" s="103"/>
      <c r="J56" s="102"/>
      <c r="K56" s="101"/>
      <c r="L56" s="96"/>
      <c r="M56" s="96"/>
      <c r="N56" s="201"/>
      <c r="O56" s="100"/>
      <c r="P56" s="99"/>
      <c r="Q56" s="98"/>
      <c r="R56" s="98"/>
      <c r="S56" s="97"/>
      <c r="T56" s="96"/>
    </row>
    <row r="57" spans="1:20" ht="15" customHeight="1" x14ac:dyDescent="0.3">
      <c r="A57" s="171"/>
      <c r="B57" s="105"/>
      <c r="C57" s="105"/>
      <c r="D57" s="104"/>
      <c r="E57" s="102"/>
      <c r="F57" s="102"/>
      <c r="G57" s="102"/>
      <c r="H57" s="101"/>
      <c r="I57" s="103"/>
      <c r="J57" s="102"/>
      <c r="K57" s="101"/>
      <c r="L57" s="96"/>
      <c r="M57" s="96"/>
      <c r="N57" s="201"/>
      <c r="O57" s="100"/>
      <c r="P57" s="99"/>
      <c r="Q57" s="98"/>
      <c r="R57" s="98"/>
      <c r="S57" s="97"/>
      <c r="T57" s="96"/>
    </row>
    <row r="58" spans="1:20" ht="15" customHeight="1" x14ac:dyDescent="0.3">
      <c r="A58" s="171"/>
      <c r="B58" s="105"/>
      <c r="C58" s="105"/>
      <c r="D58" s="104"/>
      <c r="E58" s="102"/>
      <c r="F58" s="102"/>
      <c r="G58" s="102"/>
      <c r="H58" s="101"/>
      <c r="I58" s="103"/>
      <c r="J58" s="102"/>
      <c r="K58" s="101"/>
      <c r="L58" s="96"/>
      <c r="M58" s="96"/>
      <c r="N58" s="201"/>
      <c r="O58" s="100"/>
      <c r="P58" s="99"/>
      <c r="Q58" s="98"/>
      <c r="R58" s="98"/>
      <c r="S58" s="97"/>
      <c r="T58" s="96"/>
    </row>
    <row r="59" spans="1:20" ht="15" customHeight="1" x14ac:dyDescent="0.3">
      <c r="A59" s="171"/>
      <c r="B59" s="105"/>
      <c r="C59" s="105"/>
      <c r="D59" s="104"/>
      <c r="E59" s="102"/>
      <c r="F59" s="102"/>
      <c r="G59" s="102"/>
      <c r="H59" s="101"/>
      <c r="I59" s="103"/>
      <c r="J59" s="102"/>
      <c r="K59" s="101"/>
      <c r="L59" s="96"/>
      <c r="M59" s="96"/>
      <c r="N59" s="201"/>
      <c r="O59" s="100"/>
      <c r="P59" s="99"/>
      <c r="Q59" s="98"/>
      <c r="R59" s="98"/>
      <c r="S59" s="97"/>
      <c r="T59" s="96"/>
    </row>
    <row r="60" spans="1:20" ht="15" customHeight="1" x14ac:dyDescent="0.3">
      <c r="A60" s="171"/>
      <c r="B60" s="105"/>
      <c r="C60" s="105"/>
      <c r="D60" s="104"/>
      <c r="E60" s="102"/>
      <c r="F60" s="102"/>
      <c r="G60" s="102"/>
      <c r="H60" s="101"/>
      <c r="I60" s="103"/>
      <c r="J60" s="102"/>
      <c r="K60" s="101"/>
      <c r="L60" s="96"/>
      <c r="M60" s="96"/>
      <c r="N60" s="201"/>
      <c r="O60" s="100"/>
      <c r="P60" s="99"/>
      <c r="Q60" s="98"/>
      <c r="R60" s="98"/>
      <c r="S60" s="97"/>
      <c r="T60" s="96"/>
    </row>
    <row r="61" spans="1:20" ht="15" customHeight="1" x14ac:dyDescent="0.3">
      <c r="A61" s="171"/>
      <c r="B61" s="105"/>
      <c r="C61" s="105"/>
      <c r="D61" s="104"/>
      <c r="E61" s="102"/>
      <c r="F61" s="102"/>
      <c r="G61" s="102"/>
      <c r="H61" s="101"/>
      <c r="I61" s="103"/>
      <c r="J61" s="102"/>
      <c r="K61" s="101"/>
      <c r="L61" s="96"/>
      <c r="M61" s="96"/>
      <c r="N61" s="201"/>
      <c r="O61" s="100"/>
      <c r="P61" s="99"/>
      <c r="Q61" s="98"/>
      <c r="R61" s="98"/>
      <c r="S61" s="97"/>
      <c r="T61" s="96"/>
    </row>
    <row r="62" spans="1:20" ht="15" customHeight="1" x14ac:dyDescent="0.3">
      <c r="A62" s="171"/>
      <c r="B62" s="105"/>
      <c r="C62" s="105"/>
      <c r="D62" s="104"/>
      <c r="E62" s="102"/>
      <c r="F62" s="102"/>
      <c r="G62" s="102"/>
      <c r="H62" s="101"/>
      <c r="I62" s="103"/>
      <c r="J62" s="102"/>
      <c r="K62" s="101"/>
      <c r="L62" s="96"/>
      <c r="M62" s="96"/>
      <c r="N62" s="201"/>
      <c r="O62" s="100"/>
      <c r="P62" s="99"/>
      <c r="Q62" s="98"/>
      <c r="R62" s="98"/>
      <c r="S62" s="97"/>
      <c r="T62" s="96"/>
    </row>
    <row r="63" spans="1:20" ht="15" customHeight="1" x14ac:dyDescent="0.3">
      <c r="A63" s="171"/>
      <c r="B63" s="105"/>
      <c r="C63" s="105"/>
      <c r="D63" s="104"/>
      <c r="E63" s="102"/>
      <c r="F63" s="102"/>
      <c r="G63" s="102"/>
      <c r="H63" s="101"/>
      <c r="I63" s="103"/>
      <c r="J63" s="102"/>
      <c r="K63" s="101"/>
      <c r="L63" s="96"/>
      <c r="M63" s="96"/>
      <c r="N63" s="201"/>
      <c r="O63" s="100"/>
      <c r="P63" s="99"/>
      <c r="Q63" s="98"/>
      <c r="R63" s="98"/>
      <c r="S63" s="97"/>
      <c r="T63" s="96"/>
    </row>
    <row r="64" spans="1:20" ht="15" customHeight="1" x14ac:dyDescent="0.3">
      <c r="A64" s="171"/>
      <c r="B64" s="105"/>
      <c r="C64" s="105"/>
      <c r="D64" s="104"/>
      <c r="E64" s="102"/>
      <c r="F64" s="102"/>
      <c r="G64" s="102"/>
      <c r="H64" s="101"/>
      <c r="I64" s="103"/>
      <c r="J64" s="102"/>
      <c r="K64" s="101"/>
      <c r="L64" s="96"/>
      <c r="M64" s="96"/>
      <c r="N64" s="201"/>
      <c r="O64" s="100"/>
      <c r="P64" s="99"/>
      <c r="Q64" s="98"/>
      <c r="R64" s="98"/>
      <c r="S64" s="97"/>
      <c r="T64" s="96"/>
    </row>
    <row r="65" spans="1:20" ht="15" customHeight="1" x14ac:dyDescent="0.3">
      <c r="A65" s="171"/>
      <c r="B65" s="105"/>
      <c r="C65" s="105"/>
      <c r="D65" s="104"/>
      <c r="E65" s="102"/>
      <c r="F65" s="102"/>
      <c r="G65" s="102"/>
      <c r="H65" s="101"/>
      <c r="I65" s="103"/>
      <c r="J65" s="102"/>
      <c r="K65" s="101"/>
      <c r="L65" s="96"/>
      <c r="M65" s="96"/>
      <c r="N65" s="201"/>
      <c r="O65" s="100"/>
      <c r="P65" s="99"/>
      <c r="Q65" s="98"/>
      <c r="R65" s="98"/>
      <c r="S65" s="97"/>
      <c r="T65" s="96"/>
    </row>
    <row r="66" spans="1:20" ht="15" customHeight="1" x14ac:dyDescent="0.3">
      <c r="A66" s="171"/>
      <c r="B66" s="105"/>
      <c r="C66" s="105"/>
      <c r="D66" s="104"/>
      <c r="E66" s="102"/>
      <c r="F66" s="102"/>
      <c r="G66" s="102"/>
      <c r="H66" s="101"/>
      <c r="I66" s="103"/>
      <c r="J66" s="102"/>
      <c r="K66" s="101"/>
      <c r="L66" s="96"/>
      <c r="M66" s="96"/>
      <c r="N66" s="201"/>
      <c r="O66" s="100"/>
      <c r="P66" s="99"/>
      <c r="Q66" s="98"/>
      <c r="R66" s="98"/>
      <c r="S66" s="97"/>
      <c r="T66" s="96"/>
    </row>
    <row r="67" spans="1:20" x14ac:dyDescent="0.3">
      <c r="A67" s="171"/>
      <c r="B67" s="105"/>
      <c r="C67" s="105"/>
      <c r="D67" s="104"/>
      <c r="E67" s="102"/>
      <c r="F67" s="102"/>
      <c r="G67" s="102"/>
      <c r="H67" s="101"/>
      <c r="I67" s="103"/>
      <c r="J67" s="102"/>
      <c r="K67" s="101"/>
      <c r="L67" s="96"/>
      <c r="M67" s="96"/>
      <c r="N67" s="201"/>
      <c r="O67" s="100"/>
      <c r="P67" s="99"/>
      <c r="Q67" s="98"/>
      <c r="R67" s="98"/>
      <c r="S67" s="97"/>
      <c r="T67" s="96"/>
    </row>
    <row r="68" spans="1:20" x14ac:dyDescent="0.3">
      <c r="A68" s="171"/>
      <c r="B68" s="105"/>
      <c r="C68" s="105"/>
      <c r="D68" s="104"/>
      <c r="E68" s="102"/>
      <c r="F68" s="102"/>
      <c r="G68" s="102"/>
      <c r="H68" s="101"/>
      <c r="I68" s="103"/>
      <c r="J68" s="102"/>
      <c r="K68" s="101"/>
      <c r="L68" s="96"/>
      <c r="M68" s="96"/>
      <c r="N68" s="201"/>
      <c r="O68" s="100"/>
      <c r="P68" s="99"/>
      <c r="Q68" s="98"/>
      <c r="R68" s="98"/>
      <c r="S68" s="97"/>
      <c r="T68" s="96"/>
    </row>
    <row r="69" spans="1:20" x14ac:dyDescent="0.3">
      <c r="A69" s="171"/>
      <c r="B69" s="105"/>
      <c r="C69" s="105"/>
      <c r="D69" s="104"/>
      <c r="E69" s="102"/>
      <c r="F69" s="102"/>
      <c r="G69" s="102"/>
      <c r="H69" s="101"/>
      <c r="I69" s="103"/>
      <c r="J69" s="102"/>
      <c r="K69" s="101"/>
      <c r="L69" s="96"/>
      <c r="M69" s="96"/>
      <c r="N69" s="201"/>
      <c r="O69" s="100"/>
      <c r="P69" s="99"/>
      <c r="Q69" s="98"/>
      <c r="R69" s="98"/>
      <c r="S69" s="97"/>
      <c r="T69" s="96"/>
    </row>
    <row r="70" spans="1:20" x14ac:dyDescent="0.3">
      <c r="A70" s="171"/>
      <c r="B70" s="105"/>
      <c r="C70" s="105"/>
      <c r="D70" s="104"/>
      <c r="E70" s="102"/>
      <c r="F70" s="102"/>
      <c r="G70" s="102"/>
      <c r="H70" s="101"/>
      <c r="I70" s="103"/>
      <c r="J70" s="102"/>
      <c r="K70" s="101"/>
      <c r="L70" s="96"/>
      <c r="M70" s="96"/>
      <c r="N70" s="201"/>
      <c r="O70" s="100"/>
      <c r="P70" s="99"/>
      <c r="Q70" s="98"/>
      <c r="R70" s="98"/>
      <c r="S70" s="97"/>
      <c r="T70" s="96"/>
    </row>
    <row r="71" spans="1:20" x14ac:dyDescent="0.3">
      <c r="A71" s="171"/>
      <c r="B71" s="105"/>
      <c r="C71" s="105"/>
      <c r="D71" s="104"/>
      <c r="E71" s="102"/>
      <c r="F71" s="102"/>
      <c r="G71" s="102"/>
      <c r="H71" s="101"/>
      <c r="I71" s="103"/>
      <c r="J71" s="102"/>
      <c r="K71" s="101"/>
      <c r="L71" s="96"/>
      <c r="M71" s="96"/>
      <c r="N71" s="201"/>
      <c r="O71" s="100"/>
      <c r="P71" s="99"/>
      <c r="Q71" s="98"/>
      <c r="R71" s="98"/>
      <c r="S71" s="97"/>
      <c r="T71" s="96"/>
    </row>
    <row r="72" spans="1:20" x14ac:dyDescent="0.3">
      <c r="A72" s="171"/>
      <c r="B72" s="105"/>
      <c r="C72" s="105"/>
      <c r="D72" s="104"/>
      <c r="E72" s="102"/>
      <c r="F72" s="102"/>
      <c r="G72" s="102"/>
      <c r="H72" s="101"/>
      <c r="I72" s="103"/>
      <c r="J72" s="102"/>
      <c r="K72" s="101"/>
      <c r="L72" s="96"/>
      <c r="M72" s="96"/>
      <c r="N72" s="201"/>
      <c r="O72" s="100"/>
      <c r="P72" s="99"/>
      <c r="Q72" s="98"/>
      <c r="R72" s="98"/>
      <c r="S72" s="97"/>
      <c r="T72" s="96"/>
    </row>
    <row r="73" spans="1:20" x14ac:dyDescent="0.3">
      <c r="A73" s="193"/>
    </row>
    <row r="74" spans="1:20" x14ac:dyDescent="0.3">
      <c r="A74" s="193"/>
    </row>
    <row r="75" spans="1:20" x14ac:dyDescent="0.3">
      <c r="A75" s="193"/>
    </row>
  </sheetData>
  <autoFilter ref="A5:T52" xr:uid="{45B97337-A2EB-4731-88F5-990B62A206BB}"/>
  <mergeCells count="3">
    <mergeCell ref="A4:M4"/>
    <mergeCell ref="N4:O4"/>
    <mergeCell ref="P4:R4"/>
  </mergeCells>
  <pageMargins left="0.78740157499999996" right="0.78740157499999996" top="0.984251969" bottom="0.984251969" header="0.4921259845" footer="0.4921259845"/>
  <pageSetup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Consultation">
                <anchor moveWithCells="1" sizeWithCells="1">
                  <from>
                    <xdr:col>0</xdr:col>
                    <xdr:colOff>431800</xdr:colOff>
                    <xdr:row>0</xdr:row>
                    <xdr:rowOff>50800</xdr:rowOff>
                  </from>
                  <to>
                    <xdr:col>3</xdr:col>
                    <xdr:colOff>146050</xdr:colOff>
                    <xdr:row>2</xdr:row>
                    <xdr:rowOff>146050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62CE06-B815-4291-9D0E-8804AB127302}">
  <sheetPr codeName="Feuil1"/>
  <dimension ref="A1:F4"/>
  <sheetViews>
    <sheetView workbookViewId="0">
      <pane ySplit="1" topLeftCell="A2" activePane="bottomLeft" state="frozen"/>
      <selection pane="bottomLeft" activeCell="F23" sqref="F23"/>
    </sheetView>
  </sheetViews>
  <sheetFormatPr baseColWidth="10" defaultRowHeight="14.5" x14ac:dyDescent="0.35"/>
  <cols>
    <col min="1" max="1" width="21.36328125" bestFit="1" customWidth="1"/>
    <col min="2" max="2" width="13.7265625" bestFit="1" customWidth="1"/>
    <col min="3" max="3" width="11.453125" bestFit="1" customWidth="1"/>
    <col min="4" max="4" width="9.90625" bestFit="1" customWidth="1"/>
    <col min="5" max="5" width="7.90625" bestFit="1" customWidth="1"/>
    <col min="6" max="6" width="19.6328125" bestFit="1" customWidth="1"/>
    <col min="7" max="7" width="19.54296875" bestFit="1" customWidth="1"/>
    <col min="8" max="8" width="21.1796875" bestFit="1" customWidth="1"/>
    <col min="9" max="9" width="19.54296875" bestFit="1" customWidth="1"/>
    <col min="10" max="10" width="21.1796875" bestFit="1" customWidth="1"/>
    <col min="11" max="11" width="19.54296875" bestFit="1" customWidth="1"/>
    <col min="12" max="12" width="21.1796875" bestFit="1" customWidth="1"/>
    <col min="13" max="13" width="19.54296875" bestFit="1" customWidth="1"/>
    <col min="14" max="14" width="21.1796875" bestFit="1" customWidth="1"/>
    <col min="15" max="15" width="19.54296875" bestFit="1" customWidth="1"/>
    <col min="16" max="16" width="25.81640625" bestFit="1" customWidth="1"/>
    <col min="17" max="17" width="24.453125" bestFit="1" customWidth="1"/>
    <col min="18" max="30" width="3.81640625" bestFit="1" customWidth="1"/>
    <col min="31" max="35" width="4.81640625" bestFit="1" customWidth="1"/>
    <col min="36" max="36" width="7.54296875" bestFit="1" customWidth="1"/>
    <col min="37" max="37" width="5.81640625" bestFit="1" customWidth="1"/>
    <col min="38" max="38" width="5.54296875" bestFit="1" customWidth="1"/>
    <col min="39" max="39" width="11.81640625" bestFit="1" customWidth="1"/>
  </cols>
  <sheetData>
    <row r="1" spans="1:6" x14ac:dyDescent="0.35">
      <c r="B1" s="184">
        <v>2019</v>
      </c>
      <c r="C1" s="185">
        <v>2020</v>
      </c>
      <c r="E1" s="182"/>
    </row>
    <row r="2" spans="1:6" x14ac:dyDescent="0.35">
      <c r="A2" s="182" t="s">
        <v>667</v>
      </c>
      <c r="B2" s="155">
        <f ca="1">AVERAGE(Fournisseurs!T6:T10)</f>
        <v>32.4</v>
      </c>
      <c r="C2" s="155">
        <f ca="1">AVERAGE(Fournisseurs!T11:T52)</f>
        <v>21.166666666666668</v>
      </c>
      <c r="E2" s="183"/>
      <c r="F2" s="95"/>
    </row>
    <row r="3" spans="1:6" x14ac:dyDescent="0.35">
      <c r="A3" s="183" t="s">
        <v>666</v>
      </c>
      <c r="B3" s="154">
        <f ca="1">COUNTIFS(Fournisseurs!T6:T10,"&gt;0")</f>
        <v>4</v>
      </c>
      <c r="C3" s="154">
        <f ca="1">COUNTIFS(Fournisseurs!T11:T52,"&gt;0")</f>
        <v>37</v>
      </c>
      <c r="E3" s="183"/>
      <c r="F3" s="95"/>
    </row>
    <row r="4" spans="1:6" x14ac:dyDescent="0.35">
      <c r="A4" s="183" t="s">
        <v>665</v>
      </c>
      <c r="B4" s="154">
        <f ca="1">COUNTBLANK(Fournisseurs!T6:T10)</f>
        <v>0</v>
      </c>
      <c r="C4" s="154">
        <f ca="1">COUNTBLANK(Fournisseurs!T11:T52)</f>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9D2416-0BF1-40A6-BD84-2F7A64A5FEED}">
  <sheetPr codeName="Feuil8"/>
  <dimension ref="A1:AG38"/>
  <sheetViews>
    <sheetView topLeftCell="A16" zoomScale="85" zoomScaleNormal="85" workbookViewId="0">
      <selection activeCell="E30" sqref="E30"/>
    </sheetView>
  </sheetViews>
  <sheetFormatPr baseColWidth="10" defaultRowHeight="14.5" x14ac:dyDescent="0.35"/>
  <cols>
    <col min="1" max="1" width="17" bestFit="1" customWidth="1"/>
    <col min="2" max="2" width="20.6328125" bestFit="1" customWidth="1"/>
    <col min="3" max="3" width="20.08984375" bestFit="1" customWidth="1"/>
    <col min="4" max="4" width="19.6328125" bestFit="1" customWidth="1"/>
    <col min="5" max="5" width="19.08984375" bestFit="1" customWidth="1"/>
    <col min="6" max="6" width="22.1796875" bestFit="1" customWidth="1"/>
    <col min="7" max="7" width="13.7265625" bestFit="1" customWidth="1"/>
    <col min="8" max="8" width="21.6328125" bestFit="1" customWidth="1"/>
    <col min="9" max="9" width="20" bestFit="1" customWidth="1"/>
    <col min="10" max="10" width="22.1796875" bestFit="1" customWidth="1"/>
    <col min="11" max="11" width="13.7265625" bestFit="1" customWidth="1"/>
    <col min="12" max="12" width="21.6328125" bestFit="1" customWidth="1"/>
    <col min="13" max="13" width="20" bestFit="1" customWidth="1"/>
    <col min="14" max="14" width="22.1796875" bestFit="1" customWidth="1"/>
    <col min="15" max="15" width="13.7265625" bestFit="1" customWidth="1"/>
    <col min="16" max="16" width="21.6328125" bestFit="1" customWidth="1"/>
    <col min="17" max="17" width="20" bestFit="1" customWidth="1"/>
    <col min="18" max="18" width="22.1796875" bestFit="1" customWidth="1"/>
    <col min="19" max="19" width="13.7265625" bestFit="1" customWidth="1"/>
    <col min="20" max="20" width="21.6328125" bestFit="1" customWidth="1"/>
    <col min="21" max="21" width="20" bestFit="1" customWidth="1"/>
    <col min="22" max="22" width="22.1796875" bestFit="1" customWidth="1"/>
    <col min="23" max="23" width="13.7265625" bestFit="1" customWidth="1"/>
    <col min="24" max="24" width="21.6328125" bestFit="1" customWidth="1"/>
    <col min="25" max="25" width="20" bestFit="1" customWidth="1"/>
    <col min="26" max="26" width="22.1796875" bestFit="1" customWidth="1"/>
    <col min="27" max="27" width="13.36328125" customWidth="1"/>
    <col min="28" max="28" width="21.6328125" bestFit="1" customWidth="1"/>
    <col min="29" max="29" width="20" bestFit="1" customWidth="1"/>
    <col min="30" max="30" width="27.36328125" bestFit="1" customWidth="1"/>
    <col min="31" max="31" width="27.90625" bestFit="1" customWidth="1"/>
    <col min="32" max="32" width="26.7265625" bestFit="1" customWidth="1"/>
    <col min="33" max="33" width="25.1796875" bestFit="1" customWidth="1"/>
    <col min="34" max="34" width="8.54296875" bestFit="1" customWidth="1"/>
    <col min="35" max="35" width="6.54296875" bestFit="1" customWidth="1"/>
    <col min="36" max="36" width="4.6328125" bestFit="1" customWidth="1"/>
    <col min="37" max="37" width="7.54296875" bestFit="1" customWidth="1"/>
    <col min="38" max="38" width="7.6328125" bestFit="1" customWidth="1"/>
    <col min="39" max="39" width="6" bestFit="1" customWidth="1"/>
    <col min="40" max="40" width="10.6328125" bestFit="1" customWidth="1"/>
    <col min="41" max="41" width="6.54296875" bestFit="1" customWidth="1"/>
    <col min="42" max="42" width="6" bestFit="1" customWidth="1"/>
    <col min="43" max="43" width="8.54296875" bestFit="1" customWidth="1"/>
    <col min="44" max="44" width="6" bestFit="1" customWidth="1"/>
    <col min="45" max="45" width="8.54296875" bestFit="1" customWidth="1"/>
    <col min="46" max="46" width="9.453125" bestFit="1" customWidth="1"/>
    <col min="47" max="47" width="12.36328125" bestFit="1" customWidth="1"/>
    <col min="48" max="48" width="6.54296875" bestFit="1" customWidth="1"/>
    <col min="49" max="49" width="7.6328125" bestFit="1" customWidth="1"/>
    <col min="50" max="50" width="10.6328125" bestFit="1" customWidth="1"/>
    <col min="51" max="51" width="6.54296875" bestFit="1" customWidth="1"/>
    <col min="52" max="52" width="6" bestFit="1" customWidth="1"/>
    <col min="53" max="53" width="6.54296875" bestFit="1" customWidth="1"/>
    <col min="54" max="54" width="6" bestFit="1" customWidth="1"/>
    <col min="55" max="55" width="6.54296875" bestFit="1" customWidth="1"/>
    <col min="56" max="56" width="6" bestFit="1" customWidth="1"/>
    <col min="57" max="57" width="7.54296875" bestFit="1" customWidth="1"/>
    <col min="58" max="58" width="6" bestFit="1" customWidth="1"/>
    <col min="59" max="59" width="7.54296875" bestFit="1" customWidth="1"/>
    <col min="60" max="60" width="6" bestFit="1" customWidth="1"/>
    <col min="61" max="61" width="7.54296875" bestFit="1" customWidth="1"/>
    <col min="62" max="62" width="6" bestFit="1" customWidth="1"/>
    <col min="63" max="63" width="8.54296875" bestFit="1" customWidth="1"/>
    <col min="64" max="64" width="6" bestFit="1" customWidth="1"/>
    <col min="65" max="65" width="8.54296875" bestFit="1" customWidth="1"/>
    <col min="66" max="66" width="6.6328125" bestFit="1" customWidth="1"/>
    <col min="67" max="67" width="9.54296875" bestFit="1" customWidth="1"/>
    <col min="68" max="68" width="6.6328125" bestFit="1" customWidth="1"/>
    <col min="69" max="69" width="9.54296875" bestFit="1" customWidth="1"/>
    <col min="70" max="70" width="7.6328125" bestFit="1" customWidth="1"/>
    <col min="71" max="71" width="10.6328125" bestFit="1" customWidth="1"/>
    <col min="72" max="72" width="6.54296875" bestFit="1" customWidth="1"/>
    <col min="73" max="73" width="6" bestFit="1" customWidth="1"/>
    <col min="74" max="74" width="6.54296875" bestFit="1" customWidth="1"/>
    <col min="75" max="75" width="6" bestFit="1" customWidth="1"/>
    <col min="76" max="76" width="6.54296875" bestFit="1" customWidth="1"/>
    <col min="77" max="77" width="4.6328125" bestFit="1" customWidth="1"/>
    <col min="78" max="78" width="7.54296875" bestFit="1" customWidth="1"/>
    <col min="79" max="79" width="6" bestFit="1" customWidth="1"/>
    <col min="80" max="80" width="8.54296875" bestFit="1" customWidth="1"/>
    <col min="81" max="81" width="6.6328125" bestFit="1" customWidth="1"/>
    <col min="82" max="82" width="9.54296875" bestFit="1" customWidth="1"/>
    <col min="83" max="83" width="6.54296875" bestFit="1" customWidth="1"/>
    <col min="84" max="84" width="6" bestFit="1" customWidth="1"/>
    <col min="85" max="85" width="7.54296875" bestFit="1" customWidth="1"/>
    <col min="86" max="86" width="6" bestFit="1" customWidth="1"/>
    <col min="87" max="87" width="7.54296875" bestFit="1" customWidth="1"/>
    <col min="88" max="88" width="6" bestFit="1" customWidth="1"/>
    <col min="89" max="89" width="8.54296875" bestFit="1" customWidth="1"/>
    <col min="90" max="90" width="6.6328125" bestFit="1" customWidth="1"/>
    <col min="91" max="91" width="9.54296875" bestFit="1" customWidth="1"/>
    <col min="92" max="92" width="7.6328125" bestFit="1" customWidth="1"/>
    <col min="93" max="93" width="10.6328125" bestFit="1" customWidth="1"/>
    <col min="94" max="94" width="7.54296875" bestFit="1" customWidth="1"/>
    <col min="95" max="95" width="7.6328125" bestFit="1" customWidth="1"/>
    <col min="96" max="97" width="10.6328125" bestFit="1" customWidth="1"/>
    <col min="98" max="98" width="12" bestFit="1" customWidth="1"/>
  </cols>
  <sheetData>
    <row r="1" spans="1:33" x14ac:dyDescent="0.35">
      <c r="A1" s="173" t="s">
        <v>661</v>
      </c>
      <c r="B1" s="174">
        <v>2020</v>
      </c>
    </row>
    <row r="2" spans="1:33" x14ac:dyDescent="0.35">
      <c r="A2" s="173" t="s">
        <v>662</v>
      </c>
      <c r="B2" t="s">
        <v>1479</v>
      </c>
    </row>
    <row r="4" spans="1:33" s="180" customFormat="1" ht="29" x14ac:dyDescent="0.35">
      <c r="A4" s="181" t="s">
        <v>1497</v>
      </c>
      <c r="B4" s="180" t="s">
        <v>1467</v>
      </c>
      <c r="C4" s="180" t="s">
        <v>1480</v>
      </c>
      <c r="D4" s="180" t="s">
        <v>1499</v>
      </c>
      <c r="E4" s="180" t="s">
        <v>1466</v>
      </c>
    </row>
    <row r="5" spans="1:33" x14ac:dyDescent="0.35">
      <c r="A5" s="174" t="s">
        <v>1434</v>
      </c>
      <c r="B5" s="175">
        <v>1</v>
      </c>
      <c r="C5" s="175">
        <v>34</v>
      </c>
      <c r="D5" s="175"/>
      <c r="E5" s="175"/>
    </row>
    <row r="6" spans="1:33" s="179" customFormat="1" x14ac:dyDescent="0.35">
      <c r="A6" s="174" t="s">
        <v>1433</v>
      </c>
      <c r="B6" s="175">
        <v>1</v>
      </c>
      <c r="C6" s="175">
        <v>333</v>
      </c>
      <c r="D6" s="175"/>
      <c r="E6" s="175"/>
      <c r="F6"/>
      <c r="G6"/>
      <c r="H6"/>
      <c r="I6"/>
      <c r="J6"/>
      <c r="K6"/>
      <c r="L6"/>
      <c r="M6"/>
      <c r="N6"/>
      <c r="O6"/>
      <c r="P6"/>
      <c r="Q6"/>
      <c r="R6"/>
      <c r="S6"/>
      <c r="T6"/>
      <c r="U6"/>
      <c r="V6"/>
      <c r="W6"/>
      <c r="X6"/>
      <c r="Y6"/>
      <c r="Z6"/>
      <c r="AA6"/>
      <c r="AB6"/>
      <c r="AC6"/>
      <c r="AD6"/>
      <c r="AE6"/>
      <c r="AF6"/>
      <c r="AG6"/>
    </row>
    <row r="7" spans="1:33" x14ac:dyDescent="0.35">
      <c r="A7" s="174" t="s">
        <v>1432</v>
      </c>
      <c r="B7" s="175">
        <v>1</v>
      </c>
      <c r="C7" s="175">
        <v>56</v>
      </c>
      <c r="D7" s="175"/>
      <c r="E7" s="175"/>
    </row>
    <row r="8" spans="1:33" x14ac:dyDescent="0.35">
      <c r="A8" s="174" t="s">
        <v>1264</v>
      </c>
      <c r="B8" s="175">
        <v>1</v>
      </c>
      <c r="C8" s="175">
        <v>10</v>
      </c>
      <c r="D8" s="175">
        <v>1</v>
      </c>
      <c r="E8" s="175">
        <v>10</v>
      </c>
    </row>
    <row r="9" spans="1:33" x14ac:dyDescent="0.35">
      <c r="A9" s="174" t="s">
        <v>1456</v>
      </c>
      <c r="B9" s="175">
        <v>1</v>
      </c>
      <c r="C9" s="175">
        <v>5</v>
      </c>
      <c r="D9" s="175"/>
      <c r="E9" s="175"/>
    </row>
    <row r="10" spans="1:33" x14ac:dyDescent="0.35">
      <c r="A10" s="174" t="s">
        <v>1431</v>
      </c>
      <c r="B10" s="175">
        <v>4</v>
      </c>
      <c r="C10" s="175">
        <v>1236</v>
      </c>
      <c r="D10" s="175"/>
      <c r="E10" s="175"/>
    </row>
    <row r="11" spans="1:33" x14ac:dyDescent="0.35">
      <c r="A11" s="174" t="s">
        <v>1430</v>
      </c>
      <c r="B11" s="175">
        <v>3</v>
      </c>
      <c r="C11" s="175">
        <v>200</v>
      </c>
      <c r="D11" s="175"/>
      <c r="E11" s="175"/>
    </row>
    <row r="12" spans="1:33" x14ac:dyDescent="0.35">
      <c r="A12" s="174" t="s">
        <v>1429</v>
      </c>
      <c r="B12" s="175">
        <v>1</v>
      </c>
      <c r="C12" s="175">
        <v>165</v>
      </c>
      <c r="D12" s="175"/>
      <c r="E12" s="175"/>
    </row>
    <row r="13" spans="1:33" x14ac:dyDescent="0.35">
      <c r="A13" s="174" t="s">
        <v>1428</v>
      </c>
      <c r="B13" s="175">
        <v>2</v>
      </c>
      <c r="C13" s="175">
        <v>242</v>
      </c>
      <c r="D13" s="175">
        <v>1</v>
      </c>
      <c r="E13" s="175">
        <v>155</v>
      </c>
    </row>
    <row r="14" spans="1:33" x14ac:dyDescent="0.35">
      <c r="A14" s="174" t="s">
        <v>1427</v>
      </c>
      <c r="B14" s="175">
        <v>1</v>
      </c>
      <c r="C14" s="175">
        <v>1445</v>
      </c>
      <c r="D14" s="175"/>
      <c r="E14" s="175"/>
    </row>
    <row r="15" spans="1:33" x14ac:dyDescent="0.35">
      <c r="A15" s="174" t="s">
        <v>1281</v>
      </c>
      <c r="B15" s="175">
        <v>1</v>
      </c>
      <c r="C15" s="175">
        <v>3</v>
      </c>
      <c r="D15" s="175"/>
      <c r="E15" s="175"/>
    </row>
    <row r="16" spans="1:33" x14ac:dyDescent="0.35">
      <c r="A16" s="174" t="s">
        <v>1202</v>
      </c>
      <c r="B16" s="175">
        <v>4</v>
      </c>
      <c r="C16" s="175">
        <v>1544</v>
      </c>
      <c r="D16" s="175"/>
      <c r="E16" s="175"/>
    </row>
    <row r="17" spans="1:5" x14ac:dyDescent="0.35">
      <c r="A17" s="174" t="s">
        <v>1425</v>
      </c>
      <c r="B17" s="175">
        <v>3</v>
      </c>
      <c r="C17" s="175">
        <v>292</v>
      </c>
      <c r="D17" s="175">
        <v>1</v>
      </c>
      <c r="E17" s="175">
        <v>3</v>
      </c>
    </row>
    <row r="18" spans="1:5" x14ac:dyDescent="0.35">
      <c r="A18" s="174" t="s">
        <v>1354</v>
      </c>
      <c r="B18" s="175">
        <v>1</v>
      </c>
      <c r="C18" s="175">
        <v>53</v>
      </c>
      <c r="D18" s="175"/>
      <c r="E18" s="175"/>
    </row>
    <row r="19" spans="1:5" x14ac:dyDescent="0.35">
      <c r="A19" s="174" t="s">
        <v>1424</v>
      </c>
      <c r="B19" s="175">
        <v>3</v>
      </c>
      <c r="C19" s="175">
        <v>6000</v>
      </c>
      <c r="D19" s="175"/>
      <c r="E19" s="175"/>
    </row>
    <row r="20" spans="1:5" x14ac:dyDescent="0.35">
      <c r="A20" s="174" t="s">
        <v>1423</v>
      </c>
      <c r="B20" s="175">
        <v>1</v>
      </c>
      <c r="C20" s="175">
        <v>5</v>
      </c>
      <c r="D20" s="175"/>
      <c r="E20" s="175"/>
    </row>
    <row r="21" spans="1:5" x14ac:dyDescent="0.35">
      <c r="A21" s="174" t="s">
        <v>1422</v>
      </c>
      <c r="B21" s="175"/>
      <c r="C21" s="175"/>
      <c r="D21" s="175">
        <v>1</v>
      </c>
      <c r="E21" s="175">
        <v>500</v>
      </c>
    </row>
    <row r="22" spans="1:5" x14ac:dyDescent="0.35">
      <c r="A22" s="174" t="s">
        <v>1473</v>
      </c>
      <c r="B22" s="175">
        <v>1</v>
      </c>
      <c r="C22" s="175">
        <v>1</v>
      </c>
      <c r="D22" s="175"/>
      <c r="E22" s="175"/>
    </row>
    <row r="23" spans="1:5" x14ac:dyDescent="0.35">
      <c r="A23" s="174" t="s">
        <v>1421</v>
      </c>
      <c r="B23" s="175">
        <v>5</v>
      </c>
      <c r="C23" s="175">
        <v>267</v>
      </c>
      <c r="D23" s="175">
        <v>2</v>
      </c>
      <c r="E23" s="175">
        <v>125</v>
      </c>
    </row>
    <row r="24" spans="1:5" x14ac:dyDescent="0.35">
      <c r="A24" s="174" t="s">
        <v>1457</v>
      </c>
      <c r="B24" s="175">
        <v>35</v>
      </c>
      <c r="C24" s="175">
        <v>11891</v>
      </c>
      <c r="D24" s="175">
        <v>6</v>
      </c>
      <c r="E24" s="175">
        <v>793</v>
      </c>
    </row>
    <row r="26" spans="1:5" x14ac:dyDescent="0.35">
      <c r="A26" s="173" t="s">
        <v>1469</v>
      </c>
      <c r="B26" t="s">
        <v>1458</v>
      </c>
    </row>
    <row r="28" spans="1:5" ht="29" x14ac:dyDescent="0.35">
      <c r="A28" s="181" t="s">
        <v>1497</v>
      </c>
      <c r="B28" s="180" t="s">
        <v>1467</v>
      </c>
      <c r="C28" s="180" t="s">
        <v>1468</v>
      </c>
      <c r="D28" s="180" t="s">
        <v>1470</v>
      </c>
      <c r="E28" s="180" t="s">
        <v>1466</v>
      </c>
    </row>
    <row r="29" spans="1:5" x14ac:dyDescent="0.35">
      <c r="A29" s="174" t="s">
        <v>1459</v>
      </c>
      <c r="B29" s="175">
        <v>10</v>
      </c>
      <c r="C29" s="175">
        <v>2933</v>
      </c>
      <c r="D29" s="175">
        <v>2</v>
      </c>
      <c r="E29" s="175">
        <v>545</v>
      </c>
    </row>
    <row r="30" spans="1:5" x14ac:dyDescent="0.35">
      <c r="A30" s="174" t="s">
        <v>1460</v>
      </c>
      <c r="B30" s="175">
        <v>6</v>
      </c>
      <c r="C30" s="175">
        <v>1386</v>
      </c>
      <c r="D30" s="175"/>
      <c r="E30" s="175"/>
    </row>
    <row r="31" spans="1:5" x14ac:dyDescent="0.35">
      <c r="A31" s="174" t="s">
        <v>1461</v>
      </c>
      <c r="B31" s="175">
        <v>1</v>
      </c>
      <c r="C31" s="175">
        <v>10</v>
      </c>
      <c r="D31" s="175">
        <v>2</v>
      </c>
      <c r="E31" s="175">
        <v>165</v>
      </c>
    </row>
    <row r="32" spans="1:5" x14ac:dyDescent="0.35">
      <c r="A32" s="174" t="s">
        <v>1462</v>
      </c>
      <c r="B32" s="175">
        <v>3</v>
      </c>
      <c r="C32" s="175">
        <v>791</v>
      </c>
      <c r="D32" s="175"/>
      <c r="E32" s="175"/>
    </row>
    <row r="33" spans="1:5" x14ac:dyDescent="0.35">
      <c r="A33" s="174" t="s">
        <v>1463</v>
      </c>
      <c r="B33" s="175"/>
      <c r="C33" s="175"/>
      <c r="D33" s="175"/>
      <c r="E33" s="175"/>
    </row>
    <row r="34" spans="1:5" x14ac:dyDescent="0.35">
      <c r="A34" s="174" t="s">
        <v>1464</v>
      </c>
      <c r="B34" s="175">
        <v>9</v>
      </c>
      <c r="C34" s="175">
        <v>4080</v>
      </c>
      <c r="D34" s="175">
        <v>1</v>
      </c>
      <c r="E34" s="175">
        <v>3</v>
      </c>
    </row>
    <row r="35" spans="1:5" x14ac:dyDescent="0.35">
      <c r="A35" s="174" t="s">
        <v>1465</v>
      </c>
      <c r="B35" s="175">
        <v>6</v>
      </c>
      <c r="C35" s="175">
        <v>2691</v>
      </c>
      <c r="D35" s="175">
        <v>1</v>
      </c>
      <c r="E35" s="175">
        <v>80</v>
      </c>
    </row>
    <row r="36" spans="1:5" x14ac:dyDescent="0.35">
      <c r="A36" s="174" t="s">
        <v>1500</v>
      </c>
      <c r="B36" s="175">
        <v>1</v>
      </c>
      <c r="C36" s="175">
        <v>10</v>
      </c>
      <c r="D36" s="175"/>
      <c r="E36" s="175"/>
    </row>
    <row r="37" spans="1:5" x14ac:dyDescent="0.35">
      <c r="A37" s="233" t="s">
        <v>1432</v>
      </c>
      <c r="B37" s="175">
        <v>1</v>
      </c>
      <c r="C37" s="175">
        <v>10</v>
      </c>
      <c r="D37" s="175"/>
      <c r="E37" s="175"/>
    </row>
    <row r="38" spans="1:5" x14ac:dyDescent="0.35">
      <c r="A38" s="174" t="s">
        <v>1457</v>
      </c>
      <c r="B38" s="175">
        <v>36</v>
      </c>
      <c r="C38" s="175">
        <v>11901</v>
      </c>
      <c r="D38" s="175">
        <v>6</v>
      </c>
      <c r="E38" s="175">
        <v>793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5B97AC-4830-48E9-AD65-0D1A73D087FF}">
  <sheetPr codeName="Feuil6"/>
  <dimension ref="A1:D20"/>
  <sheetViews>
    <sheetView workbookViewId="0">
      <selection activeCell="B38" sqref="B38"/>
    </sheetView>
  </sheetViews>
  <sheetFormatPr baseColWidth="10" defaultRowHeight="14.5" x14ac:dyDescent="0.35"/>
  <cols>
    <col min="1" max="1" width="23.81640625" bestFit="1" customWidth="1"/>
    <col min="4" max="4" width="20.453125" bestFit="1" customWidth="1"/>
  </cols>
  <sheetData>
    <row r="1" spans="1:4" x14ac:dyDescent="0.35">
      <c r="A1" t="s">
        <v>1436</v>
      </c>
      <c r="B1" t="s">
        <v>1435</v>
      </c>
    </row>
    <row r="2" spans="1:4" x14ac:dyDescent="0.35">
      <c r="A2" s="178" t="s">
        <v>1434</v>
      </c>
      <c r="B2">
        <v>120025</v>
      </c>
      <c r="C2" t="s">
        <v>1481</v>
      </c>
      <c r="D2" t="s">
        <v>1485</v>
      </c>
    </row>
    <row r="3" spans="1:4" x14ac:dyDescent="0.35">
      <c r="A3" s="178" t="s">
        <v>1433</v>
      </c>
      <c r="B3">
        <v>111356</v>
      </c>
      <c r="C3" t="s">
        <v>1482</v>
      </c>
      <c r="D3" t="s">
        <v>1483</v>
      </c>
    </row>
    <row r="4" spans="1:4" x14ac:dyDescent="0.35">
      <c r="A4" s="178" t="s">
        <v>1432</v>
      </c>
      <c r="B4">
        <v>110656</v>
      </c>
      <c r="C4" t="s">
        <v>1482</v>
      </c>
      <c r="D4" t="s">
        <v>1484</v>
      </c>
    </row>
    <row r="5" spans="1:4" x14ac:dyDescent="0.35">
      <c r="A5" s="178" t="s">
        <v>1264</v>
      </c>
      <c r="B5">
        <v>110001</v>
      </c>
      <c r="C5" t="s">
        <v>1482</v>
      </c>
      <c r="D5" t="s">
        <v>1486</v>
      </c>
    </row>
    <row r="6" spans="1:4" x14ac:dyDescent="0.35">
      <c r="A6" s="178" t="s">
        <v>1456</v>
      </c>
      <c r="B6">
        <v>120068</v>
      </c>
      <c r="C6" t="s">
        <v>1487</v>
      </c>
      <c r="D6" t="s">
        <v>1456</v>
      </c>
    </row>
    <row r="7" spans="1:4" x14ac:dyDescent="0.35">
      <c r="A7" s="178" t="s">
        <v>1431</v>
      </c>
      <c r="B7">
        <v>120135</v>
      </c>
      <c r="C7" t="s">
        <v>1488</v>
      </c>
      <c r="D7" t="s">
        <v>1489</v>
      </c>
    </row>
    <row r="8" spans="1:4" x14ac:dyDescent="0.35">
      <c r="A8" s="178" t="s">
        <v>1430</v>
      </c>
      <c r="B8">
        <v>110467</v>
      </c>
      <c r="C8" t="s">
        <v>1482</v>
      </c>
      <c r="D8" t="s">
        <v>1490</v>
      </c>
    </row>
    <row r="9" spans="1:4" x14ac:dyDescent="0.35">
      <c r="A9" s="178" t="s">
        <v>1429</v>
      </c>
      <c r="B9">
        <v>110428</v>
      </c>
      <c r="C9" t="s">
        <v>1482</v>
      </c>
      <c r="D9" t="s">
        <v>1491</v>
      </c>
    </row>
    <row r="10" spans="1:4" x14ac:dyDescent="0.35">
      <c r="A10" s="178" t="s">
        <v>1428</v>
      </c>
      <c r="B10">
        <v>110429</v>
      </c>
      <c r="C10" t="s">
        <v>1482</v>
      </c>
      <c r="D10" t="s">
        <v>1492</v>
      </c>
    </row>
    <row r="11" spans="1:4" x14ac:dyDescent="0.35">
      <c r="A11" s="178" t="s">
        <v>1427</v>
      </c>
      <c r="B11">
        <v>150023</v>
      </c>
    </row>
    <row r="12" spans="1:4" x14ac:dyDescent="0.35">
      <c r="A12" s="178" t="s">
        <v>1281</v>
      </c>
      <c r="B12">
        <v>110488</v>
      </c>
    </row>
    <row r="13" spans="1:4" x14ac:dyDescent="0.35">
      <c r="A13" s="178" t="s">
        <v>1426</v>
      </c>
      <c r="B13">
        <v>111547</v>
      </c>
      <c r="C13" t="s">
        <v>1482</v>
      </c>
    </row>
    <row r="14" spans="1:4" x14ac:dyDescent="0.35">
      <c r="A14" s="178" t="s">
        <v>1493</v>
      </c>
      <c r="B14">
        <v>111403</v>
      </c>
      <c r="C14" t="s">
        <v>1482</v>
      </c>
      <c r="D14" t="s">
        <v>1494</v>
      </c>
    </row>
    <row r="15" spans="1:4" x14ac:dyDescent="0.35">
      <c r="A15" s="178" t="s">
        <v>1425</v>
      </c>
      <c r="B15">
        <v>140002</v>
      </c>
      <c r="C15" t="s">
        <v>1487</v>
      </c>
    </row>
    <row r="16" spans="1:4" x14ac:dyDescent="0.35">
      <c r="A16" s="178" t="s">
        <v>1354</v>
      </c>
      <c r="B16">
        <v>111464</v>
      </c>
    </row>
    <row r="17" spans="1:4" x14ac:dyDescent="0.35">
      <c r="A17" s="178" t="s">
        <v>1424</v>
      </c>
      <c r="B17">
        <v>110155</v>
      </c>
    </row>
    <row r="18" spans="1:4" x14ac:dyDescent="0.35">
      <c r="A18" s="178" t="s">
        <v>1423</v>
      </c>
      <c r="B18">
        <v>111017</v>
      </c>
      <c r="C18" t="s">
        <v>1482</v>
      </c>
    </row>
    <row r="19" spans="1:4" x14ac:dyDescent="0.35">
      <c r="A19" s="178" t="s">
        <v>1422</v>
      </c>
      <c r="B19">
        <v>110925</v>
      </c>
      <c r="C19" t="s">
        <v>1482</v>
      </c>
      <c r="D19" t="s">
        <v>1496</v>
      </c>
    </row>
    <row r="20" spans="1:4" x14ac:dyDescent="0.35">
      <c r="A20" s="178" t="s">
        <v>1421</v>
      </c>
      <c r="B20">
        <v>150009</v>
      </c>
      <c r="C20" t="s">
        <v>1495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4AC76E-DC7F-4C10-AD97-143D55E0F746}">
  <sheetPr codeName="Feuil7"/>
  <dimension ref="A1:H54"/>
  <sheetViews>
    <sheetView zoomScale="115" zoomScaleNormal="115" workbookViewId="0">
      <selection activeCell="E125" sqref="E125"/>
    </sheetView>
  </sheetViews>
  <sheetFormatPr baseColWidth="10" defaultRowHeight="14.5" x14ac:dyDescent="0.35"/>
  <cols>
    <col min="10" max="10" width="21.81640625" customWidth="1"/>
  </cols>
  <sheetData>
    <row r="1" spans="1:8" ht="23.5" x14ac:dyDescent="0.55000000000000004">
      <c r="A1" s="163" t="s">
        <v>1455</v>
      </c>
      <c r="B1" s="163"/>
      <c r="C1" s="163"/>
      <c r="D1" s="163"/>
      <c r="E1" s="163"/>
      <c r="F1" s="163"/>
      <c r="G1" s="162" t="s">
        <v>1454</v>
      </c>
      <c r="H1" s="161">
        <v>29</v>
      </c>
    </row>
    <row r="3" spans="1:8" x14ac:dyDescent="0.35">
      <c r="A3" s="156" t="s">
        <v>1453</v>
      </c>
      <c r="B3" s="156"/>
      <c r="C3" s="156"/>
      <c r="D3" s="156"/>
      <c r="E3" s="156"/>
      <c r="F3" s="156"/>
      <c r="G3" s="156"/>
      <c r="H3" s="156"/>
    </row>
    <row r="5" spans="1:8" x14ac:dyDescent="0.35">
      <c r="C5" s="157"/>
      <c r="D5" t="s">
        <v>1445</v>
      </c>
    </row>
    <row r="6" spans="1:8" x14ac:dyDescent="0.35">
      <c r="A6" t="s">
        <v>1444</v>
      </c>
      <c r="B6">
        <f>B7+B8</f>
        <v>104</v>
      </c>
      <c r="C6" s="157"/>
    </row>
    <row r="7" spans="1:8" ht="14.5" customHeight="1" x14ac:dyDescent="0.35">
      <c r="A7" t="s">
        <v>1443</v>
      </c>
      <c r="B7">
        <f>Clients!S2</f>
        <v>100</v>
      </c>
      <c r="C7" s="157"/>
      <c r="D7" s="232" t="s">
        <v>1452</v>
      </c>
      <c r="E7" s="232"/>
      <c r="F7" s="232"/>
      <c r="G7" s="232"/>
      <c r="H7" s="232"/>
    </row>
    <row r="8" spans="1:8" x14ac:dyDescent="0.35">
      <c r="A8" t="s">
        <v>1441</v>
      </c>
      <c r="B8">
        <f>Clients!S3</f>
        <v>4</v>
      </c>
      <c r="C8" s="157"/>
      <c r="D8" s="232"/>
      <c r="E8" s="232"/>
      <c r="F8" s="232"/>
      <c r="G8" s="232"/>
      <c r="H8" s="232"/>
    </row>
    <row r="9" spans="1:8" x14ac:dyDescent="0.35">
      <c r="A9" t="s">
        <v>1440</v>
      </c>
      <c r="B9" s="160"/>
      <c r="C9" s="157"/>
      <c r="D9" s="232"/>
      <c r="E9" s="232"/>
      <c r="F9" s="232"/>
      <c r="G9" s="232"/>
      <c r="H9" s="232"/>
    </row>
    <row r="10" spans="1:8" x14ac:dyDescent="0.35">
      <c r="B10" s="158">
        <f ca="1">Clients!S1</f>
        <v>6.134615384615385</v>
      </c>
      <c r="C10" s="157"/>
      <c r="D10" s="232"/>
      <c r="E10" s="232"/>
      <c r="F10" s="232"/>
      <c r="G10" s="232"/>
      <c r="H10" s="232"/>
    </row>
    <row r="11" spans="1:8" x14ac:dyDescent="0.35">
      <c r="C11" s="157"/>
      <c r="D11" s="232"/>
      <c r="E11" s="232"/>
      <c r="F11" s="232"/>
      <c r="G11" s="232"/>
      <c r="H11" s="232"/>
    </row>
    <row r="12" spans="1:8" x14ac:dyDescent="0.35">
      <c r="C12" s="157"/>
      <c r="D12" s="232"/>
      <c r="E12" s="232"/>
      <c r="F12" s="232"/>
      <c r="G12" s="232"/>
      <c r="H12" s="232"/>
    </row>
    <row r="13" spans="1:8" x14ac:dyDescent="0.35">
      <c r="C13" s="157"/>
      <c r="D13" s="232"/>
      <c r="E13" s="232"/>
      <c r="F13" s="232"/>
      <c r="G13" s="232"/>
      <c r="H13" s="232"/>
    </row>
    <row r="14" spans="1:8" x14ac:dyDescent="0.35">
      <c r="C14" s="157"/>
      <c r="D14" s="232"/>
      <c r="E14" s="232"/>
      <c r="F14" s="232"/>
      <c r="G14" s="232"/>
      <c r="H14" s="232"/>
    </row>
    <row r="15" spans="1:8" x14ac:dyDescent="0.35">
      <c r="C15" s="157"/>
      <c r="D15" s="232"/>
      <c r="E15" s="232"/>
      <c r="F15" s="232"/>
      <c r="G15" s="232"/>
      <c r="H15" s="232"/>
    </row>
    <row r="16" spans="1:8" x14ac:dyDescent="0.35">
      <c r="D16" s="232"/>
      <c r="E16" s="232"/>
      <c r="F16" s="232"/>
      <c r="G16" s="232"/>
      <c r="H16" s="232"/>
    </row>
    <row r="17" spans="1:8" x14ac:dyDescent="0.35">
      <c r="A17" s="156" t="s">
        <v>1451</v>
      </c>
      <c r="B17" s="156"/>
      <c r="C17" s="156"/>
      <c r="D17" s="156"/>
      <c r="E17" s="156"/>
      <c r="F17" s="156"/>
      <c r="G17" s="156"/>
      <c r="H17" s="156"/>
    </row>
    <row r="19" spans="1:8" x14ac:dyDescent="0.35">
      <c r="D19" s="159" t="s">
        <v>1445</v>
      </c>
    </row>
    <row r="20" spans="1:8" x14ac:dyDescent="0.35">
      <c r="D20" s="159"/>
    </row>
    <row r="21" spans="1:8" x14ac:dyDescent="0.35">
      <c r="A21" t="s">
        <v>1444</v>
      </c>
      <c r="B21">
        <f>SUM(B22:B23)</f>
        <v>89</v>
      </c>
      <c r="D21" s="230" t="s">
        <v>1450</v>
      </c>
      <c r="E21" s="229"/>
      <c r="F21" s="229"/>
      <c r="G21" s="229"/>
      <c r="H21" s="229"/>
    </row>
    <row r="22" spans="1:8" x14ac:dyDescent="0.35">
      <c r="A22" t="s">
        <v>1443</v>
      </c>
      <c r="B22">
        <f>Logistique!U2</f>
        <v>88</v>
      </c>
      <c r="D22" s="231"/>
      <c r="E22" s="229"/>
      <c r="F22" s="229"/>
      <c r="G22" s="229"/>
      <c r="H22" s="229"/>
    </row>
    <row r="23" spans="1:8" x14ac:dyDescent="0.35">
      <c r="A23" t="s">
        <v>1441</v>
      </c>
      <c r="B23">
        <f>Logistique!U3</f>
        <v>1</v>
      </c>
      <c r="D23" s="231"/>
      <c r="E23" s="229"/>
      <c r="F23" s="229"/>
      <c r="G23" s="229"/>
      <c r="H23" s="229"/>
    </row>
    <row r="24" spans="1:8" x14ac:dyDescent="0.35">
      <c r="A24" t="s">
        <v>1440</v>
      </c>
      <c r="B24" s="158"/>
      <c r="D24" s="231"/>
      <c r="E24" s="229"/>
      <c r="F24" s="229"/>
      <c r="G24" s="229"/>
      <c r="H24" s="229"/>
    </row>
    <row r="25" spans="1:8" x14ac:dyDescent="0.35">
      <c r="B25" s="158">
        <f ca="1">Logistique!U1</f>
        <v>2.1460674157303372</v>
      </c>
      <c r="D25" s="231"/>
      <c r="E25" s="229"/>
      <c r="F25" s="229"/>
      <c r="G25" s="229"/>
      <c r="H25" s="229"/>
    </row>
    <row r="26" spans="1:8" x14ac:dyDescent="0.35">
      <c r="D26" s="231"/>
      <c r="E26" s="229"/>
      <c r="F26" s="229"/>
      <c r="G26" s="229"/>
      <c r="H26" s="229"/>
    </row>
    <row r="28" spans="1:8" x14ac:dyDescent="0.35">
      <c r="A28" s="156" t="s">
        <v>1449</v>
      </c>
      <c r="B28" s="156"/>
      <c r="C28" s="156"/>
      <c r="D28" s="156"/>
      <c r="E28" s="156"/>
      <c r="F28" s="156"/>
      <c r="G28" s="156"/>
      <c r="H28" s="156"/>
    </row>
    <row r="30" spans="1:8" x14ac:dyDescent="0.35">
      <c r="C30" s="157"/>
      <c r="D30" t="s">
        <v>1448</v>
      </c>
    </row>
    <row r="31" spans="1:8" x14ac:dyDescent="0.35">
      <c r="A31" t="s">
        <v>1444</v>
      </c>
      <c r="B31">
        <f>B32+B33</f>
        <v>19</v>
      </c>
      <c r="C31" s="157"/>
    </row>
    <row r="32" spans="1:8" ht="14.5" customHeight="1" x14ac:dyDescent="0.35">
      <c r="A32" t="s">
        <v>1443</v>
      </c>
      <c r="B32">
        <f>Internes!R2</f>
        <v>17</v>
      </c>
      <c r="C32" s="157"/>
      <c r="D32" s="232" t="s">
        <v>1447</v>
      </c>
      <c r="E32" s="232"/>
      <c r="F32" s="232"/>
      <c r="G32" s="232"/>
      <c r="H32" s="232"/>
    </row>
    <row r="33" spans="1:8" x14ac:dyDescent="0.35">
      <c r="A33" t="s">
        <v>1441</v>
      </c>
      <c r="B33">
        <f>Internes!R3</f>
        <v>2</v>
      </c>
      <c r="C33" s="157"/>
      <c r="D33" s="232"/>
      <c r="E33" s="232"/>
      <c r="F33" s="232"/>
      <c r="G33" s="232"/>
      <c r="H33" s="232"/>
    </row>
    <row r="34" spans="1:8" x14ac:dyDescent="0.35">
      <c r="A34" t="s">
        <v>1440</v>
      </c>
      <c r="C34" s="157"/>
      <c r="D34" s="232"/>
      <c r="E34" s="232"/>
      <c r="F34" s="232"/>
      <c r="G34" s="232"/>
      <c r="H34" s="232"/>
    </row>
    <row r="35" spans="1:8" x14ac:dyDescent="0.35">
      <c r="B35" s="158">
        <f ca="1">Internes!R1</f>
        <v>17.368421052631579</v>
      </c>
      <c r="C35" s="157"/>
      <c r="D35" s="232"/>
      <c r="E35" s="232"/>
      <c r="F35" s="232"/>
      <c r="G35" s="232"/>
      <c r="H35" s="232"/>
    </row>
    <row r="36" spans="1:8" x14ac:dyDescent="0.35">
      <c r="C36" s="157"/>
      <c r="D36" s="232"/>
      <c r="E36" s="232"/>
      <c r="F36" s="232"/>
      <c r="G36" s="232"/>
      <c r="H36" s="232"/>
    </row>
    <row r="37" spans="1:8" x14ac:dyDescent="0.35">
      <c r="C37" s="157"/>
      <c r="D37" s="232"/>
      <c r="E37" s="232"/>
      <c r="F37" s="232"/>
      <c r="G37" s="232"/>
      <c r="H37" s="232"/>
    </row>
    <row r="38" spans="1:8" x14ac:dyDescent="0.35">
      <c r="C38" s="157"/>
      <c r="D38" s="232"/>
      <c r="E38" s="232"/>
      <c r="F38" s="232"/>
      <c r="G38" s="232"/>
      <c r="H38" s="232"/>
    </row>
    <row r="40" spans="1:8" x14ac:dyDescent="0.35">
      <c r="A40" s="156" t="s">
        <v>1446</v>
      </c>
      <c r="B40" s="156"/>
      <c r="C40" s="156"/>
      <c r="D40" s="156"/>
      <c r="E40" s="156"/>
      <c r="F40" s="156"/>
      <c r="G40" s="156"/>
      <c r="H40" s="156"/>
    </row>
    <row r="42" spans="1:8" x14ac:dyDescent="0.35">
      <c r="C42" s="157"/>
      <c r="D42" t="s">
        <v>1445</v>
      </c>
    </row>
    <row r="43" spans="1:8" x14ac:dyDescent="0.35">
      <c r="A43" t="s">
        <v>1444</v>
      </c>
      <c r="B43">
        <f>B44+B45</f>
        <v>42</v>
      </c>
      <c r="C43" s="157"/>
    </row>
    <row r="44" spans="1:8" x14ac:dyDescent="0.35">
      <c r="A44" t="s">
        <v>1443</v>
      </c>
      <c r="B44">
        <f>Fournisseurs!Z2</f>
        <v>36</v>
      </c>
      <c r="C44" s="157"/>
      <c r="D44" s="228" t="s">
        <v>1442</v>
      </c>
      <c r="E44" s="229"/>
      <c r="F44" s="229"/>
      <c r="G44" s="229"/>
      <c r="H44" s="229"/>
    </row>
    <row r="45" spans="1:8" x14ac:dyDescent="0.35">
      <c r="A45" t="s">
        <v>1441</v>
      </c>
      <c r="B45">
        <f>Fournisseurs!Z3</f>
        <v>6</v>
      </c>
      <c r="C45" s="157"/>
      <c r="D45" s="229"/>
      <c r="E45" s="229"/>
      <c r="F45" s="229"/>
      <c r="G45" s="229"/>
      <c r="H45" s="229"/>
    </row>
    <row r="46" spans="1:8" x14ac:dyDescent="0.35">
      <c r="A46" t="s">
        <v>1440</v>
      </c>
      <c r="C46" s="157"/>
      <c r="D46" s="229"/>
      <c r="E46" s="229"/>
      <c r="F46" s="229"/>
      <c r="G46" s="229"/>
      <c r="H46" s="229"/>
    </row>
    <row r="47" spans="1:8" x14ac:dyDescent="0.35">
      <c r="B47" s="158">
        <f ca="1">Fournisseurs!Z1</f>
        <v>21.166666666666668</v>
      </c>
      <c r="C47" s="157"/>
      <c r="D47" s="229"/>
      <c r="E47" s="229"/>
      <c r="F47" s="229"/>
      <c r="G47" s="229"/>
      <c r="H47" s="229"/>
    </row>
    <row r="48" spans="1:8" x14ac:dyDescent="0.35">
      <c r="C48" s="157"/>
      <c r="D48" s="229"/>
      <c r="E48" s="229"/>
      <c r="F48" s="229"/>
      <c r="G48" s="229"/>
      <c r="H48" s="229"/>
    </row>
    <row r="49" spans="1:8" x14ac:dyDescent="0.35">
      <c r="C49" s="157"/>
      <c r="D49" s="229"/>
      <c r="E49" s="229"/>
      <c r="F49" s="229"/>
      <c r="G49" s="229"/>
      <c r="H49" s="229"/>
    </row>
    <row r="51" spans="1:8" x14ac:dyDescent="0.35">
      <c r="A51" s="156" t="s">
        <v>967</v>
      </c>
      <c r="B51" s="156"/>
      <c r="C51" s="156"/>
      <c r="D51" s="156"/>
      <c r="E51" s="156"/>
      <c r="F51" s="156"/>
      <c r="G51" s="156"/>
      <c r="H51" s="156"/>
    </row>
    <row r="52" spans="1:8" x14ac:dyDescent="0.35">
      <c r="C52" t="s">
        <v>1439</v>
      </c>
    </row>
    <row r="53" spans="1:8" x14ac:dyDescent="0.35">
      <c r="C53" t="s">
        <v>1438</v>
      </c>
    </row>
    <row r="54" spans="1:8" x14ac:dyDescent="0.35">
      <c r="C54" t="s">
        <v>1437</v>
      </c>
    </row>
  </sheetData>
  <mergeCells count="4">
    <mergeCell ref="D44:H49"/>
    <mergeCell ref="D21:H26"/>
    <mergeCell ref="D32:H38"/>
    <mergeCell ref="D7:H16"/>
  </mergeCells>
  <printOptions horizontalCentered="1" verticalCentered="1"/>
  <pageMargins left="0" right="0" top="0" bottom="0" header="0.31496062992125984" footer="0.31496062992125984"/>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6</vt:i4>
      </vt:variant>
    </vt:vector>
  </HeadingPairs>
  <TitlesOfParts>
    <vt:vector size="14" baseType="lpstr">
      <vt:lpstr>Clients</vt:lpstr>
      <vt:lpstr>Logistique</vt:lpstr>
      <vt:lpstr>Internes</vt:lpstr>
      <vt:lpstr>Fournisseurs</vt:lpstr>
      <vt:lpstr>StatsQ</vt:lpstr>
      <vt:lpstr>StatsF</vt:lpstr>
      <vt:lpstr>Données</vt:lpstr>
      <vt:lpstr>Bilan</vt:lpstr>
      <vt:lpstr>Clients!Impression_des_titres</vt:lpstr>
      <vt:lpstr>Internes!Impression_des_titres</vt:lpstr>
      <vt:lpstr>Logistique!Impression_des_titres</vt:lpstr>
      <vt:lpstr>Clients!Zone_d_impression</vt:lpstr>
      <vt:lpstr>Internes!Zone_d_impression</vt:lpstr>
      <vt:lpstr>Logistique!Zone_d_impression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Morgan Tailleur</dc:creator>
  <cp:lastModifiedBy>Morgan Tailleur</cp:lastModifiedBy>
  <dcterms:created xsi:type="dcterms:W3CDTF">2020-07-23T13:57:27Z</dcterms:created>
  <dcterms:modified xsi:type="dcterms:W3CDTF">2020-08-24T10:25:04Z</dcterms:modified>
</cp:coreProperties>
</file>