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tas\Desktop\"/>
    </mc:Choice>
  </mc:AlternateContent>
  <bookViews>
    <workbookView xWindow="0" yWindow="0" windowWidth="28800" windowHeight="11310" activeTab="1"/>
  </bookViews>
  <sheets>
    <sheet name="Données" sheetId="1" r:id="rId1"/>
    <sheet name="January" sheetId="2" r:id="rId2"/>
  </sheets>
  <externalReferences>
    <externalReference r:id="rId3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M50" i="2" l="1"/>
  <c r="NL50" i="2"/>
  <c r="MZ50" i="2"/>
  <c r="MN50" i="2"/>
  <c r="MB50" i="2"/>
  <c r="LP50" i="2"/>
  <c r="LD50" i="2"/>
  <c r="KR50" i="2"/>
  <c r="KF50" i="2"/>
  <c r="JT50" i="2"/>
  <c r="JH50" i="2"/>
  <c r="IV50" i="2"/>
  <c r="IJ50" i="2"/>
  <c r="HX50" i="2"/>
  <c r="HL50" i="2"/>
  <c r="GZ50" i="2"/>
  <c r="GN50" i="2"/>
  <c r="GB50" i="2"/>
  <c r="FP50" i="2"/>
  <c r="FD50" i="2"/>
  <c r="ER50" i="2"/>
  <c r="EF50" i="2"/>
  <c r="DT50" i="2"/>
  <c r="DH50" i="2"/>
  <c r="CV50" i="2"/>
  <c r="CJ50" i="2"/>
  <c r="BX50" i="2"/>
  <c r="BL50" i="2"/>
  <c r="AZ50" i="2"/>
  <c r="AN50" i="2"/>
  <c r="AB50" i="2"/>
  <c r="P50" i="2"/>
  <c r="NM49" i="2"/>
  <c r="NL49" i="2"/>
  <c r="MZ49" i="2"/>
  <c r="MN49" i="2"/>
  <c r="MB49" i="2"/>
  <c r="LP49" i="2"/>
  <c r="LD49" i="2"/>
  <c r="KR49" i="2"/>
  <c r="KF49" i="2"/>
  <c r="JT49" i="2"/>
  <c r="JH49" i="2"/>
  <c r="IV49" i="2"/>
  <c r="IJ49" i="2"/>
  <c r="HX49" i="2"/>
  <c r="HL49" i="2"/>
  <c r="GZ49" i="2"/>
  <c r="GN49" i="2"/>
  <c r="GB49" i="2"/>
  <c r="FP49" i="2"/>
  <c r="FD49" i="2"/>
  <c r="ER49" i="2"/>
  <c r="EF49" i="2"/>
  <c r="DT49" i="2"/>
  <c r="DH49" i="2"/>
  <c r="CV49" i="2"/>
  <c r="CJ49" i="2"/>
  <c r="BX49" i="2"/>
  <c r="BL49" i="2"/>
  <c r="AZ49" i="2"/>
  <c r="AN49" i="2"/>
  <c r="AB49" i="2"/>
  <c r="P49" i="2"/>
  <c r="NM48" i="2"/>
  <c r="NL48" i="2"/>
  <c r="MZ48" i="2"/>
  <c r="MN48" i="2"/>
  <c r="MB48" i="2"/>
  <c r="LP48" i="2"/>
  <c r="LD48" i="2"/>
  <c r="KR48" i="2"/>
  <c r="KF48" i="2"/>
  <c r="JT48" i="2"/>
  <c r="JH48" i="2"/>
  <c r="IV48" i="2"/>
  <c r="IJ48" i="2"/>
  <c r="HX48" i="2"/>
  <c r="HL48" i="2"/>
  <c r="GZ48" i="2"/>
  <c r="GN48" i="2"/>
  <c r="GB48" i="2"/>
  <c r="FP48" i="2"/>
  <c r="FD48" i="2"/>
  <c r="ER48" i="2"/>
  <c r="EF48" i="2"/>
  <c r="DT48" i="2"/>
  <c r="DH48" i="2"/>
  <c r="CV48" i="2"/>
  <c r="CJ48" i="2"/>
  <c r="BX48" i="2"/>
  <c r="BL48" i="2"/>
  <c r="AZ48" i="2"/>
  <c r="AN48" i="2"/>
  <c r="AB48" i="2"/>
  <c r="P48" i="2"/>
  <c r="NM47" i="2"/>
  <c r="NL47" i="2"/>
  <c r="MZ47" i="2"/>
  <c r="MN47" i="2"/>
  <c r="MB47" i="2"/>
  <c r="LP47" i="2"/>
  <c r="LD47" i="2"/>
  <c r="KR47" i="2"/>
  <c r="KF47" i="2"/>
  <c r="JT47" i="2"/>
  <c r="JH47" i="2"/>
  <c r="IV47" i="2"/>
  <c r="IJ47" i="2"/>
  <c r="HX47" i="2"/>
  <c r="HL47" i="2"/>
  <c r="GZ47" i="2"/>
  <c r="GN47" i="2"/>
  <c r="GB47" i="2"/>
  <c r="FP47" i="2"/>
  <c r="FD47" i="2"/>
  <c r="ER47" i="2"/>
  <c r="EF47" i="2"/>
  <c r="DT47" i="2"/>
  <c r="DH47" i="2"/>
  <c r="CV47" i="2"/>
  <c r="CJ47" i="2"/>
  <c r="BX47" i="2"/>
  <c r="BL47" i="2"/>
  <c r="AZ47" i="2"/>
  <c r="AN47" i="2"/>
  <c r="AB47" i="2"/>
  <c r="P47" i="2"/>
  <c r="NM46" i="2"/>
  <c r="NL46" i="2"/>
  <c r="MZ46" i="2"/>
  <c r="MN46" i="2"/>
  <c r="MB46" i="2"/>
  <c r="LP46" i="2"/>
  <c r="LD46" i="2"/>
  <c r="KR46" i="2"/>
  <c r="KF46" i="2"/>
  <c r="JT46" i="2"/>
  <c r="JH46" i="2"/>
  <c r="IV46" i="2"/>
  <c r="IJ46" i="2"/>
  <c r="HX46" i="2"/>
  <c r="HL46" i="2"/>
  <c r="GZ46" i="2"/>
  <c r="GN46" i="2"/>
  <c r="GB46" i="2"/>
  <c r="FP46" i="2"/>
  <c r="FD46" i="2"/>
  <c r="ER46" i="2"/>
  <c r="EF46" i="2"/>
  <c r="DT46" i="2"/>
  <c r="DH46" i="2"/>
  <c r="CV46" i="2"/>
  <c r="CJ46" i="2"/>
  <c r="BX46" i="2"/>
  <c r="BL46" i="2"/>
  <c r="AZ46" i="2"/>
  <c r="AN46" i="2"/>
  <c r="AB46" i="2"/>
  <c r="P46" i="2"/>
  <c r="NM45" i="2"/>
  <c r="NL45" i="2"/>
  <c r="MZ45" i="2"/>
  <c r="MN45" i="2"/>
  <c r="MB45" i="2"/>
  <c r="LP45" i="2"/>
  <c r="LD45" i="2"/>
  <c r="KR45" i="2"/>
  <c r="KF45" i="2"/>
  <c r="JT45" i="2"/>
  <c r="JH45" i="2"/>
  <c r="IV45" i="2"/>
  <c r="IJ45" i="2"/>
  <c r="HX45" i="2"/>
  <c r="HL45" i="2"/>
  <c r="GZ45" i="2"/>
  <c r="GN45" i="2"/>
  <c r="GB45" i="2"/>
  <c r="FP45" i="2"/>
  <c r="FD45" i="2"/>
  <c r="ER45" i="2"/>
  <c r="EF45" i="2"/>
  <c r="DT45" i="2"/>
  <c r="DH45" i="2"/>
  <c r="CV45" i="2"/>
  <c r="CJ45" i="2"/>
  <c r="BX45" i="2"/>
  <c r="BL45" i="2"/>
  <c r="AZ45" i="2"/>
  <c r="AN45" i="2"/>
  <c r="AB45" i="2"/>
  <c r="P45" i="2"/>
  <c r="NC44" i="2"/>
  <c r="ND44" i="2" s="1"/>
  <c r="NE44" i="2" s="1"/>
  <c r="MR44" i="2"/>
  <c r="MS44" i="2" s="1"/>
  <c r="MQ44" i="2"/>
  <c r="ME44" i="2"/>
  <c r="MF44" i="2" s="1"/>
  <c r="MG44" i="2" s="1"/>
  <c r="LT44" i="2"/>
  <c r="LU44" i="2" s="1"/>
  <c r="LS44" i="2"/>
  <c r="LG44" i="2"/>
  <c r="LH44" i="2" s="1"/>
  <c r="LI44" i="2" s="1"/>
  <c r="KV44" i="2"/>
  <c r="KW44" i="2" s="1"/>
  <c r="KU44" i="2"/>
  <c r="KI44" i="2"/>
  <c r="KJ44" i="2" s="1"/>
  <c r="KK44" i="2" s="1"/>
  <c r="JX44" i="2"/>
  <c r="JY44" i="2" s="1"/>
  <c r="JW44" i="2"/>
  <c r="JK44" i="2"/>
  <c r="JL44" i="2" s="1"/>
  <c r="JM44" i="2" s="1"/>
  <c r="IZ44" i="2"/>
  <c r="JA44" i="2" s="1"/>
  <c r="IY44" i="2"/>
  <c r="IM44" i="2"/>
  <c r="IN44" i="2" s="1"/>
  <c r="IO44" i="2" s="1"/>
  <c r="IB44" i="2"/>
  <c r="IC44" i="2" s="1"/>
  <c r="IA44" i="2"/>
  <c r="HO44" i="2"/>
  <c r="HP44" i="2" s="1"/>
  <c r="HQ44" i="2" s="1"/>
  <c r="HD44" i="2"/>
  <c r="HE44" i="2" s="1"/>
  <c r="HC44" i="2"/>
  <c r="GQ44" i="2"/>
  <c r="GR44" i="2" s="1"/>
  <c r="GS44" i="2" s="1"/>
  <c r="GF44" i="2"/>
  <c r="GG44" i="2" s="1"/>
  <c r="GE44" i="2"/>
  <c r="FS44" i="2"/>
  <c r="FT44" i="2" s="1"/>
  <c r="FU44" i="2" s="1"/>
  <c r="FH44" i="2"/>
  <c r="FI44" i="2" s="1"/>
  <c r="FG44" i="2"/>
  <c r="EU44" i="2"/>
  <c r="EV44" i="2" s="1"/>
  <c r="EW44" i="2" s="1"/>
  <c r="EJ44" i="2"/>
  <c r="EK44" i="2" s="1"/>
  <c r="EI44" i="2"/>
  <c r="DW44" i="2"/>
  <c r="DX44" i="2" s="1"/>
  <c r="DY44" i="2" s="1"/>
  <c r="DL44" i="2"/>
  <c r="DM44" i="2" s="1"/>
  <c r="DK44" i="2"/>
  <c r="CY44" i="2"/>
  <c r="CZ44" i="2" s="1"/>
  <c r="DA44" i="2" s="1"/>
  <c r="CN44" i="2"/>
  <c r="CO44" i="2" s="1"/>
  <c r="CM44" i="2"/>
  <c r="CA44" i="2"/>
  <c r="CB44" i="2" s="1"/>
  <c r="CC44" i="2" s="1"/>
  <c r="BP44" i="2"/>
  <c r="BQ44" i="2" s="1"/>
  <c r="BO44" i="2"/>
  <c r="BC44" i="2"/>
  <c r="BD44" i="2" s="1"/>
  <c r="BE44" i="2" s="1"/>
  <c r="AR44" i="2"/>
  <c r="AS44" i="2" s="1"/>
  <c r="AQ44" i="2"/>
  <c r="AE44" i="2"/>
  <c r="AF44" i="2" s="1"/>
  <c r="AG44" i="2" s="1"/>
  <c r="T44" i="2"/>
  <c r="U44" i="2" s="1"/>
  <c r="S44" i="2"/>
  <c r="H44" i="2"/>
  <c r="G44" i="2"/>
  <c r="NM43" i="2"/>
  <c r="NL43" i="2"/>
  <c r="MZ43" i="2"/>
  <c r="MN43" i="2"/>
  <c r="MB43" i="2"/>
  <c r="LP43" i="2"/>
  <c r="LD43" i="2"/>
  <c r="KR43" i="2"/>
  <c r="KF43" i="2"/>
  <c r="JT43" i="2"/>
  <c r="JH43" i="2"/>
  <c r="IV43" i="2"/>
  <c r="IJ43" i="2"/>
  <c r="HX43" i="2"/>
  <c r="HL43" i="2"/>
  <c r="GZ43" i="2"/>
  <c r="GN43" i="2"/>
  <c r="GB43" i="2"/>
  <c r="FP43" i="2"/>
  <c r="FD43" i="2"/>
  <c r="ER43" i="2"/>
  <c r="EF43" i="2"/>
  <c r="DT43" i="2"/>
  <c r="DH43" i="2"/>
  <c r="CV43" i="2"/>
  <c r="CJ43" i="2"/>
  <c r="BX43" i="2"/>
  <c r="BL43" i="2"/>
  <c r="AZ43" i="2"/>
  <c r="AN43" i="2"/>
  <c r="AB43" i="2"/>
  <c r="P43" i="2"/>
  <c r="NM42" i="2"/>
  <c r="NL42" i="2"/>
  <c r="MZ42" i="2"/>
  <c r="MN42" i="2"/>
  <c r="MB42" i="2"/>
  <c r="LP42" i="2"/>
  <c r="LD42" i="2"/>
  <c r="KR42" i="2"/>
  <c r="KF42" i="2"/>
  <c r="JT42" i="2"/>
  <c r="JH42" i="2"/>
  <c r="IV42" i="2"/>
  <c r="IJ42" i="2"/>
  <c r="HX42" i="2"/>
  <c r="HL42" i="2"/>
  <c r="GZ42" i="2"/>
  <c r="GN42" i="2"/>
  <c r="GB42" i="2"/>
  <c r="FP42" i="2"/>
  <c r="FD42" i="2"/>
  <c r="ER42" i="2"/>
  <c r="EF42" i="2"/>
  <c r="DT42" i="2"/>
  <c r="DH42" i="2"/>
  <c r="CV42" i="2"/>
  <c r="CJ42" i="2"/>
  <c r="BX42" i="2"/>
  <c r="BL42" i="2"/>
  <c r="AZ42" i="2"/>
  <c r="AN42" i="2"/>
  <c r="AB42" i="2"/>
  <c r="P42" i="2"/>
  <c r="NM41" i="2"/>
  <c r="NL41" i="2"/>
  <c r="MZ41" i="2"/>
  <c r="MN41" i="2"/>
  <c r="MB41" i="2"/>
  <c r="LP41" i="2"/>
  <c r="LD41" i="2"/>
  <c r="KR41" i="2"/>
  <c r="KF41" i="2"/>
  <c r="JT41" i="2"/>
  <c r="JH41" i="2"/>
  <c r="IV41" i="2"/>
  <c r="IJ41" i="2"/>
  <c r="HX41" i="2"/>
  <c r="HL41" i="2"/>
  <c r="GZ41" i="2"/>
  <c r="GN41" i="2"/>
  <c r="GB41" i="2"/>
  <c r="FP41" i="2"/>
  <c r="FD41" i="2"/>
  <c r="ER41" i="2"/>
  <c r="EF41" i="2"/>
  <c r="DT41" i="2"/>
  <c r="DH41" i="2"/>
  <c r="CV41" i="2"/>
  <c r="CJ41" i="2"/>
  <c r="BX41" i="2"/>
  <c r="BL41" i="2"/>
  <c r="AZ41" i="2"/>
  <c r="AN41" i="2"/>
  <c r="AB41" i="2"/>
  <c r="P41" i="2"/>
  <c r="NC40" i="2"/>
  <c r="MQ40" i="2"/>
  <c r="ME40" i="2"/>
  <c r="LS40" i="2"/>
  <c r="LG40" i="2"/>
  <c r="KU40" i="2"/>
  <c r="KI40" i="2"/>
  <c r="JW40" i="2"/>
  <c r="JK40" i="2"/>
  <c r="IY40" i="2"/>
  <c r="IM40" i="2"/>
  <c r="IA40" i="2"/>
  <c r="HO40" i="2"/>
  <c r="HC40" i="2"/>
  <c r="GQ40" i="2"/>
  <c r="GE40" i="2"/>
  <c r="FS40" i="2"/>
  <c r="FG40" i="2"/>
  <c r="EU40" i="2"/>
  <c r="EI40" i="2"/>
  <c r="DW40" i="2"/>
  <c r="DK40" i="2"/>
  <c r="CY40" i="2"/>
  <c r="CM40" i="2"/>
  <c r="CA40" i="2"/>
  <c r="BO40" i="2"/>
  <c r="BC40" i="2"/>
  <c r="AQ40" i="2"/>
  <c r="AE40" i="2"/>
  <c r="S40" i="2"/>
  <c r="H40" i="2"/>
  <c r="G40" i="2"/>
  <c r="NM39" i="2"/>
  <c r="NL39" i="2"/>
  <c r="MZ39" i="2"/>
  <c r="MN39" i="2"/>
  <c r="MB39" i="2"/>
  <c r="LP39" i="2"/>
  <c r="LD39" i="2"/>
  <c r="KR39" i="2"/>
  <c r="KF39" i="2"/>
  <c r="JT39" i="2"/>
  <c r="JH39" i="2"/>
  <c r="IV39" i="2"/>
  <c r="IJ39" i="2"/>
  <c r="HX39" i="2"/>
  <c r="HL39" i="2"/>
  <c r="GZ39" i="2"/>
  <c r="GN39" i="2"/>
  <c r="GB39" i="2"/>
  <c r="FP39" i="2"/>
  <c r="FD39" i="2"/>
  <c r="ER39" i="2"/>
  <c r="EF39" i="2"/>
  <c r="DT39" i="2"/>
  <c r="DH39" i="2"/>
  <c r="CV39" i="2"/>
  <c r="CJ39" i="2"/>
  <c r="BX39" i="2"/>
  <c r="BL39" i="2"/>
  <c r="AZ39" i="2"/>
  <c r="AN39" i="2"/>
  <c r="AB39" i="2"/>
  <c r="P39" i="2"/>
  <c r="NM38" i="2"/>
  <c r="NL38" i="2"/>
  <c r="MZ38" i="2"/>
  <c r="MN38" i="2"/>
  <c r="MB38" i="2"/>
  <c r="LP38" i="2"/>
  <c r="LD38" i="2"/>
  <c r="KR38" i="2"/>
  <c r="KF38" i="2"/>
  <c r="JT38" i="2"/>
  <c r="JH38" i="2"/>
  <c r="IV38" i="2"/>
  <c r="IJ38" i="2"/>
  <c r="HX38" i="2"/>
  <c r="HL38" i="2"/>
  <c r="GZ38" i="2"/>
  <c r="GN38" i="2"/>
  <c r="GB38" i="2"/>
  <c r="FP38" i="2"/>
  <c r="FD38" i="2"/>
  <c r="ER38" i="2"/>
  <c r="EF38" i="2"/>
  <c r="DT38" i="2"/>
  <c r="DH38" i="2"/>
  <c r="CV38" i="2"/>
  <c r="CJ38" i="2"/>
  <c r="BX38" i="2"/>
  <c r="BL38" i="2"/>
  <c r="AZ38" i="2"/>
  <c r="AN38" i="2"/>
  <c r="AB38" i="2"/>
  <c r="P38" i="2"/>
  <c r="NM37" i="2"/>
  <c r="NL37" i="2"/>
  <c r="MZ37" i="2"/>
  <c r="MN37" i="2"/>
  <c r="MB37" i="2"/>
  <c r="LP37" i="2"/>
  <c r="LD37" i="2"/>
  <c r="KR37" i="2"/>
  <c r="KF37" i="2"/>
  <c r="JT37" i="2"/>
  <c r="JH37" i="2"/>
  <c r="IV37" i="2"/>
  <c r="IJ37" i="2"/>
  <c r="HX37" i="2"/>
  <c r="HL37" i="2"/>
  <c r="GZ37" i="2"/>
  <c r="GN37" i="2"/>
  <c r="GB37" i="2"/>
  <c r="FP37" i="2"/>
  <c r="FD37" i="2"/>
  <c r="ER37" i="2"/>
  <c r="EF37" i="2"/>
  <c r="DT37" i="2"/>
  <c r="DH37" i="2"/>
  <c r="CV37" i="2"/>
  <c r="CJ37" i="2"/>
  <c r="BX37" i="2"/>
  <c r="BL37" i="2"/>
  <c r="AZ37" i="2"/>
  <c r="AN37" i="2"/>
  <c r="AB37" i="2"/>
  <c r="P37" i="2"/>
  <c r="NF36" i="2"/>
  <c r="ND36" i="2"/>
  <c r="NE36" i="2" s="1"/>
  <c r="NC36" i="2"/>
  <c r="MT36" i="2"/>
  <c r="MR36" i="2"/>
  <c r="MS36" i="2" s="1"/>
  <c r="MQ36" i="2"/>
  <c r="MF36" i="2"/>
  <c r="MG36" i="2" s="1"/>
  <c r="ME36" i="2"/>
  <c r="LS36" i="2"/>
  <c r="LT36" i="2" s="1"/>
  <c r="LU36" i="2" s="1"/>
  <c r="LJ36" i="2"/>
  <c r="LH36" i="2"/>
  <c r="LI36" i="2" s="1"/>
  <c r="LG36" i="2"/>
  <c r="KX36" i="2"/>
  <c r="KV36" i="2"/>
  <c r="KW36" i="2" s="1"/>
  <c r="KU36" i="2"/>
  <c r="KJ36" i="2"/>
  <c r="KK36" i="2" s="1"/>
  <c r="KI36" i="2"/>
  <c r="JW36" i="2"/>
  <c r="JX36" i="2" s="1"/>
  <c r="JY36" i="2" s="1"/>
  <c r="JN36" i="2"/>
  <c r="JL36" i="2"/>
  <c r="JM36" i="2" s="1"/>
  <c r="JK36" i="2"/>
  <c r="JB36" i="2"/>
  <c r="IZ36" i="2"/>
  <c r="JA36" i="2" s="1"/>
  <c r="IY36" i="2"/>
  <c r="IN36" i="2"/>
  <c r="IO36" i="2" s="1"/>
  <c r="IM36" i="2"/>
  <c r="IA36" i="2"/>
  <c r="IB36" i="2" s="1"/>
  <c r="IC36" i="2" s="1"/>
  <c r="HR36" i="2"/>
  <c r="HP36" i="2"/>
  <c r="HQ36" i="2" s="1"/>
  <c r="HO36" i="2"/>
  <c r="HF36" i="2"/>
  <c r="HD36" i="2"/>
  <c r="HE36" i="2" s="1"/>
  <c r="HC36" i="2"/>
  <c r="GR36" i="2"/>
  <c r="GS36" i="2" s="1"/>
  <c r="GQ36" i="2"/>
  <c r="GE36" i="2"/>
  <c r="GF36" i="2" s="1"/>
  <c r="GG36" i="2" s="1"/>
  <c r="FV36" i="2"/>
  <c r="FT36" i="2"/>
  <c r="FU36" i="2" s="1"/>
  <c r="FS36" i="2"/>
  <c r="FJ36" i="2"/>
  <c r="FH36" i="2"/>
  <c r="FI36" i="2" s="1"/>
  <c r="FG36" i="2"/>
  <c r="EV36" i="2"/>
  <c r="EW36" i="2" s="1"/>
  <c r="EU36" i="2"/>
  <c r="EI36" i="2"/>
  <c r="EJ36" i="2" s="1"/>
  <c r="EK36" i="2" s="1"/>
  <c r="DZ36" i="2"/>
  <c r="DX36" i="2"/>
  <c r="DY36" i="2" s="1"/>
  <c r="DW36" i="2"/>
  <c r="DN36" i="2"/>
  <c r="DL36" i="2"/>
  <c r="DM36" i="2" s="1"/>
  <c r="DK36" i="2"/>
  <c r="CZ36" i="2"/>
  <c r="DA36" i="2" s="1"/>
  <c r="CY36" i="2"/>
  <c r="CM36" i="2"/>
  <c r="CN36" i="2" s="1"/>
  <c r="CO36" i="2" s="1"/>
  <c r="CB36" i="2"/>
  <c r="CC36" i="2" s="1"/>
  <c r="CA36" i="2"/>
  <c r="BP36" i="2"/>
  <c r="BQ36" i="2" s="1"/>
  <c r="BO36" i="2"/>
  <c r="BR36" i="2" s="1"/>
  <c r="BC36" i="2"/>
  <c r="AT36" i="2"/>
  <c r="AR36" i="2"/>
  <c r="AS36" i="2" s="1"/>
  <c r="AQ36" i="2"/>
  <c r="AH36" i="2"/>
  <c r="AF36" i="2"/>
  <c r="AG36" i="2" s="1"/>
  <c r="AE36" i="2"/>
  <c r="T36" i="2"/>
  <c r="U36" i="2" s="1"/>
  <c r="S36" i="2"/>
  <c r="V36" i="2" s="1"/>
  <c r="H36" i="2"/>
  <c r="G36" i="2"/>
  <c r="NM35" i="2"/>
  <c r="NL35" i="2"/>
  <c r="MZ35" i="2"/>
  <c r="MN35" i="2"/>
  <c r="MB35" i="2"/>
  <c r="LP35" i="2"/>
  <c r="LD35" i="2"/>
  <c r="KR35" i="2"/>
  <c r="KF35" i="2"/>
  <c r="JT35" i="2"/>
  <c r="JH35" i="2"/>
  <c r="IV35" i="2"/>
  <c r="IJ35" i="2"/>
  <c r="HX35" i="2"/>
  <c r="HL35" i="2"/>
  <c r="GZ35" i="2"/>
  <c r="GN35" i="2"/>
  <c r="GB35" i="2"/>
  <c r="FP35" i="2"/>
  <c r="FD35" i="2"/>
  <c r="ER35" i="2"/>
  <c r="EF35" i="2"/>
  <c r="DT35" i="2"/>
  <c r="DH35" i="2"/>
  <c r="CV35" i="2"/>
  <c r="CJ35" i="2"/>
  <c r="BX35" i="2"/>
  <c r="BL35" i="2"/>
  <c r="AZ35" i="2"/>
  <c r="AN35" i="2"/>
  <c r="AB35" i="2"/>
  <c r="P35" i="2"/>
  <c r="NM34" i="2"/>
  <c r="NL34" i="2"/>
  <c r="MZ34" i="2"/>
  <c r="MN34" i="2"/>
  <c r="MB34" i="2"/>
  <c r="LP34" i="2"/>
  <c r="LD34" i="2"/>
  <c r="KR34" i="2"/>
  <c r="KF34" i="2"/>
  <c r="JT34" i="2"/>
  <c r="JH34" i="2"/>
  <c r="IV34" i="2"/>
  <c r="IJ34" i="2"/>
  <c r="HX34" i="2"/>
  <c r="HL34" i="2"/>
  <c r="GZ34" i="2"/>
  <c r="GN34" i="2"/>
  <c r="GB34" i="2"/>
  <c r="FP34" i="2"/>
  <c r="FD34" i="2"/>
  <c r="ER34" i="2"/>
  <c r="EF34" i="2"/>
  <c r="DT34" i="2"/>
  <c r="DH34" i="2"/>
  <c r="CV34" i="2"/>
  <c r="CJ34" i="2"/>
  <c r="BX34" i="2"/>
  <c r="BL34" i="2"/>
  <c r="AZ34" i="2"/>
  <c r="AN34" i="2"/>
  <c r="AB34" i="2"/>
  <c r="P34" i="2"/>
  <c r="NM33" i="2"/>
  <c r="NL33" i="2"/>
  <c r="MZ33" i="2"/>
  <c r="MN33" i="2"/>
  <c r="MB33" i="2"/>
  <c r="LP33" i="2"/>
  <c r="LD33" i="2"/>
  <c r="KR33" i="2"/>
  <c r="KF33" i="2"/>
  <c r="JT33" i="2"/>
  <c r="JH33" i="2"/>
  <c r="IV33" i="2"/>
  <c r="IJ33" i="2"/>
  <c r="HX33" i="2"/>
  <c r="HL33" i="2"/>
  <c r="GZ33" i="2"/>
  <c r="GN33" i="2"/>
  <c r="GB33" i="2"/>
  <c r="FP33" i="2"/>
  <c r="FD33" i="2"/>
  <c r="ER33" i="2"/>
  <c r="EF33" i="2"/>
  <c r="DT33" i="2"/>
  <c r="DH33" i="2"/>
  <c r="CV33" i="2"/>
  <c r="CJ33" i="2"/>
  <c r="BX33" i="2"/>
  <c r="BL33" i="2"/>
  <c r="AZ33" i="2"/>
  <c r="AN33" i="2"/>
  <c r="AB33" i="2"/>
  <c r="P33" i="2"/>
  <c r="NC32" i="2"/>
  <c r="MQ32" i="2"/>
  <c r="ME32" i="2"/>
  <c r="LS32" i="2"/>
  <c r="LG32" i="2"/>
  <c r="KU32" i="2"/>
  <c r="KI32" i="2"/>
  <c r="JW32" i="2"/>
  <c r="JK32" i="2"/>
  <c r="IY32" i="2"/>
  <c r="IM32" i="2"/>
  <c r="IA32" i="2"/>
  <c r="HO32" i="2"/>
  <c r="HC32" i="2"/>
  <c r="GQ32" i="2"/>
  <c r="GE32" i="2"/>
  <c r="FS32" i="2"/>
  <c r="FG32" i="2"/>
  <c r="EU32" i="2"/>
  <c r="EI32" i="2"/>
  <c r="DW32" i="2"/>
  <c r="DK32" i="2"/>
  <c r="CY32" i="2"/>
  <c r="CM32" i="2"/>
  <c r="CA32" i="2"/>
  <c r="BO32" i="2"/>
  <c r="BC32" i="2"/>
  <c r="AQ32" i="2"/>
  <c r="AE32" i="2"/>
  <c r="S32" i="2"/>
  <c r="H32" i="2"/>
  <c r="I32" i="2" s="1"/>
  <c r="G32" i="2"/>
  <c r="NM31" i="2"/>
  <c r="NL31" i="2"/>
  <c r="MZ31" i="2"/>
  <c r="MN31" i="2"/>
  <c r="MB31" i="2"/>
  <c r="LP31" i="2"/>
  <c r="LD31" i="2"/>
  <c r="KR31" i="2"/>
  <c r="KF31" i="2"/>
  <c r="JT31" i="2"/>
  <c r="JH31" i="2"/>
  <c r="IV31" i="2"/>
  <c r="IJ31" i="2"/>
  <c r="HX31" i="2"/>
  <c r="HL31" i="2"/>
  <c r="GZ31" i="2"/>
  <c r="GN31" i="2"/>
  <c r="GB31" i="2"/>
  <c r="FP31" i="2"/>
  <c r="FD31" i="2"/>
  <c r="ER31" i="2"/>
  <c r="EF31" i="2"/>
  <c r="DT31" i="2"/>
  <c r="DH31" i="2"/>
  <c r="CV31" i="2"/>
  <c r="CJ31" i="2"/>
  <c r="BX31" i="2"/>
  <c r="BL31" i="2"/>
  <c r="AZ31" i="2"/>
  <c r="AN31" i="2"/>
  <c r="AB31" i="2"/>
  <c r="P31" i="2"/>
  <c r="NM30" i="2"/>
  <c r="NL30" i="2"/>
  <c r="MZ30" i="2"/>
  <c r="MN30" i="2"/>
  <c r="MB30" i="2"/>
  <c r="LP30" i="2"/>
  <c r="LD30" i="2"/>
  <c r="KR30" i="2"/>
  <c r="KF30" i="2"/>
  <c r="JT30" i="2"/>
  <c r="JH30" i="2"/>
  <c r="IV30" i="2"/>
  <c r="IJ30" i="2"/>
  <c r="HX30" i="2"/>
  <c r="HL30" i="2"/>
  <c r="GZ30" i="2"/>
  <c r="GN30" i="2"/>
  <c r="GB30" i="2"/>
  <c r="FP30" i="2"/>
  <c r="FD30" i="2"/>
  <c r="ER30" i="2"/>
  <c r="EF30" i="2"/>
  <c r="DT30" i="2"/>
  <c r="DH30" i="2"/>
  <c r="CV30" i="2"/>
  <c r="CJ30" i="2"/>
  <c r="BX30" i="2"/>
  <c r="BL30" i="2"/>
  <c r="AZ30" i="2"/>
  <c r="AN30" i="2"/>
  <c r="AB30" i="2"/>
  <c r="P30" i="2"/>
  <c r="NM29" i="2"/>
  <c r="NL29" i="2"/>
  <c r="MZ29" i="2"/>
  <c r="MN29" i="2"/>
  <c r="MB29" i="2"/>
  <c r="LP29" i="2"/>
  <c r="LD29" i="2"/>
  <c r="KR29" i="2"/>
  <c r="KF29" i="2"/>
  <c r="JT29" i="2"/>
  <c r="JH29" i="2"/>
  <c r="IV29" i="2"/>
  <c r="IJ29" i="2"/>
  <c r="HX29" i="2"/>
  <c r="HL29" i="2"/>
  <c r="GZ29" i="2"/>
  <c r="GN29" i="2"/>
  <c r="GB29" i="2"/>
  <c r="FP29" i="2"/>
  <c r="FD29" i="2"/>
  <c r="ER29" i="2"/>
  <c r="EF29" i="2"/>
  <c r="DT29" i="2"/>
  <c r="DH29" i="2"/>
  <c r="CV29" i="2"/>
  <c r="CJ29" i="2"/>
  <c r="BX29" i="2"/>
  <c r="BL29" i="2"/>
  <c r="AZ29" i="2"/>
  <c r="AN29" i="2"/>
  <c r="AB29" i="2"/>
  <c r="P29" i="2"/>
  <c r="ND28" i="2"/>
  <c r="NE28" i="2" s="1"/>
  <c r="NC28" i="2"/>
  <c r="MR28" i="2"/>
  <c r="MS28" i="2" s="1"/>
  <c r="MQ28" i="2"/>
  <c r="MF28" i="2"/>
  <c r="MG28" i="2" s="1"/>
  <c r="ME28" i="2"/>
  <c r="LT28" i="2"/>
  <c r="LU28" i="2" s="1"/>
  <c r="LS28" i="2"/>
  <c r="LH28" i="2"/>
  <c r="LI28" i="2" s="1"/>
  <c r="LG28" i="2"/>
  <c r="KV28" i="2"/>
  <c r="KW28" i="2" s="1"/>
  <c r="KU28" i="2"/>
  <c r="KJ28" i="2"/>
  <c r="KK28" i="2" s="1"/>
  <c r="KI28" i="2"/>
  <c r="JX28" i="2"/>
  <c r="JY28" i="2" s="1"/>
  <c r="JW28" i="2"/>
  <c r="JL28" i="2"/>
  <c r="JM28" i="2" s="1"/>
  <c r="JK28" i="2"/>
  <c r="IZ28" i="2"/>
  <c r="JA28" i="2" s="1"/>
  <c r="IY28" i="2"/>
  <c r="IN28" i="2"/>
  <c r="IO28" i="2" s="1"/>
  <c r="IM28" i="2"/>
  <c r="IB28" i="2"/>
  <c r="IC28" i="2" s="1"/>
  <c r="IA28" i="2"/>
  <c r="HP28" i="2"/>
  <c r="HQ28" i="2" s="1"/>
  <c r="HO28" i="2"/>
  <c r="HD28" i="2"/>
  <c r="HE28" i="2" s="1"/>
  <c r="HC28" i="2"/>
  <c r="GR28" i="2"/>
  <c r="GS28" i="2" s="1"/>
  <c r="GQ28" i="2"/>
  <c r="GF28" i="2"/>
  <c r="GG28" i="2" s="1"/>
  <c r="GE28" i="2"/>
  <c r="FT28" i="2"/>
  <c r="FU28" i="2" s="1"/>
  <c r="FS28" i="2"/>
  <c r="FH28" i="2"/>
  <c r="FI28" i="2" s="1"/>
  <c r="FG28" i="2"/>
  <c r="EV28" i="2"/>
  <c r="EW28" i="2" s="1"/>
  <c r="EU28" i="2"/>
  <c r="EJ28" i="2"/>
  <c r="EK28" i="2" s="1"/>
  <c r="EI28" i="2"/>
  <c r="DX28" i="2"/>
  <c r="DY28" i="2" s="1"/>
  <c r="DW28" i="2"/>
  <c r="DL28" i="2"/>
  <c r="DM28" i="2" s="1"/>
  <c r="DK28" i="2"/>
  <c r="CZ28" i="2"/>
  <c r="DA28" i="2" s="1"/>
  <c r="CY28" i="2"/>
  <c r="CN28" i="2"/>
  <c r="CO28" i="2" s="1"/>
  <c r="CM28" i="2"/>
  <c r="CB28" i="2"/>
  <c r="CC28" i="2" s="1"/>
  <c r="CA28" i="2"/>
  <c r="BP28" i="2"/>
  <c r="BQ28" i="2" s="1"/>
  <c r="BO28" i="2"/>
  <c r="BD28" i="2"/>
  <c r="BE28" i="2" s="1"/>
  <c r="BC28" i="2"/>
  <c r="AR28" i="2"/>
  <c r="AS28" i="2" s="1"/>
  <c r="AQ28" i="2"/>
  <c r="AF28" i="2"/>
  <c r="AG28" i="2" s="1"/>
  <c r="AE28" i="2"/>
  <c r="T28" i="2"/>
  <c r="U28" i="2" s="1"/>
  <c r="S28" i="2"/>
  <c r="H28" i="2"/>
  <c r="I28" i="2" s="1"/>
  <c r="G28" i="2"/>
  <c r="NM27" i="2"/>
  <c r="NL27" i="2"/>
  <c r="MZ27" i="2"/>
  <c r="MN27" i="2"/>
  <c r="MB27" i="2"/>
  <c r="LP27" i="2"/>
  <c r="LD27" i="2"/>
  <c r="KR27" i="2"/>
  <c r="KF27" i="2"/>
  <c r="JT27" i="2"/>
  <c r="JH27" i="2"/>
  <c r="IV27" i="2"/>
  <c r="IJ27" i="2"/>
  <c r="HX27" i="2"/>
  <c r="HL27" i="2"/>
  <c r="GZ27" i="2"/>
  <c r="GN27" i="2"/>
  <c r="GB27" i="2"/>
  <c r="FP27" i="2"/>
  <c r="FD27" i="2"/>
  <c r="ER27" i="2"/>
  <c r="EF27" i="2"/>
  <c r="DT27" i="2"/>
  <c r="DH27" i="2"/>
  <c r="CV27" i="2"/>
  <c r="CJ27" i="2"/>
  <c r="BX27" i="2"/>
  <c r="BL27" i="2"/>
  <c r="AZ27" i="2"/>
  <c r="AN27" i="2"/>
  <c r="AB27" i="2"/>
  <c r="P27" i="2"/>
  <c r="NM26" i="2"/>
  <c r="NL26" i="2"/>
  <c r="MZ26" i="2"/>
  <c r="MN26" i="2"/>
  <c r="MB26" i="2"/>
  <c r="LP26" i="2"/>
  <c r="LD26" i="2"/>
  <c r="KR26" i="2"/>
  <c r="KF26" i="2"/>
  <c r="JT26" i="2"/>
  <c r="JH26" i="2"/>
  <c r="IV26" i="2"/>
  <c r="IJ26" i="2"/>
  <c r="HX26" i="2"/>
  <c r="HL26" i="2"/>
  <c r="GZ26" i="2"/>
  <c r="GN26" i="2"/>
  <c r="GB26" i="2"/>
  <c r="FP26" i="2"/>
  <c r="FD26" i="2"/>
  <c r="ER26" i="2"/>
  <c r="EF26" i="2"/>
  <c r="DT26" i="2"/>
  <c r="DH26" i="2"/>
  <c r="CV26" i="2"/>
  <c r="CJ26" i="2"/>
  <c r="BX26" i="2"/>
  <c r="BL26" i="2"/>
  <c r="AZ26" i="2"/>
  <c r="AN26" i="2"/>
  <c r="AB26" i="2"/>
  <c r="P26" i="2"/>
  <c r="NM25" i="2"/>
  <c r="NL25" i="2"/>
  <c r="MZ25" i="2"/>
  <c r="MN25" i="2"/>
  <c r="MB25" i="2"/>
  <c r="LP25" i="2"/>
  <c r="LD25" i="2"/>
  <c r="KR25" i="2"/>
  <c r="KF25" i="2"/>
  <c r="JT25" i="2"/>
  <c r="JH25" i="2"/>
  <c r="IV25" i="2"/>
  <c r="IJ25" i="2"/>
  <c r="HX25" i="2"/>
  <c r="HL25" i="2"/>
  <c r="GZ25" i="2"/>
  <c r="GN25" i="2"/>
  <c r="GB25" i="2"/>
  <c r="FP25" i="2"/>
  <c r="FD25" i="2"/>
  <c r="ER25" i="2"/>
  <c r="EF25" i="2"/>
  <c r="DT25" i="2"/>
  <c r="DH25" i="2"/>
  <c r="CV25" i="2"/>
  <c r="CJ25" i="2"/>
  <c r="BX25" i="2"/>
  <c r="BL25" i="2"/>
  <c r="AZ25" i="2"/>
  <c r="AN25" i="2"/>
  <c r="AB25" i="2"/>
  <c r="P25" i="2"/>
  <c r="NC24" i="2"/>
  <c r="MQ24" i="2"/>
  <c r="ME24" i="2"/>
  <c r="LS24" i="2"/>
  <c r="LG24" i="2"/>
  <c r="KU24" i="2"/>
  <c r="KI24" i="2"/>
  <c r="JW24" i="2"/>
  <c r="JK24" i="2"/>
  <c r="IY24" i="2"/>
  <c r="IM24" i="2"/>
  <c r="IA24" i="2"/>
  <c r="HO24" i="2"/>
  <c r="HC24" i="2"/>
  <c r="GQ24" i="2"/>
  <c r="GE24" i="2"/>
  <c r="FS24" i="2"/>
  <c r="FG24" i="2"/>
  <c r="EU24" i="2"/>
  <c r="EI24" i="2"/>
  <c r="DW24" i="2"/>
  <c r="DK24" i="2"/>
  <c r="CY24" i="2"/>
  <c r="CM24" i="2"/>
  <c r="CA24" i="2"/>
  <c r="BO24" i="2"/>
  <c r="BC24" i="2"/>
  <c r="AQ24" i="2"/>
  <c r="AE24" i="2"/>
  <c r="S24" i="2"/>
  <c r="H24" i="2"/>
  <c r="G24" i="2"/>
  <c r="I24" i="2" s="1"/>
  <c r="NM23" i="2"/>
  <c r="NL23" i="2"/>
  <c r="MZ23" i="2"/>
  <c r="MN23" i="2"/>
  <c r="MB23" i="2"/>
  <c r="LP23" i="2"/>
  <c r="LD23" i="2"/>
  <c r="KR23" i="2"/>
  <c r="KF23" i="2"/>
  <c r="JT23" i="2"/>
  <c r="JH23" i="2"/>
  <c r="IV23" i="2"/>
  <c r="IJ23" i="2"/>
  <c r="HX23" i="2"/>
  <c r="HL23" i="2"/>
  <c r="GZ23" i="2"/>
  <c r="GN23" i="2"/>
  <c r="GB23" i="2"/>
  <c r="FP23" i="2"/>
  <c r="FD23" i="2"/>
  <c r="ER23" i="2"/>
  <c r="EF23" i="2"/>
  <c r="DT23" i="2"/>
  <c r="DH23" i="2"/>
  <c r="CV23" i="2"/>
  <c r="CJ23" i="2"/>
  <c r="BX23" i="2"/>
  <c r="BL23" i="2"/>
  <c r="AZ23" i="2"/>
  <c r="AN23" i="2"/>
  <c r="AB23" i="2"/>
  <c r="P23" i="2"/>
  <c r="NM22" i="2"/>
  <c r="NL22" i="2"/>
  <c r="MZ22" i="2"/>
  <c r="MN22" i="2"/>
  <c r="MB22" i="2"/>
  <c r="LP22" i="2"/>
  <c r="LD22" i="2"/>
  <c r="KR22" i="2"/>
  <c r="KF22" i="2"/>
  <c r="JT22" i="2"/>
  <c r="JH22" i="2"/>
  <c r="IV22" i="2"/>
  <c r="IJ22" i="2"/>
  <c r="HX22" i="2"/>
  <c r="HL22" i="2"/>
  <c r="GZ22" i="2"/>
  <c r="GN22" i="2"/>
  <c r="GB22" i="2"/>
  <c r="FP22" i="2"/>
  <c r="FD22" i="2"/>
  <c r="ER22" i="2"/>
  <c r="EF22" i="2"/>
  <c r="DT22" i="2"/>
  <c r="DH22" i="2"/>
  <c r="CV22" i="2"/>
  <c r="CJ22" i="2"/>
  <c r="BX22" i="2"/>
  <c r="BL22" i="2"/>
  <c r="AZ22" i="2"/>
  <c r="AN22" i="2"/>
  <c r="AB22" i="2"/>
  <c r="P22" i="2"/>
  <c r="NM21" i="2"/>
  <c r="NL21" i="2"/>
  <c r="MZ21" i="2"/>
  <c r="MN21" i="2"/>
  <c r="MB21" i="2"/>
  <c r="LP21" i="2"/>
  <c r="LD21" i="2"/>
  <c r="KR21" i="2"/>
  <c r="KF21" i="2"/>
  <c r="JT21" i="2"/>
  <c r="JH21" i="2"/>
  <c r="IV21" i="2"/>
  <c r="IJ21" i="2"/>
  <c r="HX21" i="2"/>
  <c r="HL21" i="2"/>
  <c r="GZ21" i="2"/>
  <c r="GN21" i="2"/>
  <c r="GB21" i="2"/>
  <c r="FP21" i="2"/>
  <c r="FD21" i="2"/>
  <c r="ER21" i="2"/>
  <c r="EF21" i="2"/>
  <c r="DT21" i="2"/>
  <c r="DH21" i="2"/>
  <c r="CV21" i="2"/>
  <c r="CJ21" i="2"/>
  <c r="BX21" i="2"/>
  <c r="BL21" i="2"/>
  <c r="AZ21" i="2"/>
  <c r="AN21" i="2"/>
  <c r="AB21" i="2"/>
  <c r="P21" i="2"/>
  <c r="NF20" i="2"/>
  <c r="ND20" i="2"/>
  <c r="NE20" i="2" s="1"/>
  <c r="NC20" i="2"/>
  <c r="MT20" i="2"/>
  <c r="MR20" i="2"/>
  <c r="MS20" i="2" s="1"/>
  <c r="MQ20" i="2"/>
  <c r="MF20" i="2"/>
  <c r="MG20" i="2" s="1"/>
  <c r="ME20" i="2"/>
  <c r="MH20" i="2" s="1"/>
  <c r="LS20" i="2"/>
  <c r="LJ20" i="2"/>
  <c r="LH20" i="2"/>
  <c r="LI20" i="2" s="1"/>
  <c r="LG20" i="2"/>
  <c r="KX20" i="2"/>
  <c r="KV20" i="2"/>
  <c r="KW20" i="2" s="1"/>
  <c r="KU20" i="2"/>
  <c r="KJ20" i="2"/>
  <c r="KK20" i="2" s="1"/>
  <c r="KI20" i="2"/>
  <c r="KL20" i="2" s="1"/>
  <c r="JW20" i="2"/>
  <c r="JN20" i="2"/>
  <c r="JL20" i="2"/>
  <c r="JM20" i="2" s="1"/>
  <c r="JK20" i="2"/>
  <c r="JB20" i="2"/>
  <c r="IZ20" i="2"/>
  <c r="JA20" i="2" s="1"/>
  <c r="IY20" i="2"/>
  <c r="IN20" i="2"/>
  <c r="IO20" i="2" s="1"/>
  <c r="IM20" i="2"/>
  <c r="IP20" i="2" s="1"/>
  <c r="IA20" i="2"/>
  <c r="HR20" i="2"/>
  <c r="HP20" i="2"/>
  <c r="HQ20" i="2" s="1"/>
  <c r="HO20" i="2"/>
  <c r="HF20" i="2"/>
  <c r="HD20" i="2"/>
  <c r="HE20" i="2" s="1"/>
  <c r="HC20" i="2"/>
  <c r="GR20" i="2"/>
  <c r="GS20" i="2" s="1"/>
  <c r="GQ20" i="2"/>
  <c r="GT20" i="2" s="1"/>
  <c r="GE20" i="2"/>
  <c r="FV20" i="2"/>
  <c r="FT20" i="2"/>
  <c r="FU20" i="2" s="1"/>
  <c r="FS20" i="2"/>
  <c r="FJ20" i="2"/>
  <c r="FH20" i="2"/>
  <c r="FI20" i="2" s="1"/>
  <c r="FG20" i="2"/>
  <c r="EV20" i="2"/>
  <c r="EW20" i="2" s="1"/>
  <c r="EU20" i="2"/>
  <c r="EX20" i="2" s="1"/>
  <c r="EI20" i="2"/>
  <c r="DZ20" i="2"/>
  <c r="DX20" i="2"/>
  <c r="DY20" i="2" s="1"/>
  <c r="DW20" i="2"/>
  <c r="DN20" i="2"/>
  <c r="DL20" i="2"/>
  <c r="DM20" i="2" s="1"/>
  <c r="DK20" i="2"/>
  <c r="CZ20" i="2"/>
  <c r="DA20" i="2" s="1"/>
  <c r="CY20" i="2"/>
  <c r="DB20" i="2" s="1"/>
  <c r="CM20" i="2"/>
  <c r="CB20" i="2"/>
  <c r="CC20" i="2" s="1"/>
  <c r="CA20" i="2"/>
  <c r="BP20" i="2"/>
  <c r="BQ20" i="2" s="1"/>
  <c r="BO20" i="2"/>
  <c r="BC20" i="2"/>
  <c r="BD20" i="2" s="1"/>
  <c r="BE20" i="2" s="1"/>
  <c r="AT20" i="2"/>
  <c r="AR20" i="2"/>
  <c r="AS20" i="2" s="1"/>
  <c r="AQ20" i="2"/>
  <c r="AH20" i="2"/>
  <c r="AF20" i="2"/>
  <c r="AG20" i="2" s="1"/>
  <c r="AE20" i="2"/>
  <c r="T20" i="2"/>
  <c r="U20" i="2" s="1"/>
  <c r="S20" i="2"/>
  <c r="H20" i="2"/>
  <c r="G20" i="2"/>
  <c r="NM19" i="2"/>
  <c r="NL19" i="2"/>
  <c r="MZ19" i="2"/>
  <c r="MN19" i="2"/>
  <c r="MB19" i="2"/>
  <c r="LP19" i="2"/>
  <c r="LD19" i="2"/>
  <c r="KR19" i="2"/>
  <c r="KF19" i="2"/>
  <c r="JT19" i="2"/>
  <c r="JH19" i="2"/>
  <c r="IV19" i="2"/>
  <c r="IJ19" i="2"/>
  <c r="HX19" i="2"/>
  <c r="HL19" i="2"/>
  <c r="GZ19" i="2"/>
  <c r="GN19" i="2"/>
  <c r="GB19" i="2"/>
  <c r="FP19" i="2"/>
  <c r="FD19" i="2"/>
  <c r="ER19" i="2"/>
  <c r="EF19" i="2"/>
  <c r="DT19" i="2"/>
  <c r="DH19" i="2"/>
  <c r="CV19" i="2"/>
  <c r="CJ19" i="2"/>
  <c r="BX19" i="2"/>
  <c r="BL19" i="2"/>
  <c r="AZ19" i="2"/>
  <c r="AN19" i="2"/>
  <c r="AB19" i="2"/>
  <c r="P19" i="2"/>
  <c r="NM18" i="2"/>
  <c r="NL18" i="2"/>
  <c r="MZ18" i="2"/>
  <c r="MN18" i="2"/>
  <c r="MB18" i="2"/>
  <c r="LP18" i="2"/>
  <c r="LD18" i="2"/>
  <c r="KR18" i="2"/>
  <c r="KF18" i="2"/>
  <c r="JT18" i="2"/>
  <c r="JH18" i="2"/>
  <c r="IV18" i="2"/>
  <c r="IJ18" i="2"/>
  <c r="HX18" i="2"/>
  <c r="HL18" i="2"/>
  <c r="GZ18" i="2"/>
  <c r="GN18" i="2"/>
  <c r="GB18" i="2"/>
  <c r="FP18" i="2"/>
  <c r="FD18" i="2"/>
  <c r="ER18" i="2"/>
  <c r="EF18" i="2"/>
  <c r="DT18" i="2"/>
  <c r="DH18" i="2"/>
  <c r="CV18" i="2"/>
  <c r="CJ18" i="2"/>
  <c r="BX18" i="2"/>
  <c r="BL18" i="2"/>
  <c r="AZ18" i="2"/>
  <c r="AN18" i="2"/>
  <c r="AB18" i="2"/>
  <c r="P18" i="2"/>
  <c r="NM17" i="2"/>
  <c r="NL17" i="2"/>
  <c r="MZ17" i="2"/>
  <c r="MN17" i="2"/>
  <c r="MB17" i="2"/>
  <c r="LP17" i="2"/>
  <c r="LD17" i="2"/>
  <c r="KR17" i="2"/>
  <c r="KF17" i="2"/>
  <c r="JT17" i="2"/>
  <c r="JH17" i="2"/>
  <c r="IV17" i="2"/>
  <c r="IJ17" i="2"/>
  <c r="HX17" i="2"/>
  <c r="HL17" i="2"/>
  <c r="GZ17" i="2"/>
  <c r="GN17" i="2"/>
  <c r="GB17" i="2"/>
  <c r="FP17" i="2"/>
  <c r="FD17" i="2"/>
  <c r="ER17" i="2"/>
  <c r="EF17" i="2"/>
  <c r="DT17" i="2"/>
  <c r="DH17" i="2"/>
  <c r="CV17" i="2"/>
  <c r="CJ17" i="2"/>
  <c r="BX17" i="2"/>
  <c r="BL17" i="2"/>
  <c r="AZ17" i="2"/>
  <c r="AN17" i="2"/>
  <c r="AB17" i="2"/>
  <c r="P17" i="2"/>
  <c r="NC16" i="2"/>
  <c r="MQ16" i="2"/>
  <c r="ME16" i="2"/>
  <c r="LS16" i="2"/>
  <c r="LG16" i="2"/>
  <c r="KU16" i="2"/>
  <c r="KI16" i="2"/>
  <c r="JW16" i="2"/>
  <c r="JK16" i="2"/>
  <c r="IY16" i="2"/>
  <c r="IM16" i="2"/>
  <c r="IA16" i="2"/>
  <c r="HO16" i="2"/>
  <c r="HC16" i="2"/>
  <c r="GQ16" i="2"/>
  <c r="GE16" i="2"/>
  <c r="FS16" i="2"/>
  <c r="FG16" i="2"/>
  <c r="EU16" i="2"/>
  <c r="EI16" i="2"/>
  <c r="DW16" i="2"/>
  <c r="DK16" i="2"/>
  <c r="CY16" i="2"/>
  <c r="CM16" i="2"/>
  <c r="CA16" i="2"/>
  <c r="BO16" i="2"/>
  <c r="BC16" i="2"/>
  <c r="AQ16" i="2"/>
  <c r="AE16" i="2"/>
  <c r="S16" i="2"/>
  <c r="H16" i="2"/>
  <c r="G16" i="2"/>
  <c r="I16" i="2" s="1"/>
  <c r="NM15" i="2"/>
  <c r="NL15" i="2"/>
  <c r="MZ15" i="2"/>
  <c r="MN15" i="2"/>
  <c r="MB15" i="2"/>
  <c r="LP15" i="2"/>
  <c r="LD15" i="2"/>
  <c r="KR15" i="2"/>
  <c r="KF15" i="2"/>
  <c r="JT15" i="2"/>
  <c r="JH15" i="2"/>
  <c r="IV15" i="2"/>
  <c r="IJ15" i="2"/>
  <c r="HX15" i="2"/>
  <c r="HL15" i="2"/>
  <c r="GZ15" i="2"/>
  <c r="GN15" i="2"/>
  <c r="GB15" i="2"/>
  <c r="FP15" i="2"/>
  <c r="FD15" i="2"/>
  <c r="ER15" i="2"/>
  <c r="EF15" i="2"/>
  <c r="DT15" i="2"/>
  <c r="DH15" i="2"/>
  <c r="CV15" i="2"/>
  <c r="CJ15" i="2"/>
  <c r="BX15" i="2"/>
  <c r="BL15" i="2"/>
  <c r="AZ15" i="2"/>
  <c r="AN15" i="2"/>
  <c r="AB15" i="2"/>
  <c r="P15" i="2"/>
  <c r="NM14" i="2"/>
  <c r="NL14" i="2"/>
  <c r="MZ14" i="2"/>
  <c r="MN14" i="2"/>
  <c r="MB14" i="2"/>
  <c r="LP14" i="2"/>
  <c r="LD14" i="2"/>
  <c r="KR14" i="2"/>
  <c r="KF14" i="2"/>
  <c r="JT14" i="2"/>
  <c r="JH14" i="2"/>
  <c r="IV14" i="2"/>
  <c r="IJ14" i="2"/>
  <c r="HX14" i="2"/>
  <c r="HL14" i="2"/>
  <c r="GZ14" i="2"/>
  <c r="GN14" i="2"/>
  <c r="GB14" i="2"/>
  <c r="FP14" i="2"/>
  <c r="FD14" i="2"/>
  <c r="ER14" i="2"/>
  <c r="EF14" i="2"/>
  <c r="DT14" i="2"/>
  <c r="DH14" i="2"/>
  <c r="CV14" i="2"/>
  <c r="CJ14" i="2"/>
  <c r="BX14" i="2"/>
  <c r="BL14" i="2"/>
  <c r="AZ14" i="2"/>
  <c r="AN14" i="2"/>
  <c r="AB14" i="2"/>
  <c r="P14" i="2"/>
  <c r="NM13" i="2"/>
  <c r="NL13" i="2"/>
  <c r="MZ13" i="2"/>
  <c r="MN13" i="2"/>
  <c r="MB13" i="2"/>
  <c r="LP13" i="2"/>
  <c r="LD13" i="2"/>
  <c r="KR13" i="2"/>
  <c r="KF13" i="2"/>
  <c r="JT13" i="2"/>
  <c r="JH13" i="2"/>
  <c r="IV13" i="2"/>
  <c r="IJ13" i="2"/>
  <c r="HX13" i="2"/>
  <c r="HL13" i="2"/>
  <c r="GZ13" i="2"/>
  <c r="GN13" i="2"/>
  <c r="GB13" i="2"/>
  <c r="FP13" i="2"/>
  <c r="FD13" i="2"/>
  <c r="ER13" i="2"/>
  <c r="EF13" i="2"/>
  <c r="DT13" i="2"/>
  <c r="DH13" i="2"/>
  <c r="CV13" i="2"/>
  <c r="CJ13" i="2"/>
  <c r="BX13" i="2"/>
  <c r="BL13" i="2"/>
  <c r="AZ13" i="2"/>
  <c r="AN13" i="2"/>
  <c r="AB13" i="2"/>
  <c r="P13" i="2"/>
  <c r="ND12" i="2"/>
  <c r="NC12" i="2"/>
  <c r="MQ12" i="2"/>
  <c r="MR12" i="2" s="1"/>
  <c r="MS12" i="2" s="1"/>
  <c r="MF12" i="2"/>
  <c r="ME12" i="2"/>
  <c r="LS12" i="2"/>
  <c r="LT12" i="2" s="1"/>
  <c r="LU12" i="2" s="1"/>
  <c r="LH12" i="2"/>
  <c r="LG12" i="2"/>
  <c r="KU12" i="2"/>
  <c r="KV12" i="2" s="1"/>
  <c r="KW12" i="2" s="1"/>
  <c r="KJ12" i="2"/>
  <c r="KI12" i="2"/>
  <c r="JW12" i="2"/>
  <c r="JX12" i="2" s="1"/>
  <c r="JY12" i="2" s="1"/>
  <c r="JL12" i="2"/>
  <c r="JK12" i="2"/>
  <c r="IY12" i="2"/>
  <c r="IZ12" i="2" s="1"/>
  <c r="JA12" i="2" s="1"/>
  <c r="IN12" i="2"/>
  <c r="IM12" i="2"/>
  <c r="IA12" i="2"/>
  <c r="IB12" i="2" s="1"/>
  <c r="IC12" i="2" s="1"/>
  <c r="HP12" i="2"/>
  <c r="HO12" i="2"/>
  <c r="HC12" i="2"/>
  <c r="HD12" i="2" s="1"/>
  <c r="HE12" i="2" s="1"/>
  <c r="GR12" i="2"/>
  <c r="GQ12" i="2"/>
  <c r="GE12" i="2"/>
  <c r="GF12" i="2" s="1"/>
  <c r="GG12" i="2" s="1"/>
  <c r="FT12" i="2"/>
  <c r="FS12" i="2"/>
  <c r="FG12" i="2"/>
  <c r="FH12" i="2" s="1"/>
  <c r="FI12" i="2" s="1"/>
  <c r="EV12" i="2"/>
  <c r="EU12" i="2"/>
  <c r="EI12" i="2"/>
  <c r="EJ12" i="2" s="1"/>
  <c r="EK12" i="2" s="1"/>
  <c r="DX12" i="2"/>
  <c r="DW12" i="2"/>
  <c r="DK12" i="2"/>
  <c r="DL12" i="2" s="1"/>
  <c r="DM12" i="2" s="1"/>
  <c r="CZ12" i="2"/>
  <c r="CY12" i="2"/>
  <c r="CM12" i="2"/>
  <c r="CN12" i="2" s="1"/>
  <c r="CO12" i="2" s="1"/>
  <c r="CB12" i="2"/>
  <c r="CC12" i="2" s="1"/>
  <c r="CA12" i="2"/>
  <c r="BO12" i="2"/>
  <c r="BP12" i="2" s="1"/>
  <c r="BQ12" i="2" s="1"/>
  <c r="BD12" i="2"/>
  <c r="BC12" i="2"/>
  <c r="AQ12" i="2"/>
  <c r="AR12" i="2" s="1"/>
  <c r="AS12" i="2" s="1"/>
  <c r="AF12" i="2"/>
  <c r="AE12" i="2"/>
  <c r="S12" i="2"/>
  <c r="T12" i="2" s="1"/>
  <c r="U12" i="2" s="1"/>
  <c r="H12" i="2"/>
  <c r="G12" i="2"/>
  <c r="NM11" i="2"/>
  <c r="NL11" i="2"/>
  <c r="MZ11" i="2"/>
  <c r="MN11" i="2"/>
  <c r="MB11" i="2"/>
  <c r="LP11" i="2"/>
  <c r="LD11" i="2"/>
  <c r="KR11" i="2"/>
  <c r="KF11" i="2"/>
  <c r="JT11" i="2"/>
  <c r="JH11" i="2"/>
  <c r="IV11" i="2"/>
  <c r="IJ11" i="2"/>
  <c r="HX11" i="2"/>
  <c r="HL11" i="2"/>
  <c r="GZ11" i="2"/>
  <c r="GN11" i="2"/>
  <c r="GB11" i="2"/>
  <c r="FP11" i="2"/>
  <c r="FD11" i="2"/>
  <c r="ER11" i="2"/>
  <c r="EF11" i="2"/>
  <c r="DT11" i="2"/>
  <c r="DH11" i="2"/>
  <c r="CV11" i="2"/>
  <c r="CJ11" i="2"/>
  <c r="BX11" i="2"/>
  <c r="BL11" i="2"/>
  <c r="AZ11" i="2"/>
  <c r="AN11" i="2"/>
  <c r="AB11" i="2"/>
  <c r="P11" i="2"/>
  <c r="NM10" i="2"/>
  <c r="NL10" i="2"/>
  <c r="MZ10" i="2"/>
  <c r="MN10" i="2"/>
  <c r="MB10" i="2"/>
  <c r="LP10" i="2"/>
  <c r="LD10" i="2"/>
  <c r="KR10" i="2"/>
  <c r="KF10" i="2"/>
  <c r="JT10" i="2"/>
  <c r="JH10" i="2"/>
  <c r="IV10" i="2"/>
  <c r="IJ10" i="2"/>
  <c r="HX10" i="2"/>
  <c r="HL10" i="2"/>
  <c r="GZ10" i="2"/>
  <c r="GN10" i="2"/>
  <c r="GB10" i="2"/>
  <c r="FP10" i="2"/>
  <c r="FD10" i="2"/>
  <c r="ER10" i="2"/>
  <c r="EF10" i="2"/>
  <c r="DT10" i="2"/>
  <c r="DH10" i="2"/>
  <c r="CV10" i="2"/>
  <c r="CJ10" i="2"/>
  <c r="BX10" i="2"/>
  <c r="BL10" i="2"/>
  <c r="AZ10" i="2"/>
  <c r="AN10" i="2"/>
  <c r="AB10" i="2"/>
  <c r="P10" i="2"/>
  <c r="NM9" i="2"/>
  <c r="NL9" i="2"/>
  <c r="MZ9" i="2"/>
  <c r="MN9" i="2"/>
  <c r="MB9" i="2"/>
  <c r="LP9" i="2"/>
  <c r="LD9" i="2"/>
  <c r="KR9" i="2"/>
  <c r="KF9" i="2"/>
  <c r="JT9" i="2"/>
  <c r="JH9" i="2"/>
  <c r="IV9" i="2"/>
  <c r="IJ9" i="2"/>
  <c r="HX9" i="2"/>
  <c r="HL9" i="2"/>
  <c r="GZ9" i="2"/>
  <c r="GN9" i="2"/>
  <c r="GB9" i="2"/>
  <c r="FP9" i="2"/>
  <c r="FD9" i="2"/>
  <c r="ER9" i="2"/>
  <c r="EF9" i="2"/>
  <c r="DT9" i="2"/>
  <c r="DH9" i="2"/>
  <c r="CV9" i="2"/>
  <c r="CJ9" i="2"/>
  <c r="BX9" i="2"/>
  <c r="BL9" i="2"/>
  <c r="AZ9" i="2"/>
  <c r="AN9" i="2"/>
  <c r="AB9" i="2"/>
  <c r="P9" i="2"/>
  <c r="NC8" i="2"/>
  <c r="MQ8" i="2"/>
  <c r="ME8" i="2"/>
  <c r="LS8" i="2"/>
  <c r="LG8" i="2"/>
  <c r="KU8" i="2"/>
  <c r="KI8" i="2"/>
  <c r="JW8" i="2"/>
  <c r="JK8" i="2"/>
  <c r="IY8" i="2"/>
  <c r="IM8" i="2"/>
  <c r="IA8" i="2"/>
  <c r="HO8" i="2"/>
  <c r="HC8" i="2"/>
  <c r="GQ8" i="2"/>
  <c r="GE8" i="2"/>
  <c r="FS8" i="2"/>
  <c r="FG8" i="2"/>
  <c r="EU8" i="2"/>
  <c r="EI8" i="2"/>
  <c r="DW8" i="2"/>
  <c r="DK8" i="2"/>
  <c r="CY8" i="2"/>
  <c r="CM8" i="2"/>
  <c r="CA8" i="2"/>
  <c r="BO8" i="2"/>
  <c r="BC8" i="2"/>
  <c r="AQ8" i="2"/>
  <c r="AE8" i="2"/>
  <c r="S8" i="2"/>
  <c r="H8" i="2"/>
  <c r="G8" i="2"/>
  <c r="B1" i="2"/>
  <c r="E4" i="2" s="1"/>
  <c r="F15" i="1"/>
  <c r="F14" i="1"/>
  <c r="F13" i="1"/>
  <c r="F12" i="1"/>
  <c r="F11" i="1"/>
  <c r="F10" i="1"/>
  <c r="F9" i="1"/>
  <c r="F8" i="1"/>
  <c r="F7" i="1"/>
  <c r="F6" i="1"/>
  <c r="F5" i="1"/>
  <c r="F3" i="1"/>
  <c r="BF20" i="2" l="1"/>
  <c r="DO20" i="2"/>
  <c r="FK20" i="2"/>
  <c r="HG20" i="2"/>
  <c r="JC20" i="2"/>
  <c r="KY20" i="2"/>
  <c r="MU20" i="2"/>
  <c r="AI36" i="2"/>
  <c r="CP36" i="2"/>
  <c r="EL36" i="2"/>
  <c r="GH36" i="2"/>
  <c r="ID36" i="2"/>
  <c r="JZ36" i="2"/>
  <c r="LV36" i="2"/>
  <c r="I20" i="2"/>
  <c r="J20" i="2" s="1"/>
  <c r="K20" i="2" s="1"/>
  <c r="V20" i="2"/>
  <c r="W20" i="2" s="1"/>
  <c r="AU20" i="2"/>
  <c r="BR20" i="2"/>
  <c r="BS20" i="2" s="1"/>
  <c r="CN20" i="2"/>
  <c r="CO20" i="2" s="1"/>
  <c r="EJ20" i="2"/>
  <c r="EK20" i="2" s="1"/>
  <c r="GF20" i="2"/>
  <c r="GG20" i="2" s="1"/>
  <c r="IB20" i="2"/>
  <c r="IC20" i="2" s="1"/>
  <c r="JX20" i="2"/>
  <c r="JY20" i="2" s="1"/>
  <c r="LT20" i="2"/>
  <c r="LU20" i="2" s="1"/>
  <c r="I36" i="2"/>
  <c r="J36" i="2" s="1"/>
  <c r="BD36" i="2"/>
  <c r="BE36" i="2" s="1"/>
  <c r="DB36" i="2"/>
  <c r="DC36" i="2" s="1"/>
  <c r="EA36" i="2"/>
  <c r="EX36" i="2"/>
  <c r="EY36" i="2" s="1"/>
  <c r="FW36" i="2"/>
  <c r="GT36" i="2"/>
  <c r="GU36" i="2" s="1"/>
  <c r="HS36" i="2"/>
  <c r="IP36" i="2"/>
  <c r="IQ36" i="2" s="1"/>
  <c r="JO36" i="2"/>
  <c r="KL36" i="2"/>
  <c r="KM36" i="2" s="1"/>
  <c r="LK36" i="2"/>
  <c r="MH36" i="2"/>
  <c r="MI36" i="2" s="1"/>
  <c r="NG36" i="2"/>
  <c r="I44" i="2"/>
  <c r="L7" i="2"/>
  <c r="Q4" i="2"/>
  <c r="E3" i="2"/>
  <c r="BE12" i="2"/>
  <c r="BF12" i="2" s="1"/>
  <c r="EW12" i="2"/>
  <c r="EX12" i="2" s="1"/>
  <c r="EY12" i="2" s="1"/>
  <c r="IO12" i="2"/>
  <c r="IP12" i="2" s="1"/>
  <c r="MG12" i="2"/>
  <c r="MH12" i="2"/>
  <c r="CZ16" i="2"/>
  <c r="DA16" i="2" s="1"/>
  <c r="GR16" i="2"/>
  <c r="GS16" i="2" s="1"/>
  <c r="KJ16" i="2"/>
  <c r="KK16" i="2" s="1"/>
  <c r="I8" i="2"/>
  <c r="J8" i="2" s="1"/>
  <c r="I12" i="2"/>
  <c r="J12" i="2" s="1"/>
  <c r="K12" i="2" s="1"/>
  <c r="DA12" i="2"/>
  <c r="DB12" i="2"/>
  <c r="DC12" i="2" s="1"/>
  <c r="GS12" i="2"/>
  <c r="GT12" i="2" s="1"/>
  <c r="GU12" i="2" s="1"/>
  <c r="KK12" i="2"/>
  <c r="KL12" i="2" s="1"/>
  <c r="KM12" i="2" s="1"/>
  <c r="BD16" i="2"/>
  <c r="BE16" i="2" s="1"/>
  <c r="EV16" i="2"/>
  <c r="EW16" i="2" s="1"/>
  <c r="IN16" i="2"/>
  <c r="IO16" i="2" s="1"/>
  <c r="MF16" i="2"/>
  <c r="MG16" i="2" s="1"/>
  <c r="AG12" i="2"/>
  <c r="AH12" i="2"/>
  <c r="DY12" i="2"/>
  <c r="DZ12" i="2" s="1"/>
  <c r="EA12" i="2" s="1"/>
  <c r="FU12" i="2"/>
  <c r="FV12" i="2" s="1"/>
  <c r="FW12" i="2" s="1"/>
  <c r="HQ12" i="2"/>
  <c r="HR12" i="2" s="1"/>
  <c r="HS12" i="2" s="1"/>
  <c r="JM12" i="2"/>
  <c r="JN12" i="2"/>
  <c r="LI12" i="2"/>
  <c r="LJ12" i="2" s="1"/>
  <c r="LK12" i="2" s="1"/>
  <c r="NE12" i="2"/>
  <c r="NF12" i="2" s="1"/>
  <c r="NG12" i="2" s="1"/>
  <c r="AR8" i="2"/>
  <c r="AS8" i="2" s="1"/>
  <c r="AT8" i="2"/>
  <c r="AU8" i="2" s="1"/>
  <c r="CN8" i="2"/>
  <c r="CO8" i="2" s="1"/>
  <c r="EJ8" i="2"/>
  <c r="EK8" i="2" s="1"/>
  <c r="EL8" i="2"/>
  <c r="GF8" i="2"/>
  <c r="GG8" i="2" s="1"/>
  <c r="GI8" i="2" s="1"/>
  <c r="GH8" i="2"/>
  <c r="IB8" i="2"/>
  <c r="IC8" i="2" s="1"/>
  <c r="JX8" i="2"/>
  <c r="JY8" i="2" s="1"/>
  <c r="LT8" i="2"/>
  <c r="LU8" i="2" s="1"/>
  <c r="HD24" i="2"/>
  <c r="HE24" i="2" s="1"/>
  <c r="IZ24" i="2"/>
  <c r="JA24" i="2" s="1"/>
  <c r="JB24" i="2"/>
  <c r="KV24" i="2"/>
  <c r="KW24" i="2" s="1"/>
  <c r="MR24" i="2"/>
  <c r="MS24" i="2" s="1"/>
  <c r="FT32" i="2"/>
  <c r="FU32" i="2" s="1"/>
  <c r="AR40" i="2"/>
  <c r="AS40" i="2" s="1"/>
  <c r="AT40" i="2"/>
  <c r="AU40" i="2" s="1"/>
  <c r="JX40" i="2"/>
  <c r="JY40" i="2" s="1"/>
  <c r="JZ40" i="2"/>
  <c r="BD8" i="2"/>
  <c r="CZ8" i="2"/>
  <c r="EV8" i="2"/>
  <c r="GR8" i="2"/>
  <c r="IN8" i="2"/>
  <c r="KJ8" i="2"/>
  <c r="MF8" i="2"/>
  <c r="T16" i="2"/>
  <c r="BP16" i="2"/>
  <c r="DL16" i="2"/>
  <c r="FH16" i="2"/>
  <c r="HD16" i="2"/>
  <c r="IZ16" i="2"/>
  <c r="KV16" i="2"/>
  <c r="MR16" i="2"/>
  <c r="AF24" i="2"/>
  <c r="AG24" i="2" s="1"/>
  <c r="CB24" i="2"/>
  <c r="CC24" i="2" s="1"/>
  <c r="DX24" i="2"/>
  <c r="DY24" i="2" s="1"/>
  <c r="FT24" i="2"/>
  <c r="FU24" i="2" s="1"/>
  <c r="HP24" i="2"/>
  <c r="HQ24" i="2" s="1"/>
  <c r="JL24" i="2"/>
  <c r="JM24" i="2" s="1"/>
  <c r="LH24" i="2"/>
  <c r="LI24" i="2" s="1"/>
  <c r="ND24" i="2"/>
  <c r="NE24" i="2" s="1"/>
  <c r="V28" i="2"/>
  <c r="W28" i="2" s="1"/>
  <c r="AT28" i="2"/>
  <c r="BR28" i="2"/>
  <c r="BS28" i="2" s="1"/>
  <c r="CP28" i="2"/>
  <c r="DN28" i="2"/>
  <c r="DO28" i="2" s="1"/>
  <c r="EL28" i="2"/>
  <c r="FJ28" i="2"/>
  <c r="FK28" i="2" s="1"/>
  <c r="GH28" i="2"/>
  <c r="HF28" i="2"/>
  <c r="HG28" i="2" s="1"/>
  <c r="ID28" i="2"/>
  <c r="JB28" i="2"/>
  <c r="JC28" i="2" s="1"/>
  <c r="JZ28" i="2"/>
  <c r="KX28" i="2"/>
  <c r="KY28" i="2" s="1"/>
  <c r="LV28" i="2"/>
  <c r="MT28" i="2"/>
  <c r="MU28" i="2" s="1"/>
  <c r="J32" i="2"/>
  <c r="K32" i="2" s="1"/>
  <c r="AR32" i="2"/>
  <c r="AS32" i="2" s="1"/>
  <c r="CN32" i="2"/>
  <c r="CO32" i="2" s="1"/>
  <c r="EJ32" i="2"/>
  <c r="EK32" i="2" s="1"/>
  <c r="GF32" i="2"/>
  <c r="GG32" i="2" s="1"/>
  <c r="IB32" i="2"/>
  <c r="IC32" i="2" s="1"/>
  <c r="JX32" i="2"/>
  <c r="JY32" i="2" s="1"/>
  <c r="LT32" i="2"/>
  <c r="LU32" i="2" s="1"/>
  <c r="BD40" i="2"/>
  <c r="CZ40" i="2"/>
  <c r="EV40" i="2"/>
  <c r="GR40" i="2"/>
  <c r="IN40" i="2"/>
  <c r="KJ40" i="2"/>
  <c r="MF40" i="2"/>
  <c r="J44" i="2"/>
  <c r="AH44" i="2"/>
  <c r="BF44" i="2"/>
  <c r="DB44" i="2"/>
  <c r="DZ44" i="2"/>
  <c r="EX44" i="2"/>
  <c r="FV44" i="2"/>
  <c r="GT44" i="2"/>
  <c r="HR44" i="2"/>
  <c r="IP44" i="2"/>
  <c r="JN44" i="2"/>
  <c r="KL44" i="2"/>
  <c r="LJ44" i="2"/>
  <c r="MH44" i="2"/>
  <c r="NF44" i="2"/>
  <c r="DL24" i="2"/>
  <c r="DM24" i="2" s="1"/>
  <c r="DN24" i="2"/>
  <c r="AF32" i="2"/>
  <c r="AG32" i="2" s="1"/>
  <c r="DX32" i="2"/>
  <c r="DY32" i="2" s="1"/>
  <c r="LT40" i="2"/>
  <c r="LU40" i="2" s="1"/>
  <c r="BP8" i="2"/>
  <c r="FH8" i="2"/>
  <c r="IZ8" i="2"/>
  <c r="KV8" i="2"/>
  <c r="CB16" i="2"/>
  <c r="FT16" i="2"/>
  <c r="JL16" i="2"/>
  <c r="ND16" i="2"/>
  <c r="BG20" i="2"/>
  <c r="DC20" i="2"/>
  <c r="EA20" i="2"/>
  <c r="EY20" i="2"/>
  <c r="FW20" i="2"/>
  <c r="GU20" i="2"/>
  <c r="KM20" i="2"/>
  <c r="LK20" i="2"/>
  <c r="MI20" i="2"/>
  <c r="NG20" i="2"/>
  <c r="CN24" i="2"/>
  <c r="DO24" i="2"/>
  <c r="EJ24" i="2"/>
  <c r="IB24" i="2"/>
  <c r="JC24" i="2"/>
  <c r="BD32" i="2"/>
  <c r="CZ32" i="2"/>
  <c r="EV32" i="2"/>
  <c r="GR32" i="2"/>
  <c r="IN32" i="2"/>
  <c r="KJ32" i="2"/>
  <c r="MF32" i="2"/>
  <c r="W36" i="2"/>
  <c r="AU36" i="2"/>
  <c r="BS36" i="2"/>
  <c r="CQ36" i="2"/>
  <c r="DO36" i="2"/>
  <c r="EM36" i="2"/>
  <c r="FK36" i="2"/>
  <c r="GI36" i="2"/>
  <c r="HG36" i="2"/>
  <c r="IE36" i="2"/>
  <c r="JC36" i="2"/>
  <c r="KA36" i="2"/>
  <c r="KY36" i="2"/>
  <c r="LW36" i="2"/>
  <c r="MU36" i="2"/>
  <c r="I40" i="2"/>
  <c r="J40" i="2" s="1"/>
  <c r="K40" i="2" s="1"/>
  <c r="T40" i="2"/>
  <c r="BP40" i="2"/>
  <c r="DL40" i="2"/>
  <c r="FH40" i="2"/>
  <c r="HD40" i="2"/>
  <c r="IZ40" i="2"/>
  <c r="KA40" i="2"/>
  <c r="KV40" i="2"/>
  <c r="MR40" i="2"/>
  <c r="T24" i="2"/>
  <c r="U24" i="2" s="1"/>
  <c r="V24" i="2"/>
  <c r="BP24" i="2"/>
  <c r="BQ24" i="2" s="1"/>
  <c r="FH24" i="2"/>
  <c r="FI24" i="2" s="1"/>
  <c r="CB32" i="2"/>
  <c r="CC32" i="2" s="1"/>
  <c r="HP32" i="2"/>
  <c r="HQ32" i="2" s="1"/>
  <c r="HR32" i="2"/>
  <c r="JL32" i="2"/>
  <c r="JM32" i="2" s="1"/>
  <c r="LH32" i="2"/>
  <c r="LI32" i="2" s="1"/>
  <c r="ND32" i="2"/>
  <c r="NE32" i="2" s="1"/>
  <c r="CN40" i="2"/>
  <c r="CO40" i="2" s="1"/>
  <c r="CP40" i="2"/>
  <c r="EJ40" i="2"/>
  <c r="EK40" i="2" s="1"/>
  <c r="GF40" i="2"/>
  <c r="GG40" i="2" s="1"/>
  <c r="IB40" i="2"/>
  <c r="IC40" i="2" s="1"/>
  <c r="T8" i="2"/>
  <c r="DL8" i="2"/>
  <c r="HD8" i="2"/>
  <c r="MR8" i="2"/>
  <c r="AF16" i="2"/>
  <c r="DX16" i="2"/>
  <c r="HP16" i="2"/>
  <c r="LH16" i="2"/>
  <c r="AI20" i="2"/>
  <c r="HS20" i="2"/>
  <c r="IQ20" i="2"/>
  <c r="JO20" i="2"/>
  <c r="J24" i="2"/>
  <c r="K24" i="2" s="1"/>
  <c r="AR24" i="2"/>
  <c r="GF24" i="2"/>
  <c r="JX24" i="2"/>
  <c r="LT24" i="2"/>
  <c r="AF8" i="2"/>
  <c r="AG8" i="2" s="1"/>
  <c r="CB8" i="2"/>
  <c r="CC8" i="2" s="1"/>
  <c r="DX8" i="2"/>
  <c r="DY8" i="2" s="1"/>
  <c r="FT8" i="2"/>
  <c r="FU8" i="2" s="1"/>
  <c r="HP8" i="2"/>
  <c r="HQ8" i="2" s="1"/>
  <c r="JN8" i="2"/>
  <c r="JL8" i="2"/>
  <c r="JM8" i="2" s="1"/>
  <c r="LH8" i="2"/>
  <c r="LI8" i="2" s="1"/>
  <c r="ND8" i="2"/>
  <c r="NE8" i="2" s="1"/>
  <c r="V12" i="2"/>
  <c r="W12" i="2" s="1"/>
  <c r="AI12" i="2"/>
  <c r="AT12" i="2"/>
  <c r="AU12" i="2" s="1"/>
  <c r="BR12" i="2"/>
  <c r="BS12" i="2" s="1"/>
  <c r="CP12" i="2"/>
  <c r="CQ12" i="2" s="1"/>
  <c r="DN12" i="2"/>
  <c r="DO12" i="2" s="1"/>
  <c r="EL12" i="2"/>
  <c r="EM12" i="2" s="1"/>
  <c r="FJ12" i="2"/>
  <c r="FK12" i="2" s="1"/>
  <c r="GH12" i="2"/>
  <c r="GI12" i="2" s="1"/>
  <c r="HF12" i="2"/>
  <c r="HG12" i="2" s="1"/>
  <c r="ID12" i="2"/>
  <c r="IE12" i="2" s="1"/>
  <c r="JB12" i="2"/>
  <c r="JC12" i="2" s="1"/>
  <c r="JO12" i="2"/>
  <c r="JZ12" i="2"/>
  <c r="KA12" i="2" s="1"/>
  <c r="KX12" i="2"/>
  <c r="KY12" i="2" s="1"/>
  <c r="LV12" i="2"/>
  <c r="LW12" i="2" s="1"/>
  <c r="MI12" i="2"/>
  <c r="MT12" i="2"/>
  <c r="MU12" i="2" s="1"/>
  <c r="J16" i="2"/>
  <c r="K16" i="2" s="1"/>
  <c r="AR16" i="2"/>
  <c r="AS16" i="2" s="1"/>
  <c r="CP16" i="2"/>
  <c r="CN16" i="2"/>
  <c r="CO16" i="2" s="1"/>
  <c r="EJ16" i="2"/>
  <c r="EK16" i="2" s="1"/>
  <c r="GF16" i="2"/>
  <c r="GG16" i="2" s="1"/>
  <c r="IB16" i="2"/>
  <c r="IC16" i="2" s="1"/>
  <c r="JZ16" i="2"/>
  <c r="JX16" i="2"/>
  <c r="JY16" i="2" s="1"/>
  <c r="LT16" i="2"/>
  <c r="LU16" i="2" s="1"/>
  <c r="BD24" i="2"/>
  <c r="BE24" i="2" s="1"/>
  <c r="DB24" i="2"/>
  <c r="CZ24" i="2"/>
  <c r="DA24" i="2" s="1"/>
  <c r="EV24" i="2"/>
  <c r="EW24" i="2" s="1"/>
  <c r="GR24" i="2"/>
  <c r="GS24" i="2" s="1"/>
  <c r="IN24" i="2"/>
  <c r="IO24" i="2" s="1"/>
  <c r="KJ24" i="2"/>
  <c r="KK24" i="2" s="1"/>
  <c r="MF24" i="2"/>
  <c r="MG24" i="2" s="1"/>
  <c r="J28" i="2"/>
  <c r="K28" i="2" s="1"/>
  <c r="AH28" i="2"/>
  <c r="AI28" i="2" s="1"/>
  <c r="AU28" i="2"/>
  <c r="BF28" i="2"/>
  <c r="BG28" i="2" s="1"/>
  <c r="CQ28" i="2"/>
  <c r="DB28" i="2"/>
  <c r="DC28" i="2" s="1"/>
  <c r="DZ28" i="2"/>
  <c r="EA28" i="2" s="1"/>
  <c r="EM28" i="2"/>
  <c r="EX28" i="2"/>
  <c r="EY28" i="2" s="1"/>
  <c r="FV28" i="2"/>
  <c r="FW28" i="2" s="1"/>
  <c r="GI28" i="2"/>
  <c r="GT28" i="2"/>
  <c r="GU28" i="2" s="1"/>
  <c r="HR28" i="2"/>
  <c r="HS28" i="2" s="1"/>
  <c r="IE28" i="2"/>
  <c r="IP28" i="2"/>
  <c r="IQ28" i="2" s="1"/>
  <c r="JN28" i="2"/>
  <c r="JO28" i="2" s="1"/>
  <c r="KA28" i="2"/>
  <c r="KL28" i="2"/>
  <c r="KM28" i="2" s="1"/>
  <c r="LJ28" i="2"/>
  <c r="LK28" i="2" s="1"/>
  <c r="LW28" i="2"/>
  <c r="MH28" i="2"/>
  <c r="MI28" i="2" s="1"/>
  <c r="NF28" i="2"/>
  <c r="NG28" i="2" s="1"/>
  <c r="T32" i="2"/>
  <c r="U32" i="2" s="1"/>
  <c r="BP32" i="2"/>
  <c r="BQ32" i="2" s="1"/>
  <c r="DL32" i="2"/>
  <c r="DM32" i="2" s="1"/>
  <c r="FH32" i="2"/>
  <c r="FI32" i="2" s="1"/>
  <c r="HD32" i="2"/>
  <c r="HE32" i="2" s="1"/>
  <c r="JB32" i="2"/>
  <c r="IZ32" i="2"/>
  <c r="JA32" i="2" s="1"/>
  <c r="KV32" i="2"/>
  <c r="KW32" i="2" s="1"/>
  <c r="MR32" i="2"/>
  <c r="MS32" i="2" s="1"/>
  <c r="AF40" i="2"/>
  <c r="AG40" i="2" s="1"/>
  <c r="CB40" i="2"/>
  <c r="CC40" i="2" s="1"/>
  <c r="DX40" i="2"/>
  <c r="DY40" i="2" s="1"/>
  <c r="FT40" i="2"/>
  <c r="FU40" i="2" s="1"/>
  <c r="HP40" i="2"/>
  <c r="HQ40" i="2" s="1"/>
  <c r="JL40" i="2"/>
  <c r="JM40" i="2" s="1"/>
  <c r="LH40" i="2"/>
  <c r="LI40" i="2" s="1"/>
  <c r="ND40" i="2"/>
  <c r="NE40" i="2" s="1"/>
  <c r="K44" i="2"/>
  <c r="V44" i="2"/>
  <c r="W44" i="2" s="1"/>
  <c r="AI44" i="2"/>
  <c r="AT44" i="2"/>
  <c r="AU44" i="2" s="1"/>
  <c r="BG44" i="2"/>
  <c r="BR44" i="2"/>
  <c r="BS44" i="2" s="1"/>
  <c r="CP44" i="2"/>
  <c r="CQ44" i="2" s="1"/>
  <c r="DC44" i="2"/>
  <c r="DN44" i="2"/>
  <c r="DO44" i="2" s="1"/>
  <c r="EA44" i="2"/>
  <c r="EL44" i="2"/>
  <c r="EM44" i="2" s="1"/>
  <c r="EY44" i="2"/>
  <c r="FJ44" i="2"/>
  <c r="FK44" i="2" s="1"/>
  <c r="FW44" i="2"/>
  <c r="GH44" i="2"/>
  <c r="GI44" i="2" s="1"/>
  <c r="GU44" i="2"/>
  <c r="HF44" i="2"/>
  <c r="HG44" i="2" s="1"/>
  <c r="HS44" i="2"/>
  <c r="ID44" i="2"/>
  <c r="IE44" i="2" s="1"/>
  <c r="IQ44" i="2"/>
  <c r="JB44" i="2"/>
  <c r="JC44" i="2" s="1"/>
  <c r="JO44" i="2"/>
  <c r="JZ44" i="2"/>
  <c r="KA44" i="2" s="1"/>
  <c r="KM44" i="2"/>
  <c r="KX44" i="2"/>
  <c r="KY44" i="2" s="1"/>
  <c r="LK44" i="2"/>
  <c r="LV44" i="2"/>
  <c r="LW44" i="2" s="1"/>
  <c r="MI44" i="2"/>
  <c r="MT44" i="2"/>
  <c r="MU44" i="2" s="1"/>
  <c r="NG44" i="2"/>
  <c r="BR32" i="2" l="1"/>
  <c r="FV8" i="2"/>
  <c r="FW8" i="2" s="1"/>
  <c r="LJ32" i="2"/>
  <c r="LV40" i="2"/>
  <c r="LW40" i="2" s="1"/>
  <c r="MT24" i="2"/>
  <c r="MU24" i="2" s="1"/>
  <c r="IP16" i="2"/>
  <c r="GT16" i="2"/>
  <c r="ID20" i="2"/>
  <c r="CQ40" i="2"/>
  <c r="K36" i="2"/>
  <c r="GH20" i="2"/>
  <c r="KL24" i="2"/>
  <c r="GH16" i="2"/>
  <c r="NF8" i="2"/>
  <c r="NG8" i="2" s="1"/>
  <c r="GH40" i="2"/>
  <c r="FJ24" i="2"/>
  <c r="FK24" i="2" s="1"/>
  <c r="DZ32" i="2"/>
  <c r="LV8" i="2"/>
  <c r="ID8" i="2"/>
  <c r="IE8" i="2" s="1"/>
  <c r="MH16" i="2"/>
  <c r="MI16" i="2" s="1"/>
  <c r="KL16" i="2"/>
  <c r="KM16" i="2" s="1"/>
  <c r="LW20" i="2"/>
  <c r="BF36" i="2"/>
  <c r="LV20" i="2"/>
  <c r="JZ20" i="2"/>
  <c r="KA20" i="2" s="1"/>
  <c r="LK32" i="2"/>
  <c r="GI20" i="2"/>
  <c r="IE20" i="2"/>
  <c r="BG36" i="2"/>
  <c r="EL20" i="2"/>
  <c r="EM20" i="2" s="1"/>
  <c r="CP20" i="2"/>
  <c r="CQ20" i="2" s="1"/>
  <c r="GG24" i="2"/>
  <c r="JA40" i="2"/>
  <c r="JB40" i="2" s="1"/>
  <c r="BQ40" i="2"/>
  <c r="EK24" i="2"/>
  <c r="EL24" i="2" s="1"/>
  <c r="GS40" i="2"/>
  <c r="GU40" i="2" s="1"/>
  <c r="KW16" i="2"/>
  <c r="KY16" i="2" s="1"/>
  <c r="U16" i="2"/>
  <c r="W16" i="2" s="1"/>
  <c r="KK8" i="2"/>
  <c r="DA8" i="2"/>
  <c r="NF40" i="2"/>
  <c r="NG40" i="2" s="1"/>
  <c r="JN40" i="2"/>
  <c r="FV40" i="2"/>
  <c r="KX32" i="2"/>
  <c r="KY32" i="2" s="1"/>
  <c r="DN32" i="2"/>
  <c r="DO32" i="2" s="1"/>
  <c r="MH24" i="2"/>
  <c r="MI24" i="2" s="1"/>
  <c r="EX24" i="2"/>
  <c r="LI16" i="2"/>
  <c r="LJ16" i="2" s="1"/>
  <c r="DY16" i="2"/>
  <c r="DZ16" i="2" s="1"/>
  <c r="MS8" i="2"/>
  <c r="MT8" i="2" s="1"/>
  <c r="DM8" i="2"/>
  <c r="DN8" i="2" s="1"/>
  <c r="KW40" i="2"/>
  <c r="KX40" i="2" s="1"/>
  <c r="MG32" i="2"/>
  <c r="MH32" i="2" s="1"/>
  <c r="IO32" i="2"/>
  <c r="IP32" i="2" s="1"/>
  <c r="DA32" i="2"/>
  <c r="DB32" i="2" s="1"/>
  <c r="IC24" i="2"/>
  <c r="ID24" i="2" s="1"/>
  <c r="NE16" i="2"/>
  <c r="NF16" i="2" s="1"/>
  <c r="FU16" i="2"/>
  <c r="FV16" i="2" s="1"/>
  <c r="KW8" i="2"/>
  <c r="KX8" i="2" s="1"/>
  <c r="FI8" i="2"/>
  <c r="FJ8" i="2" s="1"/>
  <c r="GT40" i="2"/>
  <c r="LV32" i="2"/>
  <c r="LW32" i="2" s="1"/>
  <c r="ID32" i="2"/>
  <c r="IE32" i="2" s="1"/>
  <c r="EL32" i="2"/>
  <c r="EM32" i="2" s="1"/>
  <c r="AT32" i="2"/>
  <c r="AU32" i="2" s="1"/>
  <c r="LJ24" i="2"/>
  <c r="LK24" i="2" s="1"/>
  <c r="HR24" i="2"/>
  <c r="HS24" i="2" s="1"/>
  <c r="DZ24" i="2"/>
  <c r="EA24" i="2" s="1"/>
  <c r="AH24" i="2"/>
  <c r="AI24" i="2" s="1"/>
  <c r="KX16" i="2"/>
  <c r="V16" i="2"/>
  <c r="KL8" i="2"/>
  <c r="KM8" i="2" s="1"/>
  <c r="DB8" i="2"/>
  <c r="DC8" i="2" s="1"/>
  <c r="GI16" i="2"/>
  <c r="K8" i="2"/>
  <c r="O9" i="2" s="1"/>
  <c r="JO40" i="2"/>
  <c r="KM24" i="2"/>
  <c r="N7" i="2"/>
  <c r="M7" i="2"/>
  <c r="MT32" i="2"/>
  <c r="MU32" i="2" s="1"/>
  <c r="FJ32" i="2"/>
  <c r="FK32" i="2" s="1"/>
  <c r="GT24" i="2"/>
  <c r="LV16" i="2"/>
  <c r="LW16" i="2" s="1"/>
  <c r="ID16" i="2"/>
  <c r="IE16" i="2" s="1"/>
  <c r="EL16" i="2"/>
  <c r="AT16" i="2"/>
  <c r="AU16" i="2" s="1"/>
  <c r="IQ12" i="2"/>
  <c r="BG12" i="2"/>
  <c r="LJ8" i="2"/>
  <c r="LK8" i="2" s="1"/>
  <c r="HR8" i="2"/>
  <c r="DZ8" i="2"/>
  <c r="EA8" i="2" s="1"/>
  <c r="AH8" i="2"/>
  <c r="JY24" i="2"/>
  <c r="JZ24" i="2" s="1"/>
  <c r="AS24" i="2"/>
  <c r="AT24" i="2" s="1"/>
  <c r="MS40" i="2"/>
  <c r="MT40" i="2" s="1"/>
  <c r="HE40" i="2"/>
  <c r="HF40" i="2" s="1"/>
  <c r="DM40" i="2"/>
  <c r="DN40" i="2" s="1"/>
  <c r="EW32" i="2"/>
  <c r="EX32" i="2" s="1"/>
  <c r="MG40" i="2"/>
  <c r="MH40" i="2" s="1"/>
  <c r="IO40" i="2"/>
  <c r="EW40" i="2"/>
  <c r="BE40" i="2"/>
  <c r="MS16" i="2"/>
  <c r="JA16" i="2"/>
  <c r="FI16" i="2"/>
  <c r="BQ16" i="2"/>
  <c r="BR16" i="2" s="1"/>
  <c r="MG8" i="2"/>
  <c r="IO8" i="2"/>
  <c r="EW8" i="2"/>
  <c r="BE8" i="2"/>
  <c r="GI40" i="2"/>
  <c r="EM16" i="2"/>
  <c r="EY24" i="2"/>
  <c r="BF16" i="2"/>
  <c r="BG16" i="2" s="1"/>
  <c r="HS32" i="2"/>
  <c r="W24" i="2"/>
  <c r="JO8" i="2"/>
  <c r="JC32" i="2"/>
  <c r="GU24" i="2"/>
  <c r="X7" i="2"/>
  <c r="AC4" i="2"/>
  <c r="Q3" i="2"/>
  <c r="LU24" i="2"/>
  <c r="LW24" i="2" s="1"/>
  <c r="FI40" i="2"/>
  <c r="KK40" i="2"/>
  <c r="KL40" i="2" s="1"/>
  <c r="DA40" i="2"/>
  <c r="HE16" i="2"/>
  <c r="DM16" i="2"/>
  <c r="GS8" i="2"/>
  <c r="LJ40" i="2"/>
  <c r="LK40" i="2" s="1"/>
  <c r="HR40" i="2"/>
  <c r="HS40" i="2" s="1"/>
  <c r="DZ40" i="2"/>
  <c r="EA40" i="2" s="1"/>
  <c r="AH40" i="2"/>
  <c r="AI40" i="2" s="1"/>
  <c r="HF32" i="2"/>
  <c r="HG32" i="2" s="1"/>
  <c r="V32" i="2"/>
  <c r="W32" i="2" s="1"/>
  <c r="IP24" i="2"/>
  <c r="IQ24" i="2" s="1"/>
  <c r="BF24" i="2"/>
  <c r="BG24" i="2" s="1"/>
  <c r="LV24" i="2"/>
  <c r="HQ16" i="2"/>
  <c r="HR16" i="2" s="1"/>
  <c r="AG16" i="2"/>
  <c r="AH16" i="2" s="1"/>
  <c r="HE8" i="2"/>
  <c r="HF8" i="2" s="1"/>
  <c r="U8" i="2"/>
  <c r="V8" i="2" s="1"/>
  <c r="ID40" i="2"/>
  <c r="IE40" i="2" s="1"/>
  <c r="EL40" i="2"/>
  <c r="EM40" i="2" s="1"/>
  <c r="NF32" i="2"/>
  <c r="JN32" i="2"/>
  <c r="JO32" i="2" s="1"/>
  <c r="BR24" i="2"/>
  <c r="FJ40" i="2"/>
  <c r="FK40" i="2" s="1"/>
  <c r="U40" i="2"/>
  <c r="V40" i="2" s="1"/>
  <c r="KK32" i="2"/>
  <c r="KL32" i="2" s="1"/>
  <c r="GS32" i="2"/>
  <c r="GT32" i="2" s="1"/>
  <c r="EA32" i="2"/>
  <c r="BE32" i="2"/>
  <c r="BF32" i="2" s="1"/>
  <c r="CO24" i="2"/>
  <c r="CP24" i="2" s="1"/>
  <c r="JM16" i="2"/>
  <c r="JN16" i="2" s="1"/>
  <c r="CC16" i="2"/>
  <c r="JA8" i="2"/>
  <c r="JB8" i="2" s="1"/>
  <c r="BQ8" i="2"/>
  <c r="AH32" i="2"/>
  <c r="AI32" i="2" s="1"/>
  <c r="IP40" i="2"/>
  <c r="JZ32" i="2"/>
  <c r="KA32" i="2" s="1"/>
  <c r="GH32" i="2"/>
  <c r="GI32" i="2" s="1"/>
  <c r="CP32" i="2"/>
  <c r="CQ32" i="2" s="1"/>
  <c r="NF24" i="2"/>
  <c r="NG24" i="2" s="1"/>
  <c r="JN24" i="2"/>
  <c r="JO24" i="2" s="1"/>
  <c r="FV24" i="2"/>
  <c r="FW24" i="2" s="1"/>
  <c r="MT16" i="2"/>
  <c r="FJ16" i="2"/>
  <c r="MH8" i="2"/>
  <c r="MI8" i="2" s="1"/>
  <c r="IP8" i="2"/>
  <c r="IQ8" i="2" s="1"/>
  <c r="EX8" i="2"/>
  <c r="EY8" i="2" s="1"/>
  <c r="BF8" i="2"/>
  <c r="BG8" i="2" s="1"/>
  <c r="FV32" i="2"/>
  <c r="FW32" i="2" s="1"/>
  <c r="KX24" i="2"/>
  <c r="KY24" i="2" s="1"/>
  <c r="HF24" i="2"/>
  <c r="HG24" i="2" s="1"/>
  <c r="LW8" i="2"/>
  <c r="JZ8" i="2"/>
  <c r="KA8" i="2" s="1"/>
  <c r="EM8" i="2"/>
  <c r="CP8" i="2"/>
  <c r="CQ8" i="2" s="1"/>
  <c r="KA16" i="2"/>
  <c r="CQ16" i="2"/>
  <c r="BS32" i="2"/>
  <c r="IQ16" i="2"/>
  <c r="EX16" i="2"/>
  <c r="EY16" i="2" s="1"/>
  <c r="FW40" i="2"/>
  <c r="NG32" i="2"/>
  <c r="HS8" i="2"/>
  <c r="AI8" i="2"/>
  <c r="DC24" i="2"/>
  <c r="GU16" i="2"/>
  <c r="DB16" i="2"/>
  <c r="DC16" i="2" s="1"/>
  <c r="M50" i="2"/>
  <c r="M49" i="2"/>
  <c r="M48" i="2"/>
  <c r="L50" i="2"/>
  <c r="N49" i="2"/>
  <c r="O49" i="2"/>
  <c r="N50" i="2"/>
  <c r="N48" i="2"/>
  <c r="L49" i="2"/>
  <c r="L48" i="2"/>
  <c r="O50" i="2"/>
  <c r="O48" i="2"/>
  <c r="M47" i="2"/>
  <c r="M46" i="2"/>
  <c r="M45" i="2"/>
  <c r="O44" i="2"/>
  <c r="L43" i="2"/>
  <c r="L42" i="2"/>
  <c r="L41" i="2"/>
  <c r="N40" i="2"/>
  <c r="O39" i="2"/>
  <c r="O38" i="2"/>
  <c r="O37" i="2"/>
  <c r="M36" i="2"/>
  <c r="N35" i="2"/>
  <c r="N34" i="2"/>
  <c r="N33" i="2"/>
  <c r="L32" i="2"/>
  <c r="M31" i="2"/>
  <c r="M30" i="2"/>
  <c r="M29" i="2"/>
  <c r="O28" i="2"/>
  <c r="L27" i="2"/>
  <c r="L26" i="2"/>
  <c r="L25" i="2"/>
  <c r="N24" i="2"/>
  <c r="O23" i="2"/>
  <c r="O22" i="2"/>
  <c r="O21" i="2"/>
  <c r="M20" i="2"/>
  <c r="N19" i="2"/>
  <c r="N18" i="2"/>
  <c r="N17" i="2"/>
  <c r="L16" i="2"/>
  <c r="M15" i="2"/>
  <c r="M14" i="2"/>
  <c r="M13" i="2"/>
  <c r="O12" i="2"/>
  <c r="L11" i="2"/>
  <c r="L10" i="2"/>
  <c r="L9" i="2"/>
  <c r="N8" i="2"/>
  <c r="O47" i="2"/>
  <c r="O46" i="2"/>
  <c r="O45" i="2"/>
  <c r="M44" i="2"/>
  <c r="N43" i="2"/>
  <c r="N42" i="2"/>
  <c r="N41" i="2"/>
  <c r="L40" i="2"/>
  <c r="M39" i="2"/>
  <c r="M38" i="2"/>
  <c r="M37" i="2"/>
  <c r="O36" i="2"/>
  <c r="L35" i="2"/>
  <c r="L34" i="2"/>
  <c r="L33" i="2"/>
  <c r="N32" i="2"/>
  <c r="O31" i="2"/>
  <c r="O30" i="2"/>
  <c r="O29" i="2"/>
  <c r="M28" i="2"/>
  <c r="N27" i="2"/>
  <c r="N26" i="2"/>
  <c r="N25" i="2"/>
  <c r="L24" i="2"/>
  <c r="M23" i="2"/>
  <c r="M22" i="2"/>
  <c r="M21" i="2"/>
  <c r="O20" i="2"/>
  <c r="L19" i="2"/>
  <c r="L18" i="2"/>
  <c r="L17" i="2"/>
  <c r="N16" i="2"/>
  <c r="O15" i="2"/>
  <c r="O14" i="2"/>
  <c r="O13" i="2"/>
  <c r="M12" i="2"/>
  <c r="N11" i="2"/>
  <c r="N10" i="2"/>
  <c r="N9" i="2"/>
  <c r="L8" i="2"/>
  <c r="L46" i="2"/>
  <c r="N44" i="2"/>
  <c r="M42" i="2"/>
  <c r="N39" i="2"/>
  <c r="N37" i="2"/>
  <c r="L36" i="2"/>
  <c r="O35" i="2"/>
  <c r="O33" i="2"/>
  <c r="L31" i="2"/>
  <c r="L29" i="2"/>
  <c r="M27" i="2"/>
  <c r="M25" i="2"/>
  <c r="O24" i="2"/>
  <c r="N22" i="2"/>
  <c r="O18" i="2"/>
  <c r="M16" i="2"/>
  <c r="L14" i="2"/>
  <c r="N12" i="2"/>
  <c r="M10" i="2"/>
  <c r="O26" i="2"/>
  <c r="N20" i="2"/>
  <c r="M18" i="2"/>
  <c r="L12" i="2"/>
  <c r="M40" i="2"/>
  <c r="N31" i="2"/>
  <c r="L28" i="2"/>
  <c r="N47" i="2"/>
  <c r="N45" i="2"/>
  <c r="L44" i="2"/>
  <c r="O43" i="2"/>
  <c r="O41" i="2"/>
  <c r="L39" i="2"/>
  <c r="L37" i="2"/>
  <c r="M35" i="2"/>
  <c r="M33" i="2"/>
  <c r="O32" i="2"/>
  <c r="N30" i="2"/>
  <c r="M24" i="2"/>
  <c r="L22" i="2"/>
  <c r="N15" i="2"/>
  <c r="N13" i="2"/>
  <c r="N46" i="2"/>
  <c r="O42" i="2"/>
  <c r="L38" i="2"/>
  <c r="N36" i="2"/>
  <c r="L23" i="2"/>
  <c r="M19" i="2"/>
  <c r="L47" i="2"/>
  <c r="L45" i="2"/>
  <c r="M43" i="2"/>
  <c r="M41" i="2"/>
  <c r="O40" i="2"/>
  <c r="N38" i="2"/>
  <c r="O34" i="2"/>
  <c r="M32" i="2"/>
  <c r="L30" i="2"/>
  <c r="N28" i="2"/>
  <c r="M26" i="2"/>
  <c r="N23" i="2"/>
  <c r="N21" i="2"/>
  <c r="L20" i="2"/>
  <c r="P20" i="2" s="1"/>
  <c r="O19" i="2"/>
  <c r="O17" i="2"/>
  <c r="L15" i="2"/>
  <c r="L13" i="2"/>
  <c r="M11" i="2"/>
  <c r="M9" i="2"/>
  <c r="O8" i="2"/>
  <c r="M34" i="2"/>
  <c r="N29" i="2"/>
  <c r="O27" i="2"/>
  <c r="O25" i="2"/>
  <c r="L21" i="2"/>
  <c r="M17" i="2"/>
  <c r="M8" i="2"/>
  <c r="N14" i="2"/>
  <c r="O16" i="2"/>
  <c r="O10" i="2"/>
  <c r="IQ40" i="2" l="1"/>
  <c r="BG32" i="2"/>
  <c r="W8" i="2"/>
  <c r="AI16" i="2"/>
  <c r="MU16" i="2"/>
  <c r="DB40" i="2"/>
  <c r="DC40" i="2" s="1"/>
  <c r="HG8" i="2"/>
  <c r="HS16" i="2"/>
  <c r="FK16" i="2"/>
  <c r="DN16" i="2"/>
  <c r="DO16" i="2" s="1"/>
  <c r="P36" i="2"/>
  <c r="P44" i="2"/>
  <c r="O11" i="2"/>
  <c r="BF40" i="2"/>
  <c r="BG40" i="2" s="1"/>
  <c r="GH24" i="2"/>
  <c r="GI24" i="2" s="1"/>
  <c r="Y7" i="2"/>
  <c r="Z7" i="2"/>
  <c r="BS24" i="2"/>
  <c r="GT8" i="2"/>
  <c r="GU8" i="2" s="1"/>
  <c r="P28" i="2"/>
  <c r="P12" i="2"/>
  <c r="EX40" i="2"/>
  <c r="EY40" i="2" s="1"/>
  <c r="CQ24" i="2"/>
  <c r="KM32" i="2"/>
  <c r="BR40" i="2"/>
  <c r="BS40" i="2" s="1"/>
  <c r="AO4" i="2"/>
  <c r="AC3" i="2"/>
  <c r="AJ7" i="2"/>
  <c r="MI40" i="2"/>
  <c r="DO40" i="2"/>
  <c r="MU40" i="2"/>
  <c r="AU24" i="2"/>
  <c r="FK8" i="2"/>
  <c r="FW16" i="2"/>
  <c r="IE24" i="2"/>
  <c r="IQ32" i="2"/>
  <c r="KY40" i="2"/>
  <c r="DO8" i="2"/>
  <c r="EA16" i="2"/>
  <c r="EM24" i="2"/>
  <c r="JC40" i="2"/>
  <c r="HF16" i="2"/>
  <c r="HG16" i="2" s="1"/>
  <c r="BR8" i="2"/>
  <c r="BS8" i="2" s="1"/>
  <c r="X50" i="2"/>
  <c r="X49" i="2"/>
  <c r="X48" i="2"/>
  <c r="Y50" i="2"/>
  <c r="Z49" i="2"/>
  <c r="Z50" i="2"/>
  <c r="AA49" i="2"/>
  <c r="Z48" i="2"/>
  <c r="Y48" i="2"/>
  <c r="AA48" i="2"/>
  <c r="AA50" i="2"/>
  <c r="Y49" i="2"/>
  <c r="X47" i="2"/>
  <c r="X46" i="2"/>
  <c r="X45" i="2"/>
  <c r="Y44" i="2"/>
  <c r="AA43" i="2"/>
  <c r="AA42" i="2"/>
  <c r="AA41" i="2"/>
  <c r="X40" i="2"/>
  <c r="Z39" i="2"/>
  <c r="Z38" i="2"/>
  <c r="Z37" i="2"/>
  <c r="AA36" i="2"/>
  <c r="Y35" i="2"/>
  <c r="Y34" i="2"/>
  <c r="Y33" i="2"/>
  <c r="Z32" i="2"/>
  <c r="X31" i="2"/>
  <c r="X30" i="2"/>
  <c r="X29" i="2"/>
  <c r="Y28" i="2"/>
  <c r="AA27" i="2"/>
  <c r="AA26" i="2"/>
  <c r="AA25" i="2"/>
  <c r="X24" i="2"/>
  <c r="Z23" i="2"/>
  <c r="Z22" i="2"/>
  <c r="Z21" i="2"/>
  <c r="AA20" i="2"/>
  <c r="Y19" i="2"/>
  <c r="Y18" i="2"/>
  <c r="Y17" i="2"/>
  <c r="Z16" i="2"/>
  <c r="X15" i="2"/>
  <c r="X14" i="2"/>
  <c r="X13" i="2"/>
  <c r="Y12" i="2"/>
  <c r="AA11" i="2"/>
  <c r="AA10" i="2"/>
  <c r="AA9" i="2"/>
  <c r="X8" i="2"/>
  <c r="Z47" i="2"/>
  <c r="Z46" i="2"/>
  <c r="Z45" i="2"/>
  <c r="AA44" i="2"/>
  <c r="Y43" i="2"/>
  <c r="Y42" i="2"/>
  <c r="Y41" i="2"/>
  <c r="Z40" i="2"/>
  <c r="X39" i="2"/>
  <c r="X38" i="2"/>
  <c r="X37" i="2"/>
  <c r="Y36" i="2"/>
  <c r="AA35" i="2"/>
  <c r="AA34" i="2"/>
  <c r="AA33" i="2"/>
  <c r="X32" i="2"/>
  <c r="Z31" i="2"/>
  <c r="Z30" i="2"/>
  <c r="Z29" i="2"/>
  <c r="AA28" i="2"/>
  <c r="Y27" i="2"/>
  <c r="Y26" i="2"/>
  <c r="Y25" i="2"/>
  <c r="Z24" i="2"/>
  <c r="X23" i="2"/>
  <c r="X22" i="2"/>
  <c r="X21" i="2"/>
  <c r="Y20" i="2"/>
  <c r="AA19" i="2"/>
  <c r="AA18" i="2"/>
  <c r="AA17" i="2"/>
  <c r="X16" i="2"/>
  <c r="Z15" i="2"/>
  <c r="Z14" i="2"/>
  <c r="Z13" i="2"/>
  <c r="AA12" i="2"/>
  <c r="Y11" i="2"/>
  <c r="Y10" i="2"/>
  <c r="Y9" i="2"/>
  <c r="Z8" i="2"/>
  <c r="AA46" i="2"/>
  <c r="Z42" i="2"/>
  <c r="Y38" i="2"/>
  <c r="X34" i="2"/>
  <c r="AA32" i="2"/>
  <c r="AA31" i="2"/>
  <c r="AA29" i="2"/>
  <c r="Z28" i="2"/>
  <c r="Z27" i="2"/>
  <c r="Z25" i="2"/>
  <c r="Y24" i="2"/>
  <c r="Y23" i="2"/>
  <c r="Y21" i="2"/>
  <c r="X20" i="2"/>
  <c r="X19" i="2"/>
  <c r="X17" i="2"/>
  <c r="AA14" i="2"/>
  <c r="Z10" i="2"/>
  <c r="X27" i="2"/>
  <c r="AA22" i="2"/>
  <c r="Y14" i="2"/>
  <c r="X26" i="2"/>
  <c r="Y46" i="2"/>
  <c r="X42" i="2"/>
  <c r="AA40" i="2"/>
  <c r="AA39" i="2"/>
  <c r="AA37" i="2"/>
  <c r="Z36" i="2"/>
  <c r="Z35" i="2"/>
  <c r="Z33" i="2"/>
  <c r="Y32" i="2"/>
  <c r="Y31" i="2"/>
  <c r="Y29" i="2"/>
  <c r="X28" i="2"/>
  <c r="X25" i="2"/>
  <c r="Z18" i="2"/>
  <c r="X10" i="2"/>
  <c r="AA8" i="2"/>
  <c r="Y47" i="2"/>
  <c r="X44" i="2"/>
  <c r="X41" i="2"/>
  <c r="Z34" i="2"/>
  <c r="Y30" i="2"/>
  <c r="AA24" i="2"/>
  <c r="AA23" i="2"/>
  <c r="AA21" i="2"/>
  <c r="Z20" i="2"/>
  <c r="AA47" i="2"/>
  <c r="AA45" i="2"/>
  <c r="Z44" i="2"/>
  <c r="Z43" i="2"/>
  <c r="Z41" i="2"/>
  <c r="Y40" i="2"/>
  <c r="Y39" i="2"/>
  <c r="Y37" i="2"/>
  <c r="X36" i="2"/>
  <c r="X35" i="2"/>
  <c r="X33" i="2"/>
  <c r="AA30" i="2"/>
  <c r="Z26" i="2"/>
  <c r="Y22" i="2"/>
  <c r="X18" i="2"/>
  <c r="AA16" i="2"/>
  <c r="AA15" i="2"/>
  <c r="AA13" i="2"/>
  <c r="Z12" i="2"/>
  <c r="Z11" i="2"/>
  <c r="Z9" i="2"/>
  <c r="Y8" i="2"/>
  <c r="Y45" i="2"/>
  <c r="X43" i="2"/>
  <c r="AA38" i="2"/>
  <c r="Z19" i="2"/>
  <c r="Y16" i="2"/>
  <c r="Z17" i="2"/>
  <c r="Y15" i="2"/>
  <c r="X12" i="2"/>
  <c r="X11" i="2"/>
  <c r="Y13" i="2"/>
  <c r="X9" i="2"/>
  <c r="P8" i="2"/>
  <c r="P24" i="2"/>
  <c r="P40" i="2"/>
  <c r="P16" i="2"/>
  <c r="P32" i="2"/>
  <c r="JB16" i="2"/>
  <c r="JC16" i="2" s="1"/>
  <c r="JC8" i="2"/>
  <c r="JO16" i="2"/>
  <c r="GU32" i="2"/>
  <c r="W40" i="2"/>
  <c r="KM40" i="2"/>
  <c r="BS16" i="2"/>
  <c r="EY32" i="2"/>
  <c r="HG40" i="2"/>
  <c r="KA24" i="2"/>
  <c r="KY8" i="2"/>
  <c r="NG16" i="2"/>
  <c r="DC32" i="2"/>
  <c r="MI32" i="2"/>
  <c r="MU8" i="2"/>
  <c r="LK16" i="2"/>
  <c r="AB20" i="2" l="1"/>
  <c r="AB16" i="2"/>
  <c r="AB44" i="2"/>
  <c r="AB28" i="2"/>
  <c r="AB32" i="2"/>
  <c r="AV7" i="2"/>
  <c r="BA4" i="2"/>
  <c r="AO3" i="2"/>
  <c r="AB12" i="2"/>
  <c r="AB36" i="2"/>
  <c r="AM50" i="2"/>
  <c r="AM49" i="2"/>
  <c r="AM48" i="2"/>
  <c r="AJ50" i="2"/>
  <c r="AK49" i="2"/>
  <c r="AL50" i="2"/>
  <c r="AK48" i="2"/>
  <c r="AJ49" i="2"/>
  <c r="AL48" i="2"/>
  <c r="AL49" i="2"/>
  <c r="AK50" i="2"/>
  <c r="AJ48" i="2"/>
  <c r="AM47" i="2"/>
  <c r="AM46" i="2"/>
  <c r="AM45" i="2"/>
  <c r="AM44" i="2"/>
  <c r="AL43" i="2"/>
  <c r="AL42" i="2"/>
  <c r="AL41" i="2"/>
  <c r="AL40" i="2"/>
  <c r="AK39" i="2"/>
  <c r="AK38" i="2"/>
  <c r="AK37" i="2"/>
  <c r="AK36" i="2"/>
  <c r="AJ35" i="2"/>
  <c r="AJ34" i="2"/>
  <c r="AJ33" i="2"/>
  <c r="AJ32" i="2"/>
  <c r="AM31" i="2"/>
  <c r="AM30" i="2"/>
  <c r="AM29" i="2"/>
  <c r="AM28" i="2"/>
  <c r="AL27" i="2"/>
  <c r="AL26" i="2"/>
  <c r="AL25" i="2"/>
  <c r="AL24" i="2"/>
  <c r="AK23" i="2"/>
  <c r="AK22" i="2"/>
  <c r="AK21" i="2"/>
  <c r="AK20" i="2"/>
  <c r="AJ19" i="2"/>
  <c r="AJ18" i="2"/>
  <c r="AJ17" i="2"/>
  <c r="AJ16" i="2"/>
  <c r="AM15" i="2"/>
  <c r="AM14" i="2"/>
  <c r="AM13" i="2"/>
  <c r="AM12" i="2"/>
  <c r="AL11" i="2"/>
  <c r="AL10" i="2"/>
  <c r="AL9" i="2"/>
  <c r="AL8" i="2"/>
  <c r="AK47" i="2"/>
  <c r="AK46" i="2"/>
  <c r="AK45" i="2"/>
  <c r="AK44" i="2"/>
  <c r="AJ43" i="2"/>
  <c r="AJ42" i="2"/>
  <c r="AJ41" i="2"/>
  <c r="AJ40" i="2"/>
  <c r="AM39" i="2"/>
  <c r="AM38" i="2"/>
  <c r="AM37" i="2"/>
  <c r="AM36" i="2"/>
  <c r="AL35" i="2"/>
  <c r="AL34" i="2"/>
  <c r="AL33" i="2"/>
  <c r="AL32" i="2"/>
  <c r="AK31" i="2"/>
  <c r="AK30" i="2"/>
  <c r="AK29" i="2"/>
  <c r="AK28" i="2"/>
  <c r="AJ27" i="2"/>
  <c r="AJ26" i="2"/>
  <c r="AJ25" i="2"/>
  <c r="AJ24" i="2"/>
  <c r="AM23" i="2"/>
  <c r="AM22" i="2"/>
  <c r="AM21" i="2"/>
  <c r="AM20" i="2"/>
  <c r="AL19" i="2"/>
  <c r="AL18" i="2"/>
  <c r="AL17" i="2"/>
  <c r="AL16" i="2"/>
  <c r="AK15" i="2"/>
  <c r="AK14" i="2"/>
  <c r="AK13" i="2"/>
  <c r="AK12" i="2"/>
  <c r="AJ11" i="2"/>
  <c r="AJ10" i="2"/>
  <c r="AJ9" i="2"/>
  <c r="AJ8" i="2"/>
  <c r="AJ47" i="2"/>
  <c r="AJ45" i="2"/>
  <c r="AL44" i="2"/>
  <c r="AK43" i="2"/>
  <c r="AK41" i="2"/>
  <c r="AM40" i="2"/>
  <c r="AL38" i="2"/>
  <c r="AJ36" i="2"/>
  <c r="AM34" i="2"/>
  <c r="AK32" i="2"/>
  <c r="AJ30" i="2"/>
  <c r="AK26" i="2"/>
  <c r="AL23" i="2"/>
  <c r="AL21" i="2"/>
  <c r="AM19" i="2"/>
  <c r="AM17" i="2"/>
  <c r="AJ15" i="2"/>
  <c r="AJ13" i="2"/>
  <c r="AL12" i="2"/>
  <c r="AK11" i="2"/>
  <c r="AK9" i="2"/>
  <c r="AM8" i="2"/>
  <c r="AM27" i="2"/>
  <c r="AM25" i="2"/>
  <c r="AL20" i="2"/>
  <c r="AK17" i="2"/>
  <c r="AJ12" i="2"/>
  <c r="AN12" i="2" s="1"/>
  <c r="AM10" i="2"/>
  <c r="AK8" i="2"/>
  <c r="AL47" i="2"/>
  <c r="AL45" i="2"/>
  <c r="AM43" i="2"/>
  <c r="AJ39" i="2"/>
  <c r="AL36" i="2"/>
  <c r="AM32" i="2"/>
  <c r="AL30" i="2"/>
  <c r="AJ22" i="2"/>
  <c r="AK18" i="2"/>
  <c r="AL46" i="2"/>
  <c r="AJ44" i="2"/>
  <c r="AM42" i="2"/>
  <c r="AK40" i="2"/>
  <c r="AJ38" i="2"/>
  <c r="AK34" i="2"/>
  <c r="AL31" i="2"/>
  <c r="AL29" i="2"/>
  <c r="AJ23" i="2"/>
  <c r="AJ21" i="2"/>
  <c r="AK19" i="2"/>
  <c r="AM16" i="2"/>
  <c r="AL14" i="2"/>
  <c r="AJ28" i="2"/>
  <c r="AM26" i="2"/>
  <c r="AJ46" i="2"/>
  <c r="AK42" i="2"/>
  <c r="AL39" i="2"/>
  <c r="AL37" i="2"/>
  <c r="AM35" i="2"/>
  <c r="AM33" i="2"/>
  <c r="AJ31" i="2"/>
  <c r="AJ29" i="2"/>
  <c r="AL28" i="2"/>
  <c r="AK27" i="2"/>
  <c r="AK25" i="2"/>
  <c r="AM24" i="2"/>
  <c r="AL22" i="2"/>
  <c r="AJ20" i="2"/>
  <c r="AN20" i="2" s="1"/>
  <c r="AM18" i="2"/>
  <c r="AK16" i="2"/>
  <c r="AJ14" i="2"/>
  <c r="AK10" i="2"/>
  <c r="AM41" i="2"/>
  <c r="AJ37" i="2"/>
  <c r="AK35" i="2"/>
  <c r="AK33" i="2"/>
  <c r="AK24" i="2"/>
  <c r="AL13" i="2"/>
  <c r="AM9" i="2"/>
  <c r="AL15" i="2"/>
  <c r="AM11" i="2"/>
  <c r="AB8" i="2"/>
  <c r="AB24" i="2"/>
  <c r="AB40" i="2"/>
  <c r="AL7" i="2"/>
  <c r="AK7" i="2"/>
  <c r="AN36" i="2" l="1"/>
  <c r="AN44" i="2"/>
  <c r="AN8" i="2"/>
  <c r="AN24" i="2"/>
  <c r="AN40" i="2"/>
  <c r="AN16" i="2"/>
  <c r="AN32" i="2"/>
  <c r="BH7" i="2"/>
  <c r="BM4" i="2"/>
  <c r="BA3" i="2"/>
  <c r="AX50" i="2"/>
  <c r="AX49" i="2"/>
  <c r="AX48" i="2"/>
  <c r="AV50" i="2"/>
  <c r="AW49" i="2"/>
  <c r="AV49" i="2"/>
  <c r="AY50" i="2"/>
  <c r="AW48" i="2"/>
  <c r="AV48" i="2"/>
  <c r="AW50" i="2"/>
  <c r="AY48" i="2"/>
  <c r="AY49" i="2"/>
  <c r="AX47" i="2"/>
  <c r="AX46" i="2"/>
  <c r="AX45" i="2"/>
  <c r="AW44" i="2"/>
  <c r="AW43" i="2"/>
  <c r="AW42" i="2"/>
  <c r="AW41" i="2"/>
  <c r="AV40" i="2"/>
  <c r="AV39" i="2"/>
  <c r="AV38" i="2"/>
  <c r="AV37" i="2"/>
  <c r="AY36" i="2"/>
  <c r="AY35" i="2"/>
  <c r="AY34" i="2"/>
  <c r="AY33" i="2"/>
  <c r="AX32" i="2"/>
  <c r="AX31" i="2"/>
  <c r="AX30" i="2"/>
  <c r="AX29" i="2"/>
  <c r="AW28" i="2"/>
  <c r="AW27" i="2"/>
  <c r="AW26" i="2"/>
  <c r="AW25" i="2"/>
  <c r="AV24" i="2"/>
  <c r="AV23" i="2"/>
  <c r="AV22" i="2"/>
  <c r="AV21" i="2"/>
  <c r="AY20" i="2"/>
  <c r="AY19" i="2"/>
  <c r="AY18" i="2"/>
  <c r="AY17" i="2"/>
  <c r="AX16" i="2"/>
  <c r="AX15" i="2"/>
  <c r="AX14" i="2"/>
  <c r="AX13" i="2"/>
  <c r="AW12" i="2"/>
  <c r="AW11" i="2"/>
  <c r="AW10" i="2"/>
  <c r="AW9" i="2"/>
  <c r="AV8" i="2"/>
  <c r="AV47" i="2"/>
  <c r="AV46" i="2"/>
  <c r="AV45" i="2"/>
  <c r="AY44" i="2"/>
  <c r="AY43" i="2"/>
  <c r="AY42" i="2"/>
  <c r="AY41" i="2"/>
  <c r="AX40" i="2"/>
  <c r="AX39" i="2"/>
  <c r="AX38" i="2"/>
  <c r="AX37" i="2"/>
  <c r="AW36" i="2"/>
  <c r="AW35" i="2"/>
  <c r="AW34" i="2"/>
  <c r="AW33" i="2"/>
  <c r="AV32" i="2"/>
  <c r="AV31" i="2"/>
  <c r="AV30" i="2"/>
  <c r="AV29" i="2"/>
  <c r="AY28" i="2"/>
  <c r="AY27" i="2"/>
  <c r="AY26" i="2"/>
  <c r="AY25" i="2"/>
  <c r="AX24" i="2"/>
  <c r="AX23" i="2"/>
  <c r="AX22" i="2"/>
  <c r="AX21" i="2"/>
  <c r="AW20" i="2"/>
  <c r="AW19" i="2"/>
  <c r="AW18" i="2"/>
  <c r="AW17" i="2"/>
  <c r="AV16" i="2"/>
  <c r="AV15" i="2"/>
  <c r="AV14" i="2"/>
  <c r="AV13" i="2"/>
  <c r="AY12" i="2"/>
  <c r="AY11" i="2"/>
  <c r="AY10" i="2"/>
  <c r="AY9" i="2"/>
  <c r="AX8" i="2"/>
  <c r="AY47" i="2"/>
  <c r="AY45" i="2"/>
  <c r="AX43" i="2"/>
  <c r="AX41" i="2"/>
  <c r="AW40" i="2"/>
  <c r="AW39" i="2"/>
  <c r="AW37" i="2"/>
  <c r="AV35" i="2"/>
  <c r="AV33" i="2"/>
  <c r="AY30" i="2"/>
  <c r="AX28" i="2"/>
  <c r="AX26" i="2"/>
  <c r="AW22" i="2"/>
  <c r="AV20" i="2"/>
  <c r="AV18" i="2"/>
  <c r="AY16" i="2"/>
  <c r="AY15" i="2"/>
  <c r="AY13" i="2"/>
  <c r="AX11" i="2"/>
  <c r="AX9" i="2"/>
  <c r="AW8" i="2"/>
  <c r="AY21" i="2"/>
  <c r="AW16" i="2"/>
  <c r="AW15" i="2"/>
  <c r="AW13" i="2"/>
  <c r="AV11" i="2"/>
  <c r="AW46" i="2"/>
  <c r="AV44" i="2"/>
  <c r="AV42" i="2"/>
  <c r="AY39" i="2"/>
  <c r="AY37" i="2"/>
  <c r="AX35" i="2"/>
  <c r="AX33" i="2"/>
  <c r="AW29" i="2"/>
  <c r="AX20" i="2"/>
  <c r="AW47" i="2"/>
  <c r="AW45" i="2"/>
  <c r="AV43" i="2"/>
  <c r="AV41" i="2"/>
  <c r="AY38" i="2"/>
  <c r="AX36" i="2"/>
  <c r="AX34" i="2"/>
  <c r="AW30" i="2"/>
  <c r="AV28" i="2"/>
  <c r="AV26" i="2"/>
  <c r="AY24" i="2"/>
  <c r="AY23" i="2"/>
  <c r="AX19" i="2"/>
  <c r="AX17" i="2"/>
  <c r="AV9" i="2"/>
  <c r="AY40" i="2"/>
  <c r="AW32" i="2"/>
  <c r="AW31" i="2"/>
  <c r="AX18" i="2"/>
  <c r="AY46" i="2"/>
  <c r="AX44" i="2"/>
  <c r="AX42" i="2"/>
  <c r="AW38" i="2"/>
  <c r="AV36" i="2"/>
  <c r="AZ36" i="2" s="1"/>
  <c r="AV34" i="2"/>
  <c r="AY32" i="2"/>
  <c r="AY31" i="2"/>
  <c r="AY29" i="2"/>
  <c r="AX27" i="2"/>
  <c r="AX25" i="2"/>
  <c r="AW24" i="2"/>
  <c r="AW23" i="2"/>
  <c r="AW21" i="2"/>
  <c r="AV19" i="2"/>
  <c r="AV17" i="2"/>
  <c r="AY14" i="2"/>
  <c r="AX12" i="2"/>
  <c r="AX10" i="2"/>
  <c r="AV27" i="2"/>
  <c r="AV25" i="2"/>
  <c r="AY22" i="2"/>
  <c r="AV12" i="2"/>
  <c r="AW14" i="2"/>
  <c r="AV10" i="2"/>
  <c r="AY8" i="2"/>
  <c r="AW7" i="2"/>
  <c r="AX7" i="2"/>
  <c r="AN28" i="2"/>
  <c r="AZ44" i="2" l="1"/>
  <c r="AZ20" i="2"/>
  <c r="BT7" i="2"/>
  <c r="BY4" i="2"/>
  <c r="BM3" i="2"/>
  <c r="AZ12" i="2"/>
  <c r="AZ28" i="2"/>
  <c r="BI50" i="2"/>
  <c r="BI49" i="2"/>
  <c r="BI48" i="2"/>
  <c r="BH50" i="2"/>
  <c r="BJ49" i="2"/>
  <c r="BK49" i="2"/>
  <c r="BJ48" i="2"/>
  <c r="BK50" i="2"/>
  <c r="BK48" i="2"/>
  <c r="BH49" i="2"/>
  <c r="BJ50" i="2"/>
  <c r="BH48" i="2"/>
  <c r="BI47" i="2"/>
  <c r="BI46" i="2"/>
  <c r="BI45" i="2"/>
  <c r="BK44" i="2"/>
  <c r="BH43" i="2"/>
  <c r="BH42" i="2"/>
  <c r="BH41" i="2"/>
  <c r="BJ40" i="2"/>
  <c r="BK39" i="2"/>
  <c r="BK38" i="2"/>
  <c r="BK37" i="2"/>
  <c r="BI36" i="2"/>
  <c r="BJ35" i="2"/>
  <c r="BJ34" i="2"/>
  <c r="BJ33" i="2"/>
  <c r="BH32" i="2"/>
  <c r="BI31" i="2"/>
  <c r="BI30" i="2"/>
  <c r="BI29" i="2"/>
  <c r="BK28" i="2"/>
  <c r="BH27" i="2"/>
  <c r="BH26" i="2"/>
  <c r="BH25" i="2"/>
  <c r="BJ24" i="2"/>
  <c r="BK23" i="2"/>
  <c r="BK22" i="2"/>
  <c r="BK21" i="2"/>
  <c r="BI20" i="2"/>
  <c r="BJ19" i="2"/>
  <c r="BJ18" i="2"/>
  <c r="BJ17" i="2"/>
  <c r="BH16" i="2"/>
  <c r="BI15" i="2"/>
  <c r="BI14" i="2"/>
  <c r="BI13" i="2"/>
  <c r="BK12" i="2"/>
  <c r="BH11" i="2"/>
  <c r="BH10" i="2"/>
  <c r="BH9" i="2"/>
  <c r="BJ8" i="2"/>
  <c r="BK47" i="2"/>
  <c r="BK46" i="2"/>
  <c r="BK45" i="2"/>
  <c r="BI44" i="2"/>
  <c r="BJ43" i="2"/>
  <c r="BJ42" i="2"/>
  <c r="BJ41" i="2"/>
  <c r="BH40" i="2"/>
  <c r="BI39" i="2"/>
  <c r="BI38" i="2"/>
  <c r="BI37" i="2"/>
  <c r="BK36" i="2"/>
  <c r="BH35" i="2"/>
  <c r="BH34" i="2"/>
  <c r="BH33" i="2"/>
  <c r="BJ32" i="2"/>
  <c r="BK31" i="2"/>
  <c r="BK30" i="2"/>
  <c r="BK29" i="2"/>
  <c r="BI28" i="2"/>
  <c r="BJ27" i="2"/>
  <c r="BJ26" i="2"/>
  <c r="BJ25" i="2"/>
  <c r="BH24" i="2"/>
  <c r="BI23" i="2"/>
  <c r="BI22" i="2"/>
  <c r="BI21" i="2"/>
  <c r="BK20" i="2"/>
  <c r="BH19" i="2"/>
  <c r="BH18" i="2"/>
  <c r="BH17" i="2"/>
  <c r="BJ16" i="2"/>
  <c r="BK15" i="2"/>
  <c r="BK14" i="2"/>
  <c r="BK13" i="2"/>
  <c r="BI12" i="2"/>
  <c r="BJ11" i="2"/>
  <c r="BJ10" i="2"/>
  <c r="BJ9" i="2"/>
  <c r="BH8" i="2"/>
  <c r="BH46" i="2"/>
  <c r="BJ44" i="2"/>
  <c r="BI42" i="2"/>
  <c r="BJ39" i="2"/>
  <c r="BJ37" i="2"/>
  <c r="BH36" i="2"/>
  <c r="BK35" i="2"/>
  <c r="BK33" i="2"/>
  <c r="BH31" i="2"/>
  <c r="BH29" i="2"/>
  <c r="BI27" i="2"/>
  <c r="BI25" i="2"/>
  <c r="BK24" i="2"/>
  <c r="BJ22" i="2"/>
  <c r="BK18" i="2"/>
  <c r="BI16" i="2"/>
  <c r="BH14" i="2"/>
  <c r="BJ12" i="2"/>
  <c r="BI10" i="2"/>
  <c r="BI24" i="2"/>
  <c r="BH22" i="2"/>
  <c r="BI18" i="2"/>
  <c r="BH12" i="2"/>
  <c r="BK11" i="2"/>
  <c r="BI34" i="2"/>
  <c r="BK27" i="2"/>
  <c r="BI19" i="2"/>
  <c r="BJ47" i="2"/>
  <c r="BJ45" i="2"/>
  <c r="BH44" i="2"/>
  <c r="BL44" i="2" s="1"/>
  <c r="BK43" i="2"/>
  <c r="BK41" i="2"/>
  <c r="BH39" i="2"/>
  <c r="BH37" i="2"/>
  <c r="BI35" i="2"/>
  <c r="BI33" i="2"/>
  <c r="BK32" i="2"/>
  <c r="BJ30" i="2"/>
  <c r="BK26" i="2"/>
  <c r="BJ20" i="2"/>
  <c r="BJ15" i="2"/>
  <c r="BJ13" i="2"/>
  <c r="BK9" i="2"/>
  <c r="BI40" i="2"/>
  <c r="BJ36" i="2"/>
  <c r="BJ29" i="2"/>
  <c r="BK25" i="2"/>
  <c r="BH23" i="2"/>
  <c r="BH47" i="2"/>
  <c r="BH45" i="2"/>
  <c r="BI43" i="2"/>
  <c r="BI41" i="2"/>
  <c r="BK40" i="2"/>
  <c r="BJ38" i="2"/>
  <c r="BK34" i="2"/>
  <c r="BI32" i="2"/>
  <c r="BH30" i="2"/>
  <c r="BJ28" i="2"/>
  <c r="BI26" i="2"/>
  <c r="BJ23" i="2"/>
  <c r="BJ21" i="2"/>
  <c r="BH20" i="2"/>
  <c r="BK19" i="2"/>
  <c r="BK17" i="2"/>
  <c r="BH15" i="2"/>
  <c r="BH13" i="2"/>
  <c r="BI11" i="2"/>
  <c r="BI9" i="2"/>
  <c r="BK8" i="2"/>
  <c r="BJ46" i="2"/>
  <c r="BK42" i="2"/>
  <c r="BH38" i="2"/>
  <c r="BJ31" i="2"/>
  <c r="BH28" i="2"/>
  <c r="BH21" i="2"/>
  <c r="BJ14" i="2"/>
  <c r="BK10" i="2"/>
  <c r="BI8" i="2"/>
  <c r="BK16" i="2"/>
  <c r="BI17" i="2"/>
  <c r="AZ8" i="2"/>
  <c r="AZ24" i="2"/>
  <c r="AZ40" i="2"/>
  <c r="AZ16" i="2"/>
  <c r="AZ32" i="2"/>
  <c r="BJ7" i="2"/>
  <c r="BI7" i="2"/>
  <c r="BL32" i="2" l="1"/>
  <c r="CK4" i="2"/>
  <c r="BY3" i="2"/>
  <c r="CF7" i="2"/>
  <c r="BL12" i="2"/>
  <c r="BT50" i="2"/>
  <c r="BT49" i="2"/>
  <c r="BT48" i="2"/>
  <c r="BU50" i="2"/>
  <c r="BV49" i="2"/>
  <c r="BV50" i="2"/>
  <c r="BV48" i="2"/>
  <c r="BW49" i="2"/>
  <c r="BU48" i="2"/>
  <c r="BW50" i="2"/>
  <c r="BW48" i="2"/>
  <c r="BU49" i="2"/>
  <c r="BT47" i="2"/>
  <c r="BT46" i="2"/>
  <c r="BT45" i="2"/>
  <c r="BU44" i="2"/>
  <c r="BW43" i="2"/>
  <c r="BW42" i="2"/>
  <c r="BW41" i="2"/>
  <c r="BT40" i="2"/>
  <c r="BV39" i="2"/>
  <c r="BV38" i="2"/>
  <c r="BV37" i="2"/>
  <c r="BW36" i="2"/>
  <c r="BU35" i="2"/>
  <c r="BU34" i="2"/>
  <c r="BU33" i="2"/>
  <c r="BV32" i="2"/>
  <c r="BT31" i="2"/>
  <c r="BT30" i="2"/>
  <c r="BT29" i="2"/>
  <c r="BU28" i="2"/>
  <c r="BW27" i="2"/>
  <c r="BW26" i="2"/>
  <c r="BW25" i="2"/>
  <c r="BT24" i="2"/>
  <c r="BV23" i="2"/>
  <c r="BV22" i="2"/>
  <c r="BV21" i="2"/>
  <c r="BW20" i="2"/>
  <c r="BU19" i="2"/>
  <c r="BU18" i="2"/>
  <c r="BU17" i="2"/>
  <c r="BV16" i="2"/>
  <c r="BT15" i="2"/>
  <c r="BT14" i="2"/>
  <c r="BT13" i="2"/>
  <c r="BU12" i="2"/>
  <c r="BW11" i="2"/>
  <c r="BW10" i="2"/>
  <c r="BW9" i="2"/>
  <c r="BT8" i="2"/>
  <c r="BV47" i="2"/>
  <c r="BV46" i="2"/>
  <c r="BV45" i="2"/>
  <c r="BW44" i="2"/>
  <c r="BU43" i="2"/>
  <c r="BU42" i="2"/>
  <c r="BU41" i="2"/>
  <c r="BV40" i="2"/>
  <c r="BT39" i="2"/>
  <c r="BT38" i="2"/>
  <c r="BT37" i="2"/>
  <c r="BU36" i="2"/>
  <c r="BW35" i="2"/>
  <c r="BW34" i="2"/>
  <c r="BW33" i="2"/>
  <c r="BT32" i="2"/>
  <c r="BV31" i="2"/>
  <c r="BV30" i="2"/>
  <c r="BV29" i="2"/>
  <c r="BW28" i="2"/>
  <c r="BU27" i="2"/>
  <c r="BU26" i="2"/>
  <c r="BU25" i="2"/>
  <c r="BV24" i="2"/>
  <c r="BT23" i="2"/>
  <c r="BT22" i="2"/>
  <c r="BT21" i="2"/>
  <c r="BU20" i="2"/>
  <c r="BW19" i="2"/>
  <c r="BW18" i="2"/>
  <c r="BW17" i="2"/>
  <c r="BT16" i="2"/>
  <c r="BV15" i="2"/>
  <c r="BV14" i="2"/>
  <c r="BV13" i="2"/>
  <c r="BW12" i="2"/>
  <c r="BU11" i="2"/>
  <c r="BU10" i="2"/>
  <c r="BU9" i="2"/>
  <c r="BV8" i="2"/>
  <c r="BW46" i="2"/>
  <c r="BV42" i="2"/>
  <c r="BU38" i="2"/>
  <c r="BT34" i="2"/>
  <c r="BW32" i="2"/>
  <c r="BW31" i="2"/>
  <c r="BW29" i="2"/>
  <c r="BV28" i="2"/>
  <c r="BV27" i="2"/>
  <c r="BV25" i="2"/>
  <c r="BU24" i="2"/>
  <c r="BU23" i="2"/>
  <c r="BU21" i="2"/>
  <c r="BT20" i="2"/>
  <c r="BT19" i="2"/>
  <c r="BT17" i="2"/>
  <c r="BW14" i="2"/>
  <c r="BV10" i="2"/>
  <c r="BT27" i="2"/>
  <c r="BT25" i="2"/>
  <c r="BW22" i="2"/>
  <c r="BU14" i="2"/>
  <c r="BT10" i="2"/>
  <c r="BW8" i="2"/>
  <c r="BT43" i="2"/>
  <c r="BW38" i="2"/>
  <c r="BT26" i="2"/>
  <c r="BW21" i="2"/>
  <c r="BU46" i="2"/>
  <c r="BT42" i="2"/>
  <c r="BW40" i="2"/>
  <c r="BW39" i="2"/>
  <c r="BW37" i="2"/>
  <c r="BV36" i="2"/>
  <c r="BV35" i="2"/>
  <c r="BV33" i="2"/>
  <c r="BU32" i="2"/>
  <c r="BU31" i="2"/>
  <c r="BU29" i="2"/>
  <c r="BT28" i="2"/>
  <c r="BV18" i="2"/>
  <c r="BU47" i="2"/>
  <c r="BU45" i="2"/>
  <c r="BT44" i="2"/>
  <c r="BV34" i="2"/>
  <c r="BW24" i="2"/>
  <c r="BW23" i="2"/>
  <c r="BV20" i="2"/>
  <c r="BV19" i="2"/>
  <c r="BW47" i="2"/>
  <c r="BW45" i="2"/>
  <c r="BV44" i="2"/>
  <c r="BV43" i="2"/>
  <c r="BV41" i="2"/>
  <c r="BU40" i="2"/>
  <c r="BU39" i="2"/>
  <c r="BU37" i="2"/>
  <c r="BT36" i="2"/>
  <c r="BT35" i="2"/>
  <c r="BT33" i="2"/>
  <c r="BW30" i="2"/>
  <c r="BV26" i="2"/>
  <c r="BU22" i="2"/>
  <c r="BT18" i="2"/>
  <c r="BW16" i="2"/>
  <c r="BW15" i="2"/>
  <c r="BW13" i="2"/>
  <c r="BV12" i="2"/>
  <c r="BV11" i="2"/>
  <c r="BV9" i="2"/>
  <c r="BU8" i="2"/>
  <c r="BT41" i="2"/>
  <c r="BU30" i="2"/>
  <c r="BU16" i="2"/>
  <c r="BU13" i="2"/>
  <c r="BT9" i="2"/>
  <c r="BV17" i="2"/>
  <c r="BU15" i="2"/>
  <c r="BT11" i="2"/>
  <c r="BT12" i="2"/>
  <c r="BL16" i="2"/>
  <c r="BL36" i="2"/>
  <c r="BL28" i="2"/>
  <c r="BL20" i="2"/>
  <c r="BL8" i="2"/>
  <c r="BL24" i="2"/>
  <c r="BL40" i="2"/>
  <c r="BU7" i="2"/>
  <c r="BV7" i="2"/>
  <c r="BX32" i="2" l="1"/>
  <c r="CD32" i="2" s="1"/>
  <c r="CE32" i="2" s="1"/>
  <c r="CH7" i="2"/>
  <c r="CG7" i="2"/>
  <c r="BX20" i="2"/>
  <c r="CD20" i="2" s="1"/>
  <c r="BX36" i="2"/>
  <c r="CD36" i="2"/>
  <c r="CE36" i="2" s="1"/>
  <c r="BX28" i="2"/>
  <c r="CD28" i="2" s="1"/>
  <c r="CE28" i="2" s="1"/>
  <c r="BX16" i="2"/>
  <c r="CD16" i="2" s="1"/>
  <c r="CE16" i="2" s="1"/>
  <c r="CI19" i="2" s="1"/>
  <c r="CI50" i="2"/>
  <c r="CI49" i="2"/>
  <c r="CI48" i="2"/>
  <c r="CF50" i="2"/>
  <c r="CG49" i="2"/>
  <c r="CH50" i="2"/>
  <c r="CF49" i="2"/>
  <c r="CG48" i="2"/>
  <c r="CG50" i="2"/>
  <c r="CH48" i="2"/>
  <c r="CF48" i="2"/>
  <c r="CH49" i="2"/>
  <c r="CI47" i="2"/>
  <c r="CI46" i="2"/>
  <c r="CI45" i="2"/>
  <c r="CI44" i="2"/>
  <c r="CH43" i="2"/>
  <c r="CH42" i="2"/>
  <c r="CH41" i="2"/>
  <c r="CH40" i="2"/>
  <c r="CG39" i="2"/>
  <c r="CG38" i="2"/>
  <c r="CG37" i="2"/>
  <c r="CG36" i="2"/>
  <c r="CF35" i="2"/>
  <c r="CF34" i="2"/>
  <c r="CF33" i="2"/>
  <c r="CF32" i="2"/>
  <c r="CI31" i="2"/>
  <c r="CI30" i="2"/>
  <c r="CI29" i="2"/>
  <c r="CI28" i="2"/>
  <c r="CH27" i="2"/>
  <c r="CH26" i="2"/>
  <c r="CH25" i="2"/>
  <c r="CH24" i="2"/>
  <c r="CG23" i="2"/>
  <c r="CG22" i="2"/>
  <c r="CG21" i="2"/>
  <c r="CG20" i="2"/>
  <c r="CF19" i="2"/>
  <c r="CF18" i="2"/>
  <c r="CF17" i="2"/>
  <c r="CF16" i="2"/>
  <c r="CG47" i="2"/>
  <c r="CG46" i="2"/>
  <c r="CG45" i="2"/>
  <c r="CG44" i="2"/>
  <c r="CF43" i="2"/>
  <c r="CF42" i="2"/>
  <c r="CF41" i="2"/>
  <c r="CF40" i="2"/>
  <c r="CI39" i="2"/>
  <c r="CI38" i="2"/>
  <c r="CI37" i="2"/>
  <c r="CI36" i="2"/>
  <c r="CH35" i="2"/>
  <c r="CH34" i="2"/>
  <c r="CH33" i="2"/>
  <c r="CH32" i="2"/>
  <c r="CG31" i="2"/>
  <c r="CG30" i="2"/>
  <c r="CG29" i="2"/>
  <c r="CG28" i="2"/>
  <c r="CF27" i="2"/>
  <c r="CF26" i="2"/>
  <c r="CF25" i="2"/>
  <c r="CF24" i="2"/>
  <c r="CG15" i="2"/>
  <c r="CG14" i="2"/>
  <c r="CG13" i="2"/>
  <c r="CG12" i="2"/>
  <c r="CF11" i="2"/>
  <c r="CF10" i="2"/>
  <c r="CF9" i="2"/>
  <c r="CF8" i="2"/>
  <c r="CF47" i="2"/>
  <c r="CF45" i="2"/>
  <c r="CH44" i="2"/>
  <c r="CG43" i="2"/>
  <c r="CG41" i="2"/>
  <c r="CI40" i="2"/>
  <c r="CH38" i="2"/>
  <c r="CF36" i="2"/>
  <c r="CI34" i="2"/>
  <c r="CG32" i="2"/>
  <c r="CF30" i="2"/>
  <c r="CG26" i="2"/>
  <c r="CF15" i="2"/>
  <c r="CF13" i="2"/>
  <c r="CG11" i="2"/>
  <c r="CG9" i="2"/>
  <c r="CI27" i="2"/>
  <c r="CI25" i="2"/>
  <c r="CG19" i="2"/>
  <c r="CG17" i="2"/>
  <c r="CH47" i="2"/>
  <c r="CH45" i="2"/>
  <c r="CI41" i="2"/>
  <c r="CF39" i="2"/>
  <c r="CF28" i="2"/>
  <c r="CG24" i="2"/>
  <c r="CH46" i="2"/>
  <c r="CF44" i="2"/>
  <c r="CI42" i="2"/>
  <c r="CG40" i="2"/>
  <c r="CF38" i="2"/>
  <c r="CG34" i="2"/>
  <c r="CH31" i="2"/>
  <c r="CH29" i="2"/>
  <c r="CF23" i="2"/>
  <c r="CF21" i="2"/>
  <c r="CF12" i="2"/>
  <c r="CG8" i="2"/>
  <c r="CI43" i="2"/>
  <c r="CH36" i="2"/>
  <c r="CG35" i="2"/>
  <c r="CG33" i="2"/>
  <c r="CH30" i="2"/>
  <c r="CF22" i="2"/>
  <c r="CG18" i="2"/>
  <c r="CF46" i="2"/>
  <c r="CG42" i="2"/>
  <c r="CH39" i="2"/>
  <c r="CH37" i="2"/>
  <c r="CI35" i="2"/>
  <c r="CI33" i="2"/>
  <c r="CF31" i="2"/>
  <c r="CF29" i="2"/>
  <c r="CH28" i="2"/>
  <c r="CG27" i="2"/>
  <c r="CG25" i="2"/>
  <c r="CI24" i="2"/>
  <c r="CF20" i="2"/>
  <c r="CG16" i="2"/>
  <c r="CF14" i="2"/>
  <c r="CG10" i="2"/>
  <c r="CF37" i="2"/>
  <c r="CI32" i="2"/>
  <c r="CI26" i="2"/>
  <c r="BX12" i="2"/>
  <c r="CD12" i="2" s="1"/>
  <c r="BX44" i="2"/>
  <c r="CD44" i="2"/>
  <c r="CE44" i="2" s="1"/>
  <c r="BX8" i="2"/>
  <c r="CD8" i="2" s="1"/>
  <c r="CE8" i="2" s="1"/>
  <c r="CI8" i="2" s="1"/>
  <c r="BX24" i="2"/>
  <c r="BX40" i="2"/>
  <c r="CD40" i="2" s="1"/>
  <c r="CE40" i="2" s="1"/>
  <c r="CW4" i="2"/>
  <c r="CK3" i="2"/>
  <c r="CR7" i="2"/>
  <c r="CE12" i="2" l="1"/>
  <c r="CH15" i="2"/>
  <c r="CH13" i="2"/>
  <c r="CJ44" i="2"/>
  <c r="CJ36" i="2"/>
  <c r="CI18" i="2"/>
  <c r="CH17" i="2"/>
  <c r="CJ28" i="2"/>
  <c r="CE20" i="2"/>
  <c r="CH21" i="2"/>
  <c r="CH20" i="2"/>
  <c r="CH22" i="2"/>
  <c r="CH23" i="2"/>
  <c r="DD7" i="2"/>
  <c r="DI4" i="2"/>
  <c r="CW3" i="2"/>
  <c r="CI17" i="2"/>
  <c r="CH18" i="2"/>
  <c r="CH10" i="2"/>
  <c r="CI16" i="2"/>
  <c r="CH12" i="2"/>
  <c r="CH19" i="2"/>
  <c r="CH11" i="2"/>
  <c r="CI15" i="2"/>
  <c r="CH9" i="2"/>
  <c r="CI10" i="2"/>
  <c r="CT50" i="2"/>
  <c r="CT49" i="2"/>
  <c r="CT48" i="2"/>
  <c r="CR50" i="2"/>
  <c r="CS49" i="2"/>
  <c r="CR49" i="2"/>
  <c r="CS48" i="2"/>
  <c r="CU49" i="2"/>
  <c r="CS50" i="2"/>
  <c r="CU48" i="2"/>
  <c r="CU50" i="2"/>
  <c r="CR48" i="2"/>
  <c r="CT47" i="2"/>
  <c r="CT46" i="2"/>
  <c r="CT45" i="2"/>
  <c r="CS44" i="2"/>
  <c r="CS43" i="2"/>
  <c r="CS42" i="2"/>
  <c r="CS41" i="2"/>
  <c r="CR40" i="2"/>
  <c r="CR39" i="2"/>
  <c r="CR38" i="2"/>
  <c r="CR37" i="2"/>
  <c r="CU36" i="2"/>
  <c r="CU35" i="2"/>
  <c r="CU34" i="2"/>
  <c r="CU33" i="2"/>
  <c r="CT32" i="2"/>
  <c r="CT31" i="2"/>
  <c r="CT30" i="2"/>
  <c r="CT29" i="2"/>
  <c r="CS28" i="2"/>
  <c r="CS27" i="2"/>
  <c r="CS26" i="2"/>
  <c r="CS25" i="2"/>
  <c r="CR24" i="2"/>
  <c r="CR23" i="2"/>
  <c r="CR22" i="2"/>
  <c r="CR21" i="2"/>
  <c r="CU20" i="2"/>
  <c r="CU19" i="2"/>
  <c r="CU18" i="2"/>
  <c r="CU17" i="2"/>
  <c r="CT16" i="2"/>
  <c r="CT15" i="2"/>
  <c r="CT13" i="2"/>
  <c r="CS12" i="2"/>
  <c r="CS11" i="2"/>
  <c r="CS10" i="2"/>
  <c r="CS9" i="2"/>
  <c r="CR8" i="2"/>
  <c r="CR47" i="2"/>
  <c r="CR46" i="2"/>
  <c r="CR45" i="2"/>
  <c r="CU44" i="2"/>
  <c r="CU43" i="2"/>
  <c r="CU42" i="2"/>
  <c r="CU41" i="2"/>
  <c r="CT40" i="2"/>
  <c r="CT39" i="2"/>
  <c r="CT38" i="2"/>
  <c r="CT37" i="2"/>
  <c r="CS36" i="2"/>
  <c r="CS35" i="2"/>
  <c r="CS34" i="2"/>
  <c r="CS33" i="2"/>
  <c r="CR32" i="2"/>
  <c r="CR31" i="2"/>
  <c r="CR30" i="2"/>
  <c r="CR29" i="2"/>
  <c r="CU28" i="2"/>
  <c r="CU27" i="2"/>
  <c r="CU26" i="2"/>
  <c r="CU25" i="2"/>
  <c r="CT24" i="2"/>
  <c r="CT23" i="2"/>
  <c r="CT22" i="2"/>
  <c r="CT21" i="2"/>
  <c r="CS20" i="2"/>
  <c r="CS19" i="2"/>
  <c r="CS18" i="2"/>
  <c r="CS17" i="2"/>
  <c r="CR16" i="2"/>
  <c r="CR15" i="2"/>
  <c r="CR14" i="2"/>
  <c r="CR13" i="2"/>
  <c r="CU12" i="2"/>
  <c r="CU11" i="2"/>
  <c r="CU10" i="2"/>
  <c r="CU9" i="2"/>
  <c r="CT8" i="2"/>
  <c r="CU47" i="2"/>
  <c r="CU45" i="2"/>
  <c r="CT43" i="2"/>
  <c r="CT41" i="2"/>
  <c r="CS40" i="2"/>
  <c r="CS39" i="2"/>
  <c r="CS37" i="2"/>
  <c r="CR35" i="2"/>
  <c r="CR33" i="2"/>
  <c r="CU30" i="2"/>
  <c r="CT28" i="2"/>
  <c r="CT26" i="2"/>
  <c r="CS22" i="2"/>
  <c r="CR20" i="2"/>
  <c r="CR18" i="2"/>
  <c r="CU16" i="2"/>
  <c r="CU15" i="2"/>
  <c r="CU13" i="2"/>
  <c r="CT11" i="2"/>
  <c r="CT9" i="2"/>
  <c r="CS8" i="2"/>
  <c r="CU23" i="2"/>
  <c r="CS13" i="2"/>
  <c r="CR11" i="2"/>
  <c r="CT35" i="2"/>
  <c r="CT20" i="2"/>
  <c r="CT18" i="2"/>
  <c r="CS47" i="2"/>
  <c r="CS45" i="2"/>
  <c r="CR43" i="2"/>
  <c r="CR41" i="2"/>
  <c r="CU38" i="2"/>
  <c r="CT36" i="2"/>
  <c r="CT34" i="2"/>
  <c r="CS30" i="2"/>
  <c r="CR28" i="2"/>
  <c r="CR26" i="2"/>
  <c r="CU24" i="2"/>
  <c r="CU21" i="2"/>
  <c r="CT19" i="2"/>
  <c r="CT17" i="2"/>
  <c r="CS16" i="2"/>
  <c r="CS15" i="2"/>
  <c r="CR9" i="2"/>
  <c r="CS46" i="2"/>
  <c r="CU40" i="2"/>
  <c r="CU39" i="2"/>
  <c r="CU37" i="2"/>
  <c r="CS32" i="2"/>
  <c r="CS31" i="2"/>
  <c r="CU22" i="2"/>
  <c r="CU46" i="2"/>
  <c r="CT44" i="2"/>
  <c r="CT42" i="2"/>
  <c r="CS38" i="2"/>
  <c r="CR36" i="2"/>
  <c r="CR34" i="2"/>
  <c r="CU32" i="2"/>
  <c r="CU31" i="2"/>
  <c r="CU29" i="2"/>
  <c r="CT27" i="2"/>
  <c r="CT25" i="2"/>
  <c r="CS24" i="2"/>
  <c r="CS23" i="2"/>
  <c r="CS21" i="2"/>
  <c r="CR19" i="2"/>
  <c r="CR17" i="2"/>
  <c r="CU14" i="2"/>
  <c r="CT12" i="2"/>
  <c r="CT10" i="2"/>
  <c r="CR44" i="2"/>
  <c r="CR42" i="2"/>
  <c r="CT33" i="2"/>
  <c r="CS29" i="2"/>
  <c r="CR27" i="2"/>
  <c r="CR25" i="2"/>
  <c r="CS14" i="2"/>
  <c r="CR12" i="2"/>
  <c r="CR10" i="2"/>
  <c r="CU8" i="2"/>
  <c r="CI11" i="2"/>
  <c r="CS7" i="2"/>
  <c r="CT7" i="2"/>
  <c r="CD24" i="2"/>
  <c r="CE24" i="2" s="1"/>
  <c r="CI9" i="2"/>
  <c r="CH14" i="2"/>
  <c r="CH16" i="2"/>
  <c r="CJ16" i="2" s="1"/>
  <c r="CJ24" i="2"/>
  <c r="CJ40" i="2"/>
  <c r="CH8" i="2"/>
  <c r="CJ8" i="2" s="1"/>
  <c r="CJ32" i="2"/>
  <c r="CV28" i="2" l="1"/>
  <c r="CI12" i="2"/>
  <c r="CJ12" i="2" s="1"/>
  <c r="CI13" i="2"/>
  <c r="CI14" i="2"/>
  <c r="DE50" i="2"/>
  <c r="DE49" i="2"/>
  <c r="DE48" i="2"/>
  <c r="DD50" i="2"/>
  <c r="DF49" i="2"/>
  <c r="DG48" i="2"/>
  <c r="DG49" i="2"/>
  <c r="DF50" i="2"/>
  <c r="DF48" i="2"/>
  <c r="DD49" i="2"/>
  <c r="DG50" i="2"/>
  <c r="DD48" i="2"/>
  <c r="DE47" i="2"/>
  <c r="DE46" i="2"/>
  <c r="DE45" i="2"/>
  <c r="DG44" i="2"/>
  <c r="DD43" i="2"/>
  <c r="DD42" i="2"/>
  <c r="DD41" i="2"/>
  <c r="DF40" i="2"/>
  <c r="DG39" i="2"/>
  <c r="DG38" i="2"/>
  <c r="DG37" i="2"/>
  <c r="DE36" i="2"/>
  <c r="DF35" i="2"/>
  <c r="DF34" i="2"/>
  <c r="DF33" i="2"/>
  <c r="DD32" i="2"/>
  <c r="DE31" i="2"/>
  <c r="DE30" i="2"/>
  <c r="DE29" i="2"/>
  <c r="DG28" i="2"/>
  <c r="DD27" i="2"/>
  <c r="DD26" i="2"/>
  <c r="DD25" i="2"/>
  <c r="DF24" i="2"/>
  <c r="DG23" i="2"/>
  <c r="DG22" i="2"/>
  <c r="DG21" i="2"/>
  <c r="DE20" i="2"/>
  <c r="DF19" i="2"/>
  <c r="DF18" i="2"/>
  <c r="DF17" i="2"/>
  <c r="DD16" i="2"/>
  <c r="DE15" i="2"/>
  <c r="DE14" i="2"/>
  <c r="DE13" i="2"/>
  <c r="DG12" i="2"/>
  <c r="DD11" i="2"/>
  <c r="DD10" i="2"/>
  <c r="DD9" i="2"/>
  <c r="DF8" i="2"/>
  <c r="DG47" i="2"/>
  <c r="DG46" i="2"/>
  <c r="DG45" i="2"/>
  <c r="DE44" i="2"/>
  <c r="DF43" i="2"/>
  <c r="DF42" i="2"/>
  <c r="DF41" i="2"/>
  <c r="DD40" i="2"/>
  <c r="DE39" i="2"/>
  <c r="DE38" i="2"/>
  <c r="DE37" i="2"/>
  <c r="DG36" i="2"/>
  <c r="DD35" i="2"/>
  <c r="DD34" i="2"/>
  <c r="DD33" i="2"/>
  <c r="DF32" i="2"/>
  <c r="DG31" i="2"/>
  <c r="DG30" i="2"/>
  <c r="DG29" i="2"/>
  <c r="DE28" i="2"/>
  <c r="DF27" i="2"/>
  <c r="DF26" i="2"/>
  <c r="DF25" i="2"/>
  <c r="DD24" i="2"/>
  <c r="DE23" i="2"/>
  <c r="DE22" i="2"/>
  <c r="DE21" i="2"/>
  <c r="DG20" i="2"/>
  <c r="DD19" i="2"/>
  <c r="DD18" i="2"/>
  <c r="DD17" i="2"/>
  <c r="DF16" i="2"/>
  <c r="DG15" i="2"/>
  <c r="DG14" i="2"/>
  <c r="DG13" i="2"/>
  <c r="DE12" i="2"/>
  <c r="DF11" i="2"/>
  <c r="DF10" i="2"/>
  <c r="DF9" i="2"/>
  <c r="DD8" i="2"/>
  <c r="DD46" i="2"/>
  <c r="DF44" i="2"/>
  <c r="DE42" i="2"/>
  <c r="DF39" i="2"/>
  <c r="DF37" i="2"/>
  <c r="DD36" i="2"/>
  <c r="DG35" i="2"/>
  <c r="DG33" i="2"/>
  <c r="DD31" i="2"/>
  <c r="DD29" i="2"/>
  <c r="DE27" i="2"/>
  <c r="DE25" i="2"/>
  <c r="DG24" i="2"/>
  <c r="DF22" i="2"/>
  <c r="DG18" i="2"/>
  <c r="DE16" i="2"/>
  <c r="DD14" i="2"/>
  <c r="DF12" i="2"/>
  <c r="DE10" i="2"/>
  <c r="DG26" i="2"/>
  <c r="DE24" i="2"/>
  <c r="DD22" i="2"/>
  <c r="DF20" i="2"/>
  <c r="DE18" i="2"/>
  <c r="DF15" i="2"/>
  <c r="DG11" i="2"/>
  <c r="DG9" i="2"/>
  <c r="DF36" i="2"/>
  <c r="DF31" i="2"/>
  <c r="DD28" i="2"/>
  <c r="DG27" i="2"/>
  <c r="DD21" i="2"/>
  <c r="DF47" i="2"/>
  <c r="DF45" i="2"/>
  <c r="DD44" i="2"/>
  <c r="DG43" i="2"/>
  <c r="DG41" i="2"/>
  <c r="DD39" i="2"/>
  <c r="DD37" i="2"/>
  <c r="DE35" i="2"/>
  <c r="DE33" i="2"/>
  <c r="DG32" i="2"/>
  <c r="DF30" i="2"/>
  <c r="DF13" i="2"/>
  <c r="DD12" i="2"/>
  <c r="DG42" i="2"/>
  <c r="DF29" i="2"/>
  <c r="DD23" i="2"/>
  <c r="DD47" i="2"/>
  <c r="DD45" i="2"/>
  <c r="DE43" i="2"/>
  <c r="DE41" i="2"/>
  <c r="DG40" i="2"/>
  <c r="DF38" i="2"/>
  <c r="DG34" i="2"/>
  <c r="DE32" i="2"/>
  <c r="DD30" i="2"/>
  <c r="DF28" i="2"/>
  <c r="DE26" i="2"/>
  <c r="DF23" i="2"/>
  <c r="DF21" i="2"/>
  <c r="DD20" i="2"/>
  <c r="DG19" i="2"/>
  <c r="DG17" i="2"/>
  <c r="DD15" i="2"/>
  <c r="DD13" i="2"/>
  <c r="DE11" i="2"/>
  <c r="DE9" i="2"/>
  <c r="DG8" i="2"/>
  <c r="DF46" i="2"/>
  <c r="DE40" i="2"/>
  <c r="DD38" i="2"/>
  <c r="DE34" i="2"/>
  <c r="DG25" i="2"/>
  <c r="DE19" i="2"/>
  <c r="DE17" i="2"/>
  <c r="DE8" i="2"/>
  <c r="DF14" i="2"/>
  <c r="DG10" i="2"/>
  <c r="DG16" i="2"/>
  <c r="CI20" i="2"/>
  <c r="CJ20" i="2" s="1"/>
  <c r="CI23" i="2"/>
  <c r="CI22" i="2"/>
  <c r="CI21" i="2"/>
  <c r="CV44" i="2"/>
  <c r="CV36" i="2"/>
  <c r="CT14" i="2"/>
  <c r="CV20" i="2"/>
  <c r="DF7" i="2"/>
  <c r="DE7" i="2"/>
  <c r="CV12" i="2"/>
  <c r="CV16" i="2"/>
  <c r="CV32" i="2"/>
  <c r="CV8" i="2"/>
  <c r="CV24" i="2"/>
  <c r="CV40" i="2"/>
  <c r="DP7" i="2"/>
  <c r="DU4" i="2"/>
  <c r="DI3" i="2"/>
  <c r="DH20" i="2" l="1"/>
  <c r="DH8" i="2"/>
  <c r="DH24" i="2"/>
  <c r="EG4" i="2"/>
  <c r="DU3" i="2"/>
  <c r="EB7" i="2"/>
  <c r="DQ7" i="2"/>
  <c r="DR7" i="2"/>
  <c r="DH44" i="2"/>
  <c r="DH16" i="2"/>
  <c r="DH32" i="2"/>
  <c r="DH28" i="2"/>
  <c r="DH40" i="2"/>
  <c r="DP50" i="2"/>
  <c r="DP49" i="2"/>
  <c r="DP48" i="2"/>
  <c r="DQ50" i="2"/>
  <c r="DR49" i="2"/>
  <c r="DS48" i="2"/>
  <c r="DR50" i="2"/>
  <c r="DQ48" i="2"/>
  <c r="DS49" i="2"/>
  <c r="DQ49" i="2"/>
  <c r="DR48" i="2"/>
  <c r="DS50" i="2"/>
  <c r="DP47" i="2"/>
  <c r="DP46" i="2"/>
  <c r="DP45" i="2"/>
  <c r="DQ44" i="2"/>
  <c r="DS43" i="2"/>
  <c r="DS42" i="2"/>
  <c r="DS41" i="2"/>
  <c r="DP40" i="2"/>
  <c r="DR39" i="2"/>
  <c r="DR38" i="2"/>
  <c r="DR37" i="2"/>
  <c r="DS36" i="2"/>
  <c r="DQ35" i="2"/>
  <c r="DQ34" i="2"/>
  <c r="DQ33" i="2"/>
  <c r="DR32" i="2"/>
  <c r="DP31" i="2"/>
  <c r="DP30" i="2"/>
  <c r="DP29" i="2"/>
  <c r="DQ28" i="2"/>
  <c r="DS27" i="2"/>
  <c r="DS26" i="2"/>
  <c r="DS25" i="2"/>
  <c r="DP24" i="2"/>
  <c r="DR23" i="2"/>
  <c r="DR22" i="2"/>
  <c r="DR21" i="2"/>
  <c r="DS20" i="2"/>
  <c r="DQ19" i="2"/>
  <c r="DQ18" i="2"/>
  <c r="DQ17" i="2"/>
  <c r="DR16" i="2"/>
  <c r="DP15" i="2"/>
  <c r="DP14" i="2"/>
  <c r="DP13" i="2"/>
  <c r="DQ12" i="2"/>
  <c r="DS11" i="2"/>
  <c r="DS10" i="2"/>
  <c r="DS9" i="2"/>
  <c r="DP8" i="2"/>
  <c r="DR47" i="2"/>
  <c r="DR46" i="2"/>
  <c r="DR45" i="2"/>
  <c r="DS44" i="2"/>
  <c r="DQ43" i="2"/>
  <c r="DQ42" i="2"/>
  <c r="DQ41" i="2"/>
  <c r="DR40" i="2"/>
  <c r="DP39" i="2"/>
  <c r="DP38" i="2"/>
  <c r="DP37" i="2"/>
  <c r="DQ36" i="2"/>
  <c r="DS35" i="2"/>
  <c r="DS34" i="2"/>
  <c r="DS33" i="2"/>
  <c r="DP32" i="2"/>
  <c r="DR31" i="2"/>
  <c r="DR30" i="2"/>
  <c r="DR29" i="2"/>
  <c r="DS28" i="2"/>
  <c r="DQ27" i="2"/>
  <c r="DQ26" i="2"/>
  <c r="DQ25" i="2"/>
  <c r="DR24" i="2"/>
  <c r="DP23" i="2"/>
  <c r="DP22" i="2"/>
  <c r="DP21" i="2"/>
  <c r="DQ20" i="2"/>
  <c r="DS19" i="2"/>
  <c r="DS18" i="2"/>
  <c r="DS17" i="2"/>
  <c r="DP16" i="2"/>
  <c r="DR15" i="2"/>
  <c r="DR14" i="2"/>
  <c r="DR13" i="2"/>
  <c r="DS12" i="2"/>
  <c r="DQ11" i="2"/>
  <c r="DQ10" i="2"/>
  <c r="DQ9" i="2"/>
  <c r="DR8" i="2"/>
  <c r="DS46" i="2"/>
  <c r="DR42" i="2"/>
  <c r="DQ38" i="2"/>
  <c r="DP34" i="2"/>
  <c r="DS32" i="2"/>
  <c r="DS31" i="2"/>
  <c r="DS29" i="2"/>
  <c r="DR28" i="2"/>
  <c r="DR27" i="2"/>
  <c r="DR25" i="2"/>
  <c r="DQ24" i="2"/>
  <c r="DQ23" i="2"/>
  <c r="DQ21" i="2"/>
  <c r="DP20" i="2"/>
  <c r="DP19" i="2"/>
  <c r="DP17" i="2"/>
  <c r="DS14" i="2"/>
  <c r="DR10" i="2"/>
  <c r="DP27" i="2"/>
  <c r="DS22" i="2"/>
  <c r="DQ14" i="2"/>
  <c r="DP43" i="2"/>
  <c r="DS38" i="2"/>
  <c r="DQ30" i="2"/>
  <c r="DP26" i="2"/>
  <c r="DR19" i="2"/>
  <c r="DQ46" i="2"/>
  <c r="DP42" i="2"/>
  <c r="DS40" i="2"/>
  <c r="DS39" i="2"/>
  <c r="DS37" i="2"/>
  <c r="DR36" i="2"/>
  <c r="DR35" i="2"/>
  <c r="DR33" i="2"/>
  <c r="DQ32" i="2"/>
  <c r="DQ31" i="2"/>
  <c r="DQ29" i="2"/>
  <c r="DP28" i="2"/>
  <c r="DP25" i="2"/>
  <c r="DR18" i="2"/>
  <c r="DP10" i="2"/>
  <c r="DS8" i="2"/>
  <c r="DQ45" i="2"/>
  <c r="DR34" i="2"/>
  <c r="DS23" i="2"/>
  <c r="DS21" i="2"/>
  <c r="DR20" i="2"/>
  <c r="DR17" i="2"/>
  <c r="DS47" i="2"/>
  <c r="DS45" i="2"/>
  <c r="DR44" i="2"/>
  <c r="DR43" i="2"/>
  <c r="DR41" i="2"/>
  <c r="DQ40" i="2"/>
  <c r="DQ39" i="2"/>
  <c r="DQ37" i="2"/>
  <c r="DP36" i="2"/>
  <c r="DT36" i="2" s="1"/>
  <c r="DP35" i="2"/>
  <c r="DP33" i="2"/>
  <c r="DS30" i="2"/>
  <c r="DR26" i="2"/>
  <c r="DQ22" i="2"/>
  <c r="DP18" i="2"/>
  <c r="DS16" i="2"/>
  <c r="DS15" i="2"/>
  <c r="DS13" i="2"/>
  <c r="DR12" i="2"/>
  <c r="DR11" i="2"/>
  <c r="DR9" i="2"/>
  <c r="DQ8" i="2"/>
  <c r="DQ47" i="2"/>
  <c r="DP44" i="2"/>
  <c r="DP41" i="2"/>
  <c r="DS24" i="2"/>
  <c r="DQ16" i="2"/>
  <c r="DP12" i="2"/>
  <c r="DQ13" i="2"/>
  <c r="DP9" i="2"/>
  <c r="DQ15" i="2"/>
  <c r="DP11" i="2"/>
  <c r="DH12" i="2"/>
  <c r="DH36" i="2"/>
  <c r="DT16" i="2" l="1"/>
  <c r="DT32" i="2"/>
  <c r="DT28" i="2"/>
  <c r="DT12" i="2"/>
  <c r="ED7" i="2"/>
  <c r="EC7" i="2"/>
  <c r="EE50" i="2"/>
  <c r="EE49" i="2"/>
  <c r="EE48" i="2"/>
  <c r="EB50" i="2"/>
  <c r="EC49" i="2"/>
  <c r="ED48" i="2"/>
  <c r="ED50" i="2"/>
  <c r="EC48" i="2"/>
  <c r="EB48" i="2"/>
  <c r="EB49" i="2"/>
  <c r="ED49" i="2"/>
  <c r="EC50" i="2"/>
  <c r="EE47" i="2"/>
  <c r="EE46" i="2"/>
  <c r="EE45" i="2"/>
  <c r="EE44" i="2"/>
  <c r="ED43" i="2"/>
  <c r="ED42" i="2"/>
  <c r="ED41" i="2"/>
  <c r="ED40" i="2"/>
  <c r="EC39" i="2"/>
  <c r="EC38" i="2"/>
  <c r="EC37" i="2"/>
  <c r="EC36" i="2"/>
  <c r="EB35" i="2"/>
  <c r="EB34" i="2"/>
  <c r="EB33" i="2"/>
  <c r="EB32" i="2"/>
  <c r="EE31" i="2"/>
  <c r="EE30" i="2"/>
  <c r="EE29" i="2"/>
  <c r="EE28" i="2"/>
  <c r="ED27" i="2"/>
  <c r="ED26" i="2"/>
  <c r="ED25" i="2"/>
  <c r="ED24" i="2"/>
  <c r="EC23" i="2"/>
  <c r="EC22" i="2"/>
  <c r="EC21" i="2"/>
  <c r="EC20" i="2"/>
  <c r="EB19" i="2"/>
  <c r="EB18" i="2"/>
  <c r="EB17" i="2"/>
  <c r="EB16" i="2"/>
  <c r="EE15" i="2"/>
  <c r="EE14" i="2"/>
  <c r="EE13" i="2"/>
  <c r="EE12" i="2"/>
  <c r="ED11" i="2"/>
  <c r="ED10" i="2"/>
  <c r="ED9" i="2"/>
  <c r="ED8" i="2"/>
  <c r="EC47" i="2"/>
  <c r="EC46" i="2"/>
  <c r="EC45" i="2"/>
  <c r="EC44" i="2"/>
  <c r="EB43" i="2"/>
  <c r="EB42" i="2"/>
  <c r="EB41" i="2"/>
  <c r="EB40" i="2"/>
  <c r="EE39" i="2"/>
  <c r="EE38" i="2"/>
  <c r="EE37" i="2"/>
  <c r="EE36" i="2"/>
  <c r="ED35" i="2"/>
  <c r="ED34" i="2"/>
  <c r="ED33" i="2"/>
  <c r="ED32" i="2"/>
  <c r="EC31" i="2"/>
  <c r="EC30" i="2"/>
  <c r="EC29" i="2"/>
  <c r="EC28" i="2"/>
  <c r="EB27" i="2"/>
  <c r="EB26" i="2"/>
  <c r="EB25" i="2"/>
  <c r="EB24" i="2"/>
  <c r="EE23" i="2"/>
  <c r="EE22" i="2"/>
  <c r="EE21" i="2"/>
  <c r="EE20" i="2"/>
  <c r="ED19" i="2"/>
  <c r="ED18" i="2"/>
  <c r="ED17" i="2"/>
  <c r="ED16" i="2"/>
  <c r="EC15" i="2"/>
  <c r="EC14" i="2"/>
  <c r="EC13" i="2"/>
  <c r="EC12" i="2"/>
  <c r="EB11" i="2"/>
  <c r="EB10" i="2"/>
  <c r="EB9" i="2"/>
  <c r="EB8" i="2"/>
  <c r="EB47" i="2"/>
  <c r="EB45" i="2"/>
  <c r="ED44" i="2"/>
  <c r="EC43" i="2"/>
  <c r="EC41" i="2"/>
  <c r="EE40" i="2"/>
  <c r="ED38" i="2"/>
  <c r="EB36" i="2"/>
  <c r="EE34" i="2"/>
  <c r="EC32" i="2"/>
  <c r="EB30" i="2"/>
  <c r="EC26" i="2"/>
  <c r="ED23" i="2"/>
  <c r="ED21" i="2"/>
  <c r="EE19" i="2"/>
  <c r="EE17" i="2"/>
  <c r="EB15" i="2"/>
  <c r="EB13" i="2"/>
  <c r="ED12" i="2"/>
  <c r="EC11" i="2"/>
  <c r="EC9" i="2"/>
  <c r="EE8" i="2"/>
  <c r="EE27" i="2"/>
  <c r="EE25" i="2"/>
  <c r="EC19" i="2"/>
  <c r="EC17" i="2"/>
  <c r="EC8" i="2"/>
  <c r="EB39" i="2"/>
  <c r="ED36" i="2"/>
  <c r="ED46" i="2"/>
  <c r="EB44" i="2"/>
  <c r="EE42" i="2"/>
  <c r="EC40" i="2"/>
  <c r="EB38" i="2"/>
  <c r="EC34" i="2"/>
  <c r="ED31" i="2"/>
  <c r="ED29" i="2"/>
  <c r="EB23" i="2"/>
  <c r="EB21" i="2"/>
  <c r="ED20" i="2"/>
  <c r="EE16" i="2"/>
  <c r="ED14" i="2"/>
  <c r="EB12" i="2"/>
  <c r="EE10" i="2"/>
  <c r="ED47" i="2"/>
  <c r="EB37" i="2"/>
  <c r="EE32" i="2"/>
  <c r="ED30" i="2"/>
  <c r="EB28" i="2"/>
  <c r="EC24" i="2"/>
  <c r="EB22" i="2"/>
  <c r="EB46" i="2"/>
  <c r="EC42" i="2"/>
  <c r="ED39" i="2"/>
  <c r="ED37" i="2"/>
  <c r="EE35" i="2"/>
  <c r="EE33" i="2"/>
  <c r="EB31" i="2"/>
  <c r="EB29" i="2"/>
  <c r="ED28" i="2"/>
  <c r="EC27" i="2"/>
  <c r="EC25" i="2"/>
  <c r="EE24" i="2"/>
  <c r="ED22" i="2"/>
  <c r="EB20" i="2"/>
  <c r="EE18" i="2"/>
  <c r="EC16" i="2"/>
  <c r="EB14" i="2"/>
  <c r="EC10" i="2"/>
  <c r="ED45" i="2"/>
  <c r="EE43" i="2"/>
  <c r="EE41" i="2"/>
  <c r="EC35" i="2"/>
  <c r="EC33" i="2"/>
  <c r="EE26" i="2"/>
  <c r="EC18" i="2"/>
  <c r="ED13" i="2"/>
  <c r="EE9" i="2"/>
  <c r="ED15" i="2"/>
  <c r="EE11" i="2"/>
  <c r="DT44" i="2"/>
  <c r="DT20" i="2"/>
  <c r="DT8" i="2"/>
  <c r="DT24" i="2"/>
  <c r="DT40" i="2"/>
  <c r="EN7" i="2"/>
  <c r="ES4" i="2"/>
  <c r="EG3" i="2"/>
  <c r="EF28" i="2" l="1"/>
  <c r="EF8" i="2"/>
  <c r="EF24" i="2"/>
  <c r="EF40" i="2"/>
  <c r="EO7" i="2"/>
  <c r="EP7" i="2"/>
  <c r="EF16" i="2"/>
  <c r="EF32" i="2"/>
  <c r="EZ7" i="2"/>
  <c r="FE4" i="2"/>
  <c r="ES3" i="2"/>
  <c r="EF20" i="2"/>
  <c r="EP50" i="2"/>
  <c r="EP49" i="2"/>
  <c r="EP48" i="2"/>
  <c r="EN50" i="2"/>
  <c r="EO49" i="2"/>
  <c r="EQ48" i="2"/>
  <c r="EN49" i="2"/>
  <c r="EQ50" i="2"/>
  <c r="EQ49" i="2"/>
  <c r="EO48" i="2"/>
  <c r="EO50" i="2"/>
  <c r="EN48" i="2"/>
  <c r="EP47" i="2"/>
  <c r="EP46" i="2"/>
  <c r="EP45" i="2"/>
  <c r="EO44" i="2"/>
  <c r="EO43" i="2"/>
  <c r="EO42" i="2"/>
  <c r="EO41" i="2"/>
  <c r="EN40" i="2"/>
  <c r="EN39" i="2"/>
  <c r="EN38" i="2"/>
  <c r="EN37" i="2"/>
  <c r="EQ36" i="2"/>
  <c r="EQ35" i="2"/>
  <c r="EQ34" i="2"/>
  <c r="EQ33" i="2"/>
  <c r="EP32" i="2"/>
  <c r="EP31" i="2"/>
  <c r="EP30" i="2"/>
  <c r="EP29" i="2"/>
  <c r="EO28" i="2"/>
  <c r="EO27" i="2"/>
  <c r="EO26" i="2"/>
  <c r="EO25" i="2"/>
  <c r="EN24" i="2"/>
  <c r="EN23" i="2"/>
  <c r="EN22" i="2"/>
  <c r="EN21" i="2"/>
  <c r="EQ20" i="2"/>
  <c r="EQ19" i="2"/>
  <c r="EQ18" i="2"/>
  <c r="EQ17" i="2"/>
  <c r="EP16" i="2"/>
  <c r="EP15" i="2"/>
  <c r="EP14" i="2"/>
  <c r="EP13" i="2"/>
  <c r="EO12" i="2"/>
  <c r="EO11" i="2"/>
  <c r="EO10" i="2"/>
  <c r="EO9" i="2"/>
  <c r="EN8" i="2"/>
  <c r="EN47" i="2"/>
  <c r="EN46" i="2"/>
  <c r="EN45" i="2"/>
  <c r="EQ44" i="2"/>
  <c r="EQ43" i="2"/>
  <c r="EQ42" i="2"/>
  <c r="EQ41" i="2"/>
  <c r="EP40" i="2"/>
  <c r="EP39" i="2"/>
  <c r="EP38" i="2"/>
  <c r="EP37" i="2"/>
  <c r="EO36" i="2"/>
  <c r="EO35" i="2"/>
  <c r="EO34" i="2"/>
  <c r="EO33" i="2"/>
  <c r="EN32" i="2"/>
  <c r="EN31" i="2"/>
  <c r="EN30" i="2"/>
  <c r="EN29" i="2"/>
  <c r="EQ28" i="2"/>
  <c r="EQ27" i="2"/>
  <c r="EQ26" i="2"/>
  <c r="EQ25" i="2"/>
  <c r="EP24" i="2"/>
  <c r="EP23" i="2"/>
  <c r="EP22" i="2"/>
  <c r="EP21" i="2"/>
  <c r="EO20" i="2"/>
  <c r="EO19" i="2"/>
  <c r="EO18" i="2"/>
  <c r="EO17" i="2"/>
  <c r="EN16" i="2"/>
  <c r="EN15" i="2"/>
  <c r="EN14" i="2"/>
  <c r="EN13" i="2"/>
  <c r="EQ12" i="2"/>
  <c r="EQ11" i="2"/>
  <c r="EQ10" i="2"/>
  <c r="EQ9" i="2"/>
  <c r="EP8" i="2"/>
  <c r="EQ47" i="2"/>
  <c r="EQ45" i="2"/>
  <c r="EP43" i="2"/>
  <c r="EP41" i="2"/>
  <c r="EO40" i="2"/>
  <c r="EO39" i="2"/>
  <c r="EO37" i="2"/>
  <c r="EN35" i="2"/>
  <c r="EN33" i="2"/>
  <c r="EQ30" i="2"/>
  <c r="EP28" i="2"/>
  <c r="EP26" i="2"/>
  <c r="EO22" i="2"/>
  <c r="EN20" i="2"/>
  <c r="EN18" i="2"/>
  <c r="EQ16" i="2"/>
  <c r="EQ15" i="2"/>
  <c r="EQ13" i="2"/>
  <c r="EP11" i="2"/>
  <c r="EP9" i="2"/>
  <c r="EO8" i="2"/>
  <c r="EN26" i="2"/>
  <c r="EQ24" i="2"/>
  <c r="EQ21" i="2"/>
  <c r="EO16" i="2"/>
  <c r="EO13" i="2"/>
  <c r="EN11" i="2"/>
  <c r="EO46" i="2"/>
  <c r="EQ37" i="2"/>
  <c r="EO29" i="2"/>
  <c r="EN27" i="2"/>
  <c r="EO47" i="2"/>
  <c r="EO45" i="2"/>
  <c r="EN43" i="2"/>
  <c r="EN41" i="2"/>
  <c r="EQ38" i="2"/>
  <c r="EP36" i="2"/>
  <c r="EP34" i="2"/>
  <c r="EO30" i="2"/>
  <c r="EN28" i="2"/>
  <c r="EQ23" i="2"/>
  <c r="EP19" i="2"/>
  <c r="EP17" i="2"/>
  <c r="EO15" i="2"/>
  <c r="EN9" i="2"/>
  <c r="EN44" i="2"/>
  <c r="EQ40" i="2"/>
  <c r="EP35" i="2"/>
  <c r="EP33" i="2"/>
  <c r="EO32" i="2"/>
  <c r="EO31" i="2"/>
  <c r="EQ22" i="2"/>
  <c r="EP20" i="2"/>
  <c r="EP18" i="2"/>
  <c r="EQ46" i="2"/>
  <c r="EP44" i="2"/>
  <c r="EP42" i="2"/>
  <c r="EO38" i="2"/>
  <c r="EN36" i="2"/>
  <c r="EN34" i="2"/>
  <c r="EQ32" i="2"/>
  <c r="EQ31" i="2"/>
  <c r="EQ29" i="2"/>
  <c r="EP27" i="2"/>
  <c r="EP25" i="2"/>
  <c r="EO24" i="2"/>
  <c r="EO23" i="2"/>
  <c r="EO21" i="2"/>
  <c r="EN19" i="2"/>
  <c r="EN17" i="2"/>
  <c r="EQ14" i="2"/>
  <c r="EP12" i="2"/>
  <c r="EP10" i="2"/>
  <c r="EN42" i="2"/>
  <c r="EQ39" i="2"/>
  <c r="EN25" i="2"/>
  <c r="EN12" i="2"/>
  <c r="EN10" i="2"/>
  <c r="EQ8" i="2"/>
  <c r="EO14" i="2"/>
  <c r="EF12" i="2"/>
  <c r="EF44" i="2"/>
  <c r="EF36" i="2"/>
  <c r="ER24" i="2" l="1"/>
  <c r="ER44" i="2"/>
  <c r="ER20" i="2"/>
  <c r="FA50" i="2"/>
  <c r="FA49" i="2"/>
  <c r="FA48" i="2"/>
  <c r="EZ50" i="2"/>
  <c r="FB49" i="2"/>
  <c r="FC48" i="2"/>
  <c r="FC49" i="2"/>
  <c r="FC50" i="2"/>
  <c r="EZ49" i="2"/>
  <c r="EZ48" i="2"/>
  <c r="FB50" i="2"/>
  <c r="FA47" i="2"/>
  <c r="FA46" i="2"/>
  <c r="FA45" i="2"/>
  <c r="FC44" i="2"/>
  <c r="EZ43" i="2"/>
  <c r="EZ42" i="2"/>
  <c r="EZ41" i="2"/>
  <c r="FB40" i="2"/>
  <c r="FC39" i="2"/>
  <c r="FC38" i="2"/>
  <c r="FC37" i="2"/>
  <c r="FA36" i="2"/>
  <c r="FB35" i="2"/>
  <c r="FB34" i="2"/>
  <c r="FB33" i="2"/>
  <c r="EZ32" i="2"/>
  <c r="FA31" i="2"/>
  <c r="FA30" i="2"/>
  <c r="FA29" i="2"/>
  <c r="FC28" i="2"/>
  <c r="EZ27" i="2"/>
  <c r="EZ26" i="2"/>
  <c r="EZ25" i="2"/>
  <c r="FB24" i="2"/>
  <c r="FC23" i="2"/>
  <c r="FC22" i="2"/>
  <c r="FC21" i="2"/>
  <c r="FA20" i="2"/>
  <c r="FB19" i="2"/>
  <c r="FB18" i="2"/>
  <c r="FB17" i="2"/>
  <c r="EZ16" i="2"/>
  <c r="FA15" i="2"/>
  <c r="FA14" i="2"/>
  <c r="FA13" i="2"/>
  <c r="FC12" i="2"/>
  <c r="EZ11" i="2"/>
  <c r="EZ10" i="2"/>
  <c r="EZ9" i="2"/>
  <c r="FB8" i="2"/>
  <c r="FB48" i="2"/>
  <c r="FC47" i="2"/>
  <c r="FC46" i="2"/>
  <c r="FC45" i="2"/>
  <c r="FA44" i="2"/>
  <c r="FB43" i="2"/>
  <c r="FB42" i="2"/>
  <c r="FB41" i="2"/>
  <c r="EZ40" i="2"/>
  <c r="FA39" i="2"/>
  <c r="FA38" i="2"/>
  <c r="FA37" i="2"/>
  <c r="FC36" i="2"/>
  <c r="EZ35" i="2"/>
  <c r="EZ34" i="2"/>
  <c r="EZ33" i="2"/>
  <c r="FB32" i="2"/>
  <c r="FC31" i="2"/>
  <c r="FC30" i="2"/>
  <c r="FC29" i="2"/>
  <c r="FA28" i="2"/>
  <c r="FB27" i="2"/>
  <c r="FB26" i="2"/>
  <c r="FB25" i="2"/>
  <c r="EZ24" i="2"/>
  <c r="FA23" i="2"/>
  <c r="FA22" i="2"/>
  <c r="FA21" i="2"/>
  <c r="FC20" i="2"/>
  <c r="EZ19" i="2"/>
  <c r="EZ18" i="2"/>
  <c r="EZ17" i="2"/>
  <c r="FB16" i="2"/>
  <c r="FC15" i="2"/>
  <c r="FC14" i="2"/>
  <c r="FC13" i="2"/>
  <c r="FA12" i="2"/>
  <c r="FB11" i="2"/>
  <c r="FB10" i="2"/>
  <c r="FB9" i="2"/>
  <c r="EZ8" i="2"/>
  <c r="EZ46" i="2"/>
  <c r="FB44" i="2"/>
  <c r="FA42" i="2"/>
  <c r="FB39" i="2"/>
  <c r="FB37" i="2"/>
  <c r="EZ36" i="2"/>
  <c r="FC35" i="2"/>
  <c r="FC33" i="2"/>
  <c r="EZ31" i="2"/>
  <c r="EZ29" i="2"/>
  <c r="FA27" i="2"/>
  <c r="FA25" i="2"/>
  <c r="FC24" i="2"/>
  <c r="FB22" i="2"/>
  <c r="FC18" i="2"/>
  <c r="FA16" i="2"/>
  <c r="EZ14" i="2"/>
  <c r="FB12" i="2"/>
  <c r="FA10" i="2"/>
  <c r="FC26" i="2"/>
  <c r="EZ22" i="2"/>
  <c r="FB20" i="2"/>
  <c r="FC11" i="2"/>
  <c r="FC42" i="2"/>
  <c r="EZ38" i="2"/>
  <c r="FA34" i="2"/>
  <c r="EZ28" i="2"/>
  <c r="EZ21" i="2"/>
  <c r="FA17" i="2"/>
  <c r="FB47" i="2"/>
  <c r="FB45" i="2"/>
  <c r="EZ44" i="2"/>
  <c r="FC43" i="2"/>
  <c r="FC41" i="2"/>
  <c r="EZ39" i="2"/>
  <c r="EZ37" i="2"/>
  <c r="FA35" i="2"/>
  <c r="FA33" i="2"/>
  <c r="FC32" i="2"/>
  <c r="FB30" i="2"/>
  <c r="FA24" i="2"/>
  <c r="FA18" i="2"/>
  <c r="FB15" i="2"/>
  <c r="FB13" i="2"/>
  <c r="EZ12" i="2"/>
  <c r="FC9" i="2"/>
  <c r="FB46" i="2"/>
  <c r="FB36" i="2"/>
  <c r="FB29" i="2"/>
  <c r="FC27" i="2"/>
  <c r="FC25" i="2"/>
  <c r="EZ23" i="2"/>
  <c r="FA19" i="2"/>
  <c r="EZ47" i="2"/>
  <c r="EZ45" i="2"/>
  <c r="FA43" i="2"/>
  <c r="FA41" i="2"/>
  <c r="FC40" i="2"/>
  <c r="FB38" i="2"/>
  <c r="FC34" i="2"/>
  <c r="FA32" i="2"/>
  <c r="EZ30" i="2"/>
  <c r="FB28" i="2"/>
  <c r="FA26" i="2"/>
  <c r="FB23" i="2"/>
  <c r="FB21" i="2"/>
  <c r="EZ20" i="2"/>
  <c r="FC19" i="2"/>
  <c r="FC17" i="2"/>
  <c r="EZ15" i="2"/>
  <c r="EZ13" i="2"/>
  <c r="FA11" i="2"/>
  <c r="FA9" i="2"/>
  <c r="FC8" i="2"/>
  <c r="FA40" i="2"/>
  <c r="FB31" i="2"/>
  <c r="FB14" i="2"/>
  <c r="FC10" i="2"/>
  <c r="FA8" i="2"/>
  <c r="FC16" i="2"/>
  <c r="ER8" i="2"/>
  <c r="ER40" i="2"/>
  <c r="ER36" i="2"/>
  <c r="ER28" i="2"/>
  <c r="FB7" i="2"/>
  <c r="FA7" i="2"/>
  <c r="ER12" i="2"/>
  <c r="ER16" i="2"/>
  <c r="ER32" i="2"/>
  <c r="FL7" i="2"/>
  <c r="FQ4" i="2"/>
  <c r="FE3" i="2"/>
  <c r="FD44" i="2" l="1"/>
  <c r="FD24" i="2"/>
  <c r="GC4" i="2"/>
  <c r="FQ3" i="2"/>
  <c r="FX7" i="2"/>
  <c r="FM7" i="2"/>
  <c r="FN7" i="2"/>
  <c r="FD12" i="2"/>
  <c r="FD16" i="2"/>
  <c r="FD32" i="2"/>
  <c r="FD40" i="2"/>
  <c r="FD36" i="2"/>
  <c r="FD8" i="2"/>
  <c r="FL50" i="2"/>
  <c r="FL49" i="2"/>
  <c r="FL48" i="2"/>
  <c r="FM50" i="2"/>
  <c r="FN49" i="2"/>
  <c r="FO48" i="2"/>
  <c r="FN50" i="2"/>
  <c r="FM48" i="2"/>
  <c r="FN48" i="2"/>
  <c r="FO50" i="2"/>
  <c r="FM49" i="2"/>
  <c r="FO49" i="2"/>
  <c r="FL47" i="2"/>
  <c r="FL46" i="2"/>
  <c r="FL45" i="2"/>
  <c r="FM44" i="2"/>
  <c r="FO43" i="2"/>
  <c r="FO42" i="2"/>
  <c r="FO41" i="2"/>
  <c r="FL40" i="2"/>
  <c r="FN39" i="2"/>
  <c r="FN38" i="2"/>
  <c r="FN37" i="2"/>
  <c r="FO36" i="2"/>
  <c r="FM35" i="2"/>
  <c r="FM34" i="2"/>
  <c r="FM33" i="2"/>
  <c r="FN32" i="2"/>
  <c r="FL31" i="2"/>
  <c r="FL30" i="2"/>
  <c r="FL29" i="2"/>
  <c r="FM28" i="2"/>
  <c r="FO27" i="2"/>
  <c r="FO26" i="2"/>
  <c r="FO25" i="2"/>
  <c r="FL24" i="2"/>
  <c r="FN23" i="2"/>
  <c r="FN22" i="2"/>
  <c r="FN21" i="2"/>
  <c r="FO20" i="2"/>
  <c r="FM19" i="2"/>
  <c r="FM18" i="2"/>
  <c r="FM17" i="2"/>
  <c r="FN16" i="2"/>
  <c r="FL15" i="2"/>
  <c r="FL14" i="2"/>
  <c r="FL13" i="2"/>
  <c r="FM12" i="2"/>
  <c r="FO11" i="2"/>
  <c r="FO10" i="2"/>
  <c r="FO9" i="2"/>
  <c r="FL8" i="2"/>
  <c r="FN47" i="2"/>
  <c r="FN46" i="2"/>
  <c r="FN45" i="2"/>
  <c r="FO44" i="2"/>
  <c r="FM43" i="2"/>
  <c r="FM42" i="2"/>
  <c r="FM41" i="2"/>
  <c r="FN40" i="2"/>
  <c r="FL39" i="2"/>
  <c r="FL38" i="2"/>
  <c r="FL37" i="2"/>
  <c r="FM36" i="2"/>
  <c r="FO35" i="2"/>
  <c r="FO34" i="2"/>
  <c r="FO33" i="2"/>
  <c r="FL32" i="2"/>
  <c r="FN31" i="2"/>
  <c r="FN30" i="2"/>
  <c r="FN29" i="2"/>
  <c r="FO28" i="2"/>
  <c r="FM27" i="2"/>
  <c r="FM26" i="2"/>
  <c r="FM25" i="2"/>
  <c r="FN24" i="2"/>
  <c r="FL23" i="2"/>
  <c r="FL22" i="2"/>
  <c r="FL21" i="2"/>
  <c r="FM20" i="2"/>
  <c r="FO19" i="2"/>
  <c r="FO18" i="2"/>
  <c r="FO17" i="2"/>
  <c r="FL16" i="2"/>
  <c r="FN15" i="2"/>
  <c r="FN14" i="2"/>
  <c r="FN13" i="2"/>
  <c r="FO12" i="2"/>
  <c r="FM11" i="2"/>
  <c r="FM10" i="2"/>
  <c r="FM9" i="2"/>
  <c r="FN8" i="2"/>
  <c r="FO46" i="2"/>
  <c r="FN42" i="2"/>
  <c r="FM38" i="2"/>
  <c r="FL34" i="2"/>
  <c r="FO32" i="2"/>
  <c r="FO31" i="2"/>
  <c r="FO29" i="2"/>
  <c r="FN28" i="2"/>
  <c r="FN27" i="2"/>
  <c r="FN25" i="2"/>
  <c r="FM24" i="2"/>
  <c r="FM23" i="2"/>
  <c r="FM21" i="2"/>
  <c r="FL20" i="2"/>
  <c r="FL19" i="2"/>
  <c r="FL17" i="2"/>
  <c r="FO14" i="2"/>
  <c r="FN10" i="2"/>
  <c r="FL28" i="2"/>
  <c r="FL27" i="2"/>
  <c r="FL25" i="2"/>
  <c r="FO22" i="2"/>
  <c r="FN18" i="2"/>
  <c r="FM14" i="2"/>
  <c r="FO8" i="2"/>
  <c r="FM47" i="2"/>
  <c r="FL44" i="2"/>
  <c r="FL43" i="2"/>
  <c r="FO23" i="2"/>
  <c r="FM46" i="2"/>
  <c r="FL42" i="2"/>
  <c r="FO40" i="2"/>
  <c r="FO39" i="2"/>
  <c r="FO37" i="2"/>
  <c r="FN36" i="2"/>
  <c r="FN35" i="2"/>
  <c r="FN33" i="2"/>
  <c r="FM32" i="2"/>
  <c r="FM31" i="2"/>
  <c r="FM29" i="2"/>
  <c r="FL10" i="2"/>
  <c r="FM45" i="2"/>
  <c r="FL41" i="2"/>
  <c r="FO38" i="2"/>
  <c r="FN34" i="2"/>
  <c r="FO24" i="2"/>
  <c r="FN20" i="2"/>
  <c r="FN17" i="2"/>
  <c r="FO47" i="2"/>
  <c r="FO45" i="2"/>
  <c r="FN44" i="2"/>
  <c r="FN43" i="2"/>
  <c r="FN41" i="2"/>
  <c r="FM40" i="2"/>
  <c r="FM39" i="2"/>
  <c r="FM37" i="2"/>
  <c r="FL36" i="2"/>
  <c r="FL35" i="2"/>
  <c r="FL33" i="2"/>
  <c r="FO30" i="2"/>
  <c r="FN26" i="2"/>
  <c r="FM22" i="2"/>
  <c r="FL18" i="2"/>
  <c r="FO16" i="2"/>
  <c r="FO15" i="2"/>
  <c r="FO13" i="2"/>
  <c r="FN12" i="2"/>
  <c r="FN11" i="2"/>
  <c r="FN9" i="2"/>
  <c r="FM8" i="2"/>
  <c r="FM30" i="2"/>
  <c r="FL26" i="2"/>
  <c r="FO21" i="2"/>
  <c r="FN19" i="2"/>
  <c r="FM16" i="2"/>
  <c r="FM13" i="2"/>
  <c r="FL9" i="2"/>
  <c r="FM15" i="2"/>
  <c r="FL11" i="2"/>
  <c r="FL12" i="2"/>
  <c r="FD28" i="2"/>
  <c r="FD20" i="2"/>
  <c r="FP36" i="2" l="1"/>
  <c r="FP44" i="2"/>
  <c r="FP20" i="2"/>
  <c r="GA50" i="2"/>
  <c r="GA49" i="2"/>
  <c r="GA48" i="2"/>
  <c r="FX50" i="2"/>
  <c r="FY49" i="2"/>
  <c r="FZ48" i="2"/>
  <c r="FZ50" i="2"/>
  <c r="FY48" i="2"/>
  <c r="FX49" i="2"/>
  <c r="FZ49" i="2"/>
  <c r="FY50" i="2"/>
  <c r="FX48" i="2"/>
  <c r="GA47" i="2"/>
  <c r="GA46" i="2"/>
  <c r="GA45" i="2"/>
  <c r="GA44" i="2"/>
  <c r="FZ43" i="2"/>
  <c r="FZ42" i="2"/>
  <c r="FZ41" i="2"/>
  <c r="FZ40" i="2"/>
  <c r="FY39" i="2"/>
  <c r="FY38" i="2"/>
  <c r="FY37" i="2"/>
  <c r="FY36" i="2"/>
  <c r="FX35" i="2"/>
  <c r="FX34" i="2"/>
  <c r="FX33" i="2"/>
  <c r="FX32" i="2"/>
  <c r="GA31" i="2"/>
  <c r="GA30" i="2"/>
  <c r="GA29" i="2"/>
  <c r="GA28" i="2"/>
  <c r="FZ27" i="2"/>
  <c r="FZ26" i="2"/>
  <c r="FZ25" i="2"/>
  <c r="FZ24" i="2"/>
  <c r="FY23" i="2"/>
  <c r="FY22" i="2"/>
  <c r="FY21" i="2"/>
  <c r="FY20" i="2"/>
  <c r="FX19" i="2"/>
  <c r="FX18" i="2"/>
  <c r="FX17" i="2"/>
  <c r="FX16" i="2"/>
  <c r="GA15" i="2"/>
  <c r="GA14" i="2"/>
  <c r="GA13" i="2"/>
  <c r="GA12" i="2"/>
  <c r="FZ11" i="2"/>
  <c r="FZ10" i="2"/>
  <c r="FZ9" i="2"/>
  <c r="FZ8" i="2"/>
  <c r="FY47" i="2"/>
  <c r="FY46" i="2"/>
  <c r="FY45" i="2"/>
  <c r="FY44" i="2"/>
  <c r="FX43" i="2"/>
  <c r="FX42" i="2"/>
  <c r="FX41" i="2"/>
  <c r="FX40" i="2"/>
  <c r="GA39" i="2"/>
  <c r="GA38" i="2"/>
  <c r="GA37" i="2"/>
  <c r="GA36" i="2"/>
  <c r="FZ35" i="2"/>
  <c r="FZ34" i="2"/>
  <c r="FZ33" i="2"/>
  <c r="FZ32" i="2"/>
  <c r="FY31" i="2"/>
  <c r="FY30" i="2"/>
  <c r="FY29" i="2"/>
  <c r="FY28" i="2"/>
  <c r="FX27" i="2"/>
  <c r="FX26" i="2"/>
  <c r="FX25" i="2"/>
  <c r="FX24" i="2"/>
  <c r="GA23" i="2"/>
  <c r="GA22" i="2"/>
  <c r="GA21" i="2"/>
  <c r="GA20" i="2"/>
  <c r="FZ19" i="2"/>
  <c r="FZ18" i="2"/>
  <c r="FZ17" i="2"/>
  <c r="FZ16" i="2"/>
  <c r="FY15" i="2"/>
  <c r="FY14" i="2"/>
  <c r="FY13" i="2"/>
  <c r="FY12" i="2"/>
  <c r="FX11" i="2"/>
  <c r="FX10" i="2"/>
  <c r="FX9" i="2"/>
  <c r="FX8" i="2"/>
  <c r="FX47" i="2"/>
  <c r="FX45" i="2"/>
  <c r="FZ44" i="2"/>
  <c r="FY43" i="2"/>
  <c r="FY41" i="2"/>
  <c r="GA40" i="2"/>
  <c r="FZ38" i="2"/>
  <c r="FX36" i="2"/>
  <c r="GA34" i="2"/>
  <c r="FY32" i="2"/>
  <c r="FX30" i="2"/>
  <c r="FY26" i="2"/>
  <c r="FZ23" i="2"/>
  <c r="FZ21" i="2"/>
  <c r="GA19" i="2"/>
  <c r="GA17" i="2"/>
  <c r="FX15" i="2"/>
  <c r="FX13" i="2"/>
  <c r="FZ12" i="2"/>
  <c r="FY11" i="2"/>
  <c r="FY9" i="2"/>
  <c r="GA8" i="2"/>
  <c r="GA27" i="2"/>
  <c r="GA25" i="2"/>
  <c r="FY19" i="2"/>
  <c r="FY17" i="2"/>
  <c r="GA16" i="2"/>
  <c r="FX12" i="2"/>
  <c r="GA10" i="2"/>
  <c r="FZ45" i="2"/>
  <c r="GA43" i="2"/>
  <c r="FY33" i="2"/>
  <c r="FY18" i="2"/>
  <c r="FZ46" i="2"/>
  <c r="FX44" i="2"/>
  <c r="GA42" i="2"/>
  <c r="FY40" i="2"/>
  <c r="FX38" i="2"/>
  <c r="FY34" i="2"/>
  <c r="FZ31" i="2"/>
  <c r="FZ29" i="2"/>
  <c r="FX23" i="2"/>
  <c r="FX21" i="2"/>
  <c r="FZ20" i="2"/>
  <c r="FZ14" i="2"/>
  <c r="FY8" i="2"/>
  <c r="FZ47" i="2"/>
  <c r="FZ36" i="2"/>
  <c r="FY35" i="2"/>
  <c r="GA32" i="2"/>
  <c r="FZ30" i="2"/>
  <c r="FX28" i="2"/>
  <c r="GA26" i="2"/>
  <c r="FX22" i="2"/>
  <c r="FX46" i="2"/>
  <c r="FY42" i="2"/>
  <c r="FZ39" i="2"/>
  <c r="FZ37" i="2"/>
  <c r="GA35" i="2"/>
  <c r="GA33" i="2"/>
  <c r="FX31" i="2"/>
  <c r="FX29" i="2"/>
  <c r="FZ28" i="2"/>
  <c r="FY27" i="2"/>
  <c r="FY25" i="2"/>
  <c r="GA24" i="2"/>
  <c r="FZ22" i="2"/>
  <c r="FX20" i="2"/>
  <c r="GA18" i="2"/>
  <c r="FY16" i="2"/>
  <c r="FX14" i="2"/>
  <c r="FY10" i="2"/>
  <c r="GA41" i="2"/>
  <c r="FX39" i="2"/>
  <c r="FX37" i="2"/>
  <c r="FY24" i="2"/>
  <c r="FZ15" i="2"/>
  <c r="FZ13" i="2"/>
  <c r="GA9" i="2"/>
  <c r="GA11" i="2"/>
  <c r="FP16" i="2"/>
  <c r="GC3" i="2"/>
  <c r="GO4" i="2"/>
  <c r="GJ7" i="2"/>
  <c r="FP32" i="2"/>
  <c r="FZ7" i="2"/>
  <c r="FY7" i="2"/>
  <c r="FP12" i="2"/>
  <c r="FP28" i="2"/>
  <c r="FP8" i="2"/>
  <c r="FP24" i="2"/>
  <c r="FP40" i="2"/>
  <c r="GB24" i="2" l="1"/>
  <c r="GL50" i="2"/>
  <c r="GL49" i="2"/>
  <c r="GL48" i="2"/>
  <c r="GJ50" i="2"/>
  <c r="GK49" i="2"/>
  <c r="GM48" i="2"/>
  <c r="GJ49" i="2"/>
  <c r="GJ48" i="2"/>
  <c r="GK50" i="2"/>
  <c r="GM49" i="2"/>
  <c r="GK48" i="2"/>
  <c r="GM50" i="2"/>
  <c r="GL47" i="2"/>
  <c r="GL46" i="2"/>
  <c r="GL45" i="2"/>
  <c r="GK44" i="2"/>
  <c r="GK43" i="2"/>
  <c r="GK42" i="2"/>
  <c r="GK41" i="2"/>
  <c r="GJ40" i="2"/>
  <c r="GJ39" i="2"/>
  <c r="GJ38" i="2"/>
  <c r="GJ37" i="2"/>
  <c r="GM36" i="2"/>
  <c r="GM35" i="2"/>
  <c r="GM34" i="2"/>
  <c r="GM33" i="2"/>
  <c r="GL32" i="2"/>
  <c r="GL31" i="2"/>
  <c r="GL30" i="2"/>
  <c r="GL29" i="2"/>
  <c r="GK28" i="2"/>
  <c r="GK27" i="2"/>
  <c r="GK26" i="2"/>
  <c r="GK25" i="2"/>
  <c r="GJ24" i="2"/>
  <c r="GJ23" i="2"/>
  <c r="GJ22" i="2"/>
  <c r="GJ21" i="2"/>
  <c r="GM20" i="2"/>
  <c r="GM19" i="2"/>
  <c r="GM18" i="2"/>
  <c r="GM17" i="2"/>
  <c r="GL16" i="2"/>
  <c r="GL15" i="2"/>
  <c r="GL14" i="2"/>
  <c r="GL13" i="2"/>
  <c r="GK12" i="2"/>
  <c r="GK11" i="2"/>
  <c r="GK10" i="2"/>
  <c r="GK9" i="2"/>
  <c r="GJ8" i="2"/>
  <c r="GJ47" i="2"/>
  <c r="GJ46" i="2"/>
  <c r="GJ45" i="2"/>
  <c r="GM44" i="2"/>
  <c r="GM43" i="2"/>
  <c r="GM42" i="2"/>
  <c r="GM41" i="2"/>
  <c r="GL40" i="2"/>
  <c r="GL39" i="2"/>
  <c r="GL38" i="2"/>
  <c r="GL37" i="2"/>
  <c r="GK36" i="2"/>
  <c r="GK35" i="2"/>
  <c r="GK34" i="2"/>
  <c r="GK33" i="2"/>
  <c r="GJ32" i="2"/>
  <c r="GJ31" i="2"/>
  <c r="GJ30" i="2"/>
  <c r="GJ29" i="2"/>
  <c r="GM28" i="2"/>
  <c r="GM27" i="2"/>
  <c r="GM26" i="2"/>
  <c r="GM25" i="2"/>
  <c r="GL24" i="2"/>
  <c r="GL23" i="2"/>
  <c r="GL22" i="2"/>
  <c r="GL21" i="2"/>
  <c r="GK20" i="2"/>
  <c r="GK19" i="2"/>
  <c r="GK18" i="2"/>
  <c r="GK17" i="2"/>
  <c r="GJ16" i="2"/>
  <c r="GJ15" i="2"/>
  <c r="GJ14" i="2"/>
  <c r="GJ13" i="2"/>
  <c r="GM12" i="2"/>
  <c r="GM11" i="2"/>
  <c r="GM10" i="2"/>
  <c r="GM9" i="2"/>
  <c r="GL8" i="2"/>
  <c r="GM47" i="2"/>
  <c r="GM45" i="2"/>
  <c r="GL43" i="2"/>
  <c r="GL41" i="2"/>
  <c r="GK40" i="2"/>
  <c r="GK39" i="2"/>
  <c r="GK37" i="2"/>
  <c r="GJ35" i="2"/>
  <c r="GJ33" i="2"/>
  <c r="GM30" i="2"/>
  <c r="GL28" i="2"/>
  <c r="GL26" i="2"/>
  <c r="GK22" i="2"/>
  <c r="GJ20" i="2"/>
  <c r="GJ18" i="2"/>
  <c r="GM16" i="2"/>
  <c r="GM15" i="2"/>
  <c r="GM13" i="2"/>
  <c r="GL11" i="2"/>
  <c r="GL9" i="2"/>
  <c r="GK8" i="2"/>
  <c r="GJ26" i="2"/>
  <c r="GM23" i="2"/>
  <c r="GK15" i="2"/>
  <c r="GK13" i="2"/>
  <c r="GJ11" i="2"/>
  <c r="GJ42" i="2"/>
  <c r="GM37" i="2"/>
  <c r="GJ27" i="2"/>
  <c r="GK47" i="2"/>
  <c r="GK45" i="2"/>
  <c r="GJ43" i="2"/>
  <c r="GJ41" i="2"/>
  <c r="GM38" i="2"/>
  <c r="GL36" i="2"/>
  <c r="GL34" i="2"/>
  <c r="GK30" i="2"/>
  <c r="GJ28" i="2"/>
  <c r="GM24" i="2"/>
  <c r="GM21" i="2"/>
  <c r="GL19" i="2"/>
  <c r="GL17" i="2"/>
  <c r="GK16" i="2"/>
  <c r="GJ9" i="2"/>
  <c r="GK46" i="2"/>
  <c r="GM40" i="2"/>
  <c r="GM39" i="2"/>
  <c r="GL33" i="2"/>
  <c r="GK32" i="2"/>
  <c r="GK31" i="2"/>
  <c r="GK29" i="2"/>
  <c r="GM22" i="2"/>
  <c r="GL20" i="2"/>
  <c r="GM46" i="2"/>
  <c r="GL44" i="2"/>
  <c r="GL42" i="2"/>
  <c r="GK38" i="2"/>
  <c r="GJ36" i="2"/>
  <c r="GN36" i="2" s="1"/>
  <c r="GJ34" i="2"/>
  <c r="GM32" i="2"/>
  <c r="GM31" i="2"/>
  <c r="GM29" i="2"/>
  <c r="GL27" i="2"/>
  <c r="GL25" i="2"/>
  <c r="GK24" i="2"/>
  <c r="GK23" i="2"/>
  <c r="GK21" i="2"/>
  <c r="GJ19" i="2"/>
  <c r="GJ17" i="2"/>
  <c r="GM14" i="2"/>
  <c r="GL12" i="2"/>
  <c r="GL10" i="2"/>
  <c r="GJ44" i="2"/>
  <c r="GL35" i="2"/>
  <c r="GJ25" i="2"/>
  <c r="GL18" i="2"/>
  <c r="GK14" i="2"/>
  <c r="GJ12" i="2"/>
  <c r="GN12" i="2" s="1"/>
  <c r="GJ10" i="2"/>
  <c r="GM8" i="2"/>
  <c r="GB40" i="2"/>
  <c r="GB28" i="2"/>
  <c r="GB44" i="2"/>
  <c r="GB8" i="2"/>
  <c r="GB20" i="2"/>
  <c r="GV7" i="2"/>
  <c r="HA4" i="2"/>
  <c r="GO3" i="2"/>
  <c r="GK7" i="2"/>
  <c r="GL7" i="2"/>
  <c r="GB12" i="2"/>
  <c r="GB36" i="2"/>
  <c r="GB16" i="2"/>
  <c r="GB32" i="2"/>
  <c r="GN28" i="2" l="1"/>
  <c r="GN44" i="2"/>
  <c r="GW50" i="2"/>
  <c r="GW49" i="2"/>
  <c r="GW48" i="2"/>
  <c r="GV50" i="2"/>
  <c r="GX49" i="2"/>
  <c r="GY48" i="2"/>
  <c r="GY49" i="2"/>
  <c r="GX50" i="2"/>
  <c r="GX48" i="2"/>
  <c r="GV49" i="2"/>
  <c r="GY50" i="2"/>
  <c r="GV48" i="2"/>
  <c r="GW47" i="2"/>
  <c r="GW46" i="2"/>
  <c r="GW45" i="2"/>
  <c r="GY44" i="2"/>
  <c r="GV43" i="2"/>
  <c r="GV42" i="2"/>
  <c r="GV41" i="2"/>
  <c r="GX40" i="2"/>
  <c r="GY39" i="2"/>
  <c r="GY38" i="2"/>
  <c r="GY37" i="2"/>
  <c r="GW36" i="2"/>
  <c r="GX35" i="2"/>
  <c r="GX34" i="2"/>
  <c r="GX33" i="2"/>
  <c r="GV32" i="2"/>
  <c r="GW31" i="2"/>
  <c r="GW30" i="2"/>
  <c r="GW29" i="2"/>
  <c r="GY28" i="2"/>
  <c r="GV27" i="2"/>
  <c r="GV26" i="2"/>
  <c r="GV25" i="2"/>
  <c r="GX24" i="2"/>
  <c r="GY23" i="2"/>
  <c r="GY22" i="2"/>
  <c r="GY21" i="2"/>
  <c r="GW20" i="2"/>
  <c r="GX19" i="2"/>
  <c r="GX18" i="2"/>
  <c r="GX17" i="2"/>
  <c r="GV16" i="2"/>
  <c r="GW15" i="2"/>
  <c r="GW14" i="2"/>
  <c r="GW13" i="2"/>
  <c r="GY12" i="2"/>
  <c r="GV11" i="2"/>
  <c r="GV10" i="2"/>
  <c r="GV9" i="2"/>
  <c r="GX8" i="2"/>
  <c r="GY47" i="2"/>
  <c r="GY46" i="2"/>
  <c r="GY45" i="2"/>
  <c r="GW44" i="2"/>
  <c r="GX43" i="2"/>
  <c r="GX42" i="2"/>
  <c r="GX41" i="2"/>
  <c r="GV40" i="2"/>
  <c r="GW39" i="2"/>
  <c r="GW38" i="2"/>
  <c r="GW37" i="2"/>
  <c r="GY36" i="2"/>
  <c r="GV35" i="2"/>
  <c r="GV34" i="2"/>
  <c r="GV33" i="2"/>
  <c r="GX32" i="2"/>
  <c r="GY31" i="2"/>
  <c r="GY30" i="2"/>
  <c r="GY29" i="2"/>
  <c r="GW28" i="2"/>
  <c r="GX27" i="2"/>
  <c r="GX26" i="2"/>
  <c r="GX25" i="2"/>
  <c r="GV24" i="2"/>
  <c r="GW23" i="2"/>
  <c r="GW22" i="2"/>
  <c r="GW21" i="2"/>
  <c r="GY20" i="2"/>
  <c r="GV19" i="2"/>
  <c r="GV18" i="2"/>
  <c r="GV17" i="2"/>
  <c r="GX16" i="2"/>
  <c r="GY15" i="2"/>
  <c r="GY14" i="2"/>
  <c r="GY13" i="2"/>
  <c r="GW12" i="2"/>
  <c r="GX11" i="2"/>
  <c r="GX10" i="2"/>
  <c r="GX9" i="2"/>
  <c r="GV8" i="2"/>
  <c r="GV46" i="2"/>
  <c r="GX44" i="2"/>
  <c r="GW42" i="2"/>
  <c r="GX39" i="2"/>
  <c r="GX37" i="2"/>
  <c r="GV36" i="2"/>
  <c r="GY35" i="2"/>
  <c r="GY33" i="2"/>
  <c r="GV31" i="2"/>
  <c r="GV29" i="2"/>
  <c r="GW27" i="2"/>
  <c r="GW25" i="2"/>
  <c r="GY24" i="2"/>
  <c r="GX22" i="2"/>
  <c r="GY18" i="2"/>
  <c r="GW16" i="2"/>
  <c r="GV14" i="2"/>
  <c r="GX12" i="2"/>
  <c r="GW10" i="2"/>
  <c r="GY26" i="2"/>
  <c r="GW24" i="2"/>
  <c r="GV22" i="2"/>
  <c r="GX20" i="2"/>
  <c r="GV12" i="2"/>
  <c r="GY11" i="2"/>
  <c r="GY9" i="2"/>
  <c r="GV38" i="2"/>
  <c r="GX31" i="2"/>
  <c r="GX29" i="2"/>
  <c r="GY25" i="2"/>
  <c r="GV23" i="2"/>
  <c r="GX47" i="2"/>
  <c r="GX45" i="2"/>
  <c r="GV44" i="2"/>
  <c r="GZ44" i="2" s="1"/>
  <c r="GY43" i="2"/>
  <c r="GY41" i="2"/>
  <c r="GV39" i="2"/>
  <c r="GV37" i="2"/>
  <c r="GW35" i="2"/>
  <c r="GW33" i="2"/>
  <c r="GY32" i="2"/>
  <c r="GX30" i="2"/>
  <c r="GW18" i="2"/>
  <c r="GX15" i="2"/>
  <c r="GX13" i="2"/>
  <c r="GY42" i="2"/>
  <c r="GW40" i="2"/>
  <c r="GX36" i="2"/>
  <c r="GW19" i="2"/>
  <c r="GV47" i="2"/>
  <c r="GV45" i="2"/>
  <c r="GW43" i="2"/>
  <c r="GW41" i="2"/>
  <c r="GY40" i="2"/>
  <c r="GX38" i="2"/>
  <c r="GY34" i="2"/>
  <c r="GW32" i="2"/>
  <c r="GV30" i="2"/>
  <c r="GX28" i="2"/>
  <c r="GW26" i="2"/>
  <c r="GX23" i="2"/>
  <c r="GX21" i="2"/>
  <c r="GV20" i="2"/>
  <c r="GY19" i="2"/>
  <c r="GY17" i="2"/>
  <c r="GV15" i="2"/>
  <c r="GV13" i="2"/>
  <c r="GW11" i="2"/>
  <c r="GW9" i="2"/>
  <c r="GY8" i="2"/>
  <c r="GX46" i="2"/>
  <c r="GW34" i="2"/>
  <c r="GV28" i="2"/>
  <c r="GY27" i="2"/>
  <c r="GV21" i="2"/>
  <c r="GW17" i="2"/>
  <c r="GW8" i="2"/>
  <c r="GX14" i="2"/>
  <c r="GY16" i="2"/>
  <c r="GY10" i="2"/>
  <c r="HH7" i="2"/>
  <c r="HM4" i="2"/>
  <c r="HA3" i="2"/>
  <c r="GN16" i="2"/>
  <c r="GN32" i="2"/>
  <c r="GX7" i="2"/>
  <c r="GW7" i="2"/>
  <c r="GN20" i="2"/>
  <c r="GN8" i="2"/>
  <c r="GN24" i="2"/>
  <c r="GN40" i="2"/>
  <c r="GZ36" i="2" l="1"/>
  <c r="GZ24" i="2"/>
  <c r="GZ12" i="2"/>
  <c r="HI7" i="2"/>
  <c r="HJ7" i="2"/>
  <c r="HY4" i="2"/>
  <c r="HM3" i="2"/>
  <c r="HT7" i="2"/>
  <c r="HH50" i="2"/>
  <c r="HH49" i="2"/>
  <c r="HH48" i="2"/>
  <c r="HI50" i="2"/>
  <c r="HJ49" i="2"/>
  <c r="HK48" i="2"/>
  <c r="HJ50" i="2"/>
  <c r="HI48" i="2"/>
  <c r="HK49" i="2"/>
  <c r="HJ48" i="2"/>
  <c r="HK50" i="2"/>
  <c r="HI49" i="2"/>
  <c r="HH47" i="2"/>
  <c r="HH46" i="2"/>
  <c r="HH45" i="2"/>
  <c r="HI44" i="2"/>
  <c r="HK43" i="2"/>
  <c r="HK42" i="2"/>
  <c r="HK41" i="2"/>
  <c r="HH40" i="2"/>
  <c r="HJ39" i="2"/>
  <c r="HJ38" i="2"/>
  <c r="HJ37" i="2"/>
  <c r="HK36" i="2"/>
  <c r="HI35" i="2"/>
  <c r="HI34" i="2"/>
  <c r="HI33" i="2"/>
  <c r="HJ32" i="2"/>
  <c r="HH31" i="2"/>
  <c r="HH30" i="2"/>
  <c r="HH29" i="2"/>
  <c r="HI28" i="2"/>
  <c r="HK27" i="2"/>
  <c r="HK26" i="2"/>
  <c r="HK25" i="2"/>
  <c r="HH24" i="2"/>
  <c r="HJ23" i="2"/>
  <c r="HJ22" i="2"/>
  <c r="HJ21" i="2"/>
  <c r="HK20" i="2"/>
  <c r="HI19" i="2"/>
  <c r="HI18" i="2"/>
  <c r="HI17" i="2"/>
  <c r="HJ16" i="2"/>
  <c r="HH15" i="2"/>
  <c r="HH14" i="2"/>
  <c r="HH13" i="2"/>
  <c r="HI12" i="2"/>
  <c r="HK11" i="2"/>
  <c r="HK10" i="2"/>
  <c r="HK9" i="2"/>
  <c r="HH8" i="2"/>
  <c r="HJ47" i="2"/>
  <c r="HJ46" i="2"/>
  <c r="HJ45" i="2"/>
  <c r="HK44" i="2"/>
  <c r="HI43" i="2"/>
  <c r="HI42" i="2"/>
  <c r="HI41" i="2"/>
  <c r="HJ40" i="2"/>
  <c r="HH39" i="2"/>
  <c r="HH38" i="2"/>
  <c r="HH37" i="2"/>
  <c r="HI36" i="2"/>
  <c r="HK35" i="2"/>
  <c r="HK34" i="2"/>
  <c r="HK33" i="2"/>
  <c r="HH32" i="2"/>
  <c r="HJ31" i="2"/>
  <c r="HJ30" i="2"/>
  <c r="HJ29" i="2"/>
  <c r="HK28" i="2"/>
  <c r="HI27" i="2"/>
  <c r="HI26" i="2"/>
  <c r="HI25" i="2"/>
  <c r="HJ24" i="2"/>
  <c r="HH23" i="2"/>
  <c r="HH22" i="2"/>
  <c r="HH21" i="2"/>
  <c r="HI20" i="2"/>
  <c r="HK19" i="2"/>
  <c r="HK18" i="2"/>
  <c r="HK17" i="2"/>
  <c r="HH16" i="2"/>
  <c r="HJ15" i="2"/>
  <c r="HJ14" i="2"/>
  <c r="HJ13" i="2"/>
  <c r="HK12" i="2"/>
  <c r="HI11" i="2"/>
  <c r="HI10" i="2"/>
  <c r="HI9" i="2"/>
  <c r="HJ8" i="2"/>
  <c r="HK46" i="2"/>
  <c r="HJ42" i="2"/>
  <c r="HI38" i="2"/>
  <c r="HH34" i="2"/>
  <c r="HK32" i="2"/>
  <c r="HK31" i="2"/>
  <c r="HK29" i="2"/>
  <c r="HJ28" i="2"/>
  <c r="HJ27" i="2"/>
  <c r="HJ25" i="2"/>
  <c r="HI24" i="2"/>
  <c r="HI23" i="2"/>
  <c r="HI21" i="2"/>
  <c r="HH20" i="2"/>
  <c r="HH19" i="2"/>
  <c r="HH17" i="2"/>
  <c r="HK14" i="2"/>
  <c r="HJ10" i="2"/>
  <c r="HH25" i="2"/>
  <c r="HK22" i="2"/>
  <c r="HI14" i="2"/>
  <c r="HJ34" i="2"/>
  <c r="HI30" i="2"/>
  <c r="HK24" i="2"/>
  <c r="HJ19" i="2"/>
  <c r="HI46" i="2"/>
  <c r="HH42" i="2"/>
  <c r="HK40" i="2"/>
  <c r="HK39" i="2"/>
  <c r="HK37" i="2"/>
  <c r="HJ36" i="2"/>
  <c r="HJ35" i="2"/>
  <c r="HJ33" i="2"/>
  <c r="HI32" i="2"/>
  <c r="HI31" i="2"/>
  <c r="HI29" i="2"/>
  <c r="HH28" i="2"/>
  <c r="HH27" i="2"/>
  <c r="HJ18" i="2"/>
  <c r="HH10" i="2"/>
  <c r="HK8" i="2"/>
  <c r="HH43" i="2"/>
  <c r="HH41" i="2"/>
  <c r="HK21" i="2"/>
  <c r="HJ20" i="2"/>
  <c r="HJ17" i="2"/>
  <c r="HK47" i="2"/>
  <c r="HK45" i="2"/>
  <c r="HJ44" i="2"/>
  <c r="HJ43" i="2"/>
  <c r="HJ41" i="2"/>
  <c r="HI40" i="2"/>
  <c r="HI39" i="2"/>
  <c r="HI37" i="2"/>
  <c r="HH36" i="2"/>
  <c r="HH35" i="2"/>
  <c r="HH33" i="2"/>
  <c r="HK30" i="2"/>
  <c r="HJ26" i="2"/>
  <c r="HI22" i="2"/>
  <c r="HH18" i="2"/>
  <c r="HK16" i="2"/>
  <c r="HK15" i="2"/>
  <c r="HK13" i="2"/>
  <c r="HJ12" i="2"/>
  <c r="HJ11" i="2"/>
  <c r="HJ9" i="2"/>
  <c r="HI8" i="2"/>
  <c r="HI47" i="2"/>
  <c r="HI45" i="2"/>
  <c r="HH44" i="2"/>
  <c r="HK38" i="2"/>
  <c r="HH26" i="2"/>
  <c r="HK23" i="2"/>
  <c r="HI16" i="2"/>
  <c r="HH12" i="2"/>
  <c r="HL12" i="2" s="1"/>
  <c r="HH11" i="2"/>
  <c r="HI13" i="2"/>
  <c r="HH9" i="2"/>
  <c r="HI15" i="2"/>
  <c r="GZ8" i="2"/>
  <c r="GZ40" i="2"/>
  <c r="GZ16" i="2"/>
  <c r="GZ32" i="2"/>
  <c r="GZ28" i="2"/>
  <c r="GZ20" i="2"/>
  <c r="HL36" i="2" l="1"/>
  <c r="IF7" i="2"/>
  <c r="IK4" i="2"/>
  <c r="HY3" i="2"/>
  <c r="HL44" i="2"/>
  <c r="HL28" i="2"/>
  <c r="HL20" i="2"/>
  <c r="HL8" i="2"/>
  <c r="HL24" i="2"/>
  <c r="HL40" i="2"/>
  <c r="HL16" i="2"/>
  <c r="HL32" i="2"/>
  <c r="HW50" i="2"/>
  <c r="HW49" i="2"/>
  <c r="HW48" i="2"/>
  <c r="HT50" i="2"/>
  <c r="HU49" i="2"/>
  <c r="HV48" i="2"/>
  <c r="HV50" i="2"/>
  <c r="HU48" i="2"/>
  <c r="HT48" i="2"/>
  <c r="HT49" i="2"/>
  <c r="HU50" i="2"/>
  <c r="HV49" i="2"/>
  <c r="HW47" i="2"/>
  <c r="HW46" i="2"/>
  <c r="HW45" i="2"/>
  <c r="HW44" i="2"/>
  <c r="HV43" i="2"/>
  <c r="HV42" i="2"/>
  <c r="HV41" i="2"/>
  <c r="HV40" i="2"/>
  <c r="HU39" i="2"/>
  <c r="HU38" i="2"/>
  <c r="HU37" i="2"/>
  <c r="HU36" i="2"/>
  <c r="HT35" i="2"/>
  <c r="HT34" i="2"/>
  <c r="HT33" i="2"/>
  <c r="HT32" i="2"/>
  <c r="HW31" i="2"/>
  <c r="HW30" i="2"/>
  <c r="HW29" i="2"/>
  <c r="HW28" i="2"/>
  <c r="HV27" i="2"/>
  <c r="HV26" i="2"/>
  <c r="HV25" i="2"/>
  <c r="HV24" i="2"/>
  <c r="HU23" i="2"/>
  <c r="HU22" i="2"/>
  <c r="HU21" i="2"/>
  <c r="HU20" i="2"/>
  <c r="HT19" i="2"/>
  <c r="HT18" i="2"/>
  <c r="HT17" i="2"/>
  <c r="HT16" i="2"/>
  <c r="HW15" i="2"/>
  <c r="HW14" i="2"/>
  <c r="HW13" i="2"/>
  <c r="HW12" i="2"/>
  <c r="HV11" i="2"/>
  <c r="HV10" i="2"/>
  <c r="HV9" i="2"/>
  <c r="HV8" i="2"/>
  <c r="HU47" i="2"/>
  <c r="HU46" i="2"/>
  <c r="HU45" i="2"/>
  <c r="HU44" i="2"/>
  <c r="HT43" i="2"/>
  <c r="HT42" i="2"/>
  <c r="HT41" i="2"/>
  <c r="HT40" i="2"/>
  <c r="HW39" i="2"/>
  <c r="HW38" i="2"/>
  <c r="HW37" i="2"/>
  <c r="HW36" i="2"/>
  <c r="HV35" i="2"/>
  <c r="HV34" i="2"/>
  <c r="HV33" i="2"/>
  <c r="HV32" i="2"/>
  <c r="HU31" i="2"/>
  <c r="HU30" i="2"/>
  <c r="HU29" i="2"/>
  <c r="HU28" i="2"/>
  <c r="HT27" i="2"/>
  <c r="HT26" i="2"/>
  <c r="HT25" i="2"/>
  <c r="HT24" i="2"/>
  <c r="HW23" i="2"/>
  <c r="HW22" i="2"/>
  <c r="HW21" i="2"/>
  <c r="HW20" i="2"/>
  <c r="HV19" i="2"/>
  <c r="HV18" i="2"/>
  <c r="HV17" i="2"/>
  <c r="HV16" i="2"/>
  <c r="HU15" i="2"/>
  <c r="HU14" i="2"/>
  <c r="HU13" i="2"/>
  <c r="HU12" i="2"/>
  <c r="HT11" i="2"/>
  <c r="HT10" i="2"/>
  <c r="HT9" i="2"/>
  <c r="HT8" i="2"/>
  <c r="HT47" i="2"/>
  <c r="HT45" i="2"/>
  <c r="HV44" i="2"/>
  <c r="HU43" i="2"/>
  <c r="HU41" i="2"/>
  <c r="HW40" i="2"/>
  <c r="HV38" i="2"/>
  <c r="HT36" i="2"/>
  <c r="HW34" i="2"/>
  <c r="HU32" i="2"/>
  <c r="HT30" i="2"/>
  <c r="HU26" i="2"/>
  <c r="HV23" i="2"/>
  <c r="HV21" i="2"/>
  <c r="HW19" i="2"/>
  <c r="HW17" i="2"/>
  <c r="HT15" i="2"/>
  <c r="HT13" i="2"/>
  <c r="HV12" i="2"/>
  <c r="HU11" i="2"/>
  <c r="HU9" i="2"/>
  <c r="HW8" i="2"/>
  <c r="HW27" i="2"/>
  <c r="HW25" i="2"/>
  <c r="HU19" i="2"/>
  <c r="HU17" i="2"/>
  <c r="HT12" i="2"/>
  <c r="HW43" i="2"/>
  <c r="HU35" i="2"/>
  <c r="HW26" i="2"/>
  <c r="HV46" i="2"/>
  <c r="HT44" i="2"/>
  <c r="HW42" i="2"/>
  <c r="HU40" i="2"/>
  <c r="HT38" i="2"/>
  <c r="HU34" i="2"/>
  <c r="HV31" i="2"/>
  <c r="HV29" i="2"/>
  <c r="HT23" i="2"/>
  <c r="HT21" i="2"/>
  <c r="HV20" i="2"/>
  <c r="HW16" i="2"/>
  <c r="HV14" i="2"/>
  <c r="HW10" i="2"/>
  <c r="HU8" i="2"/>
  <c r="HV47" i="2"/>
  <c r="HV45" i="2"/>
  <c r="HV36" i="2"/>
  <c r="HW32" i="2"/>
  <c r="HU24" i="2"/>
  <c r="HT22" i="2"/>
  <c r="HU18" i="2"/>
  <c r="HT46" i="2"/>
  <c r="HU42" i="2"/>
  <c r="HV39" i="2"/>
  <c r="HV37" i="2"/>
  <c r="HW35" i="2"/>
  <c r="HW33" i="2"/>
  <c r="HT31" i="2"/>
  <c r="HT29" i="2"/>
  <c r="HV28" i="2"/>
  <c r="HU27" i="2"/>
  <c r="HU25" i="2"/>
  <c r="HW24" i="2"/>
  <c r="HV22" i="2"/>
  <c r="HT20" i="2"/>
  <c r="HW18" i="2"/>
  <c r="HU16" i="2"/>
  <c r="HT14" i="2"/>
  <c r="HU10" i="2"/>
  <c r="HW41" i="2"/>
  <c r="HT39" i="2"/>
  <c r="HT37" i="2"/>
  <c r="HU33" i="2"/>
  <c r="HV30" i="2"/>
  <c r="HT28" i="2"/>
  <c r="HV13" i="2"/>
  <c r="HW9" i="2"/>
  <c r="HV15" i="2"/>
  <c r="HW11" i="2"/>
  <c r="HV7" i="2"/>
  <c r="HU7" i="2"/>
  <c r="HX28" i="2" l="1"/>
  <c r="HX20" i="2"/>
  <c r="HX36" i="2"/>
  <c r="IR7" i="2"/>
  <c r="IW4" i="2"/>
  <c r="IK3" i="2"/>
  <c r="HX44" i="2"/>
  <c r="HX12" i="2"/>
  <c r="IH50" i="2"/>
  <c r="IH49" i="2"/>
  <c r="IH48" i="2"/>
  <c r="IF50" i="2"/>
  <c r="IG49" i="2"/>
  <c r="II48" i="2"/>
  <c r="IF49" i="2"/>
  <c r="II50" i="2"/>
  <c r="IG48" i="2"/>
  <c r="IG50" i="2"/>
  <c r="IF48" i="2"/>
  <c r="II49" i="2"/>
  <c r="IH47" i="2"/>
  <c r="IH46" i="2"/>
  <c r="IH45" i="2"/>
  <c r="IG44" i="2"/>
  <c r="IG43" i="2"/>
  <c r="IG42" i="2"/>
  <c r="IG41" i="2"/>
  <c r="IF40" i="2"/>
  <c r="IF39" i="2"/>
  <c r="IF38" i="2"/>
  <c r="IF37" i="2"/>
  <c r="II36" i="2"/>
  <c r="II35" i="2"/>
  <c r="II34" i="2"/>
  <c r="II33" i="2"/>
  <c r="IH32" i="2"/>
  <c r="IH31" i="2"/>
  <c r="IH30" i="2"/>
  <c r="IH29" i="2"/>
  <c r="IG28" i="2"/>
  <c r="IG27" i="2"/>
  <c r="IG26" i="2"/>
  <c r="IG25" i="2"/>
  <c r="IF24" i="2"/>
  <c r="IF23" i="2"/>
  <c r="IF22" i="2"/>
  <c r="IF21" i="2"/>
  <c r="II20" i="2"/>
  <c r="II19" i="2"/>
  <c r="II18" i="2"/>
  <c r="II17" i="2"/>
  <c r="IH16" i="2"/>
  <c r="IH15" i="2"/>
  <c r="IH14" i="2"/>
  <c r="IH13" i="2"/>
  <c r="IG12" i="2"/>
  <c r="IG11" i="2"/>
  <c r="IG10" i="2"/>
  <c r="IG9" i="2"/>
  <c r="IF8" i="2"/>
  <c r="IF47" i="2"/>
  <c r="IF46" i="2"/>
  <c r="IF45" i="2"/>
  <c r="II44" i="2"/>
  <c r="II43" i="2"/>
  <c r="II42" i="2"/>
  <c r="II41" i="2"/>
  <c r="IH40" i="2"/>
  <c r="IH39" i="2"/>
  <c r="IH38" i="2"/>
  <c r="IH37" i="2"/>
  <c r="IG36" i="2"/>
  <c r="IG35" i="2"/>
  <c r="IG34" i="2"/>
  <c r="IG33" i="2"/>
  <c r="IF32" i="2"/>
  <c r="IF31" i="2"/>
  <c r="IF30" i="2"/>
  <c r="IF29" i="2"/>
  <c r="II28" i="2"/>
  <c r="II27" i="2"/>
  <c r="II26" i="2"/>
  <c r="II25" i="2"/>
  <c r="IH24" i="2"/>
  <c r="IH23" i="2"/>
  <c r="IH22" i="2"/>
  <c r="IH21" i="2"/>
  <c r="IG20" i="2"/>
  <c r="IG19" i="2"/>
  <c r="IG18" i="2"/>
  <c r="IG17" i="2"/>
  <c r="IF16" i="2"/>
  <c r="IF15" i="2"/>
  <c r="IF14" i="2"/>
  <c r="IF13" i="2"/>
  <c r="II12" i="2"/>
  <c r="II11" i="2"/>
  <c r="II10" i="2"/>
  <c r="II9" i="2"/>
  <c r="IH8" i="2"/>
  <c r="II47" i="2"/>
  <c r="II45" i="2"/>
  <c r="IH43" i="2"/>
  <c r="IH41" i="2"/>
  <c r="IG40" i="2"/>
  <c r="IG39" i="2"/>
  <c r="IG37" i="2"/>
  <c r="IF35" i="2"/>
  <c r="IF33" i="2"/>
  <c r="II30" i="2"/>
  <c r="IH28" i="2"/>
  <c r="IH26" i="2"/>
  <c r="IG22" i="2"/>
  <c r="IF20" i="2"/>
  <c r="IF18" i="2"/>
  <c r="II16" i="2"/>
  <c r="II15" i="2"/>
  <c r="II13" i="2"/>
  <c r="IH11" i="2"/>
  <c r="IH9" i="2"/>
  <c r="IG8" i="2"/>
  <c r="II24" i="2"/>
  <c r="II21" i="2"/>
  <c r="IG16" i="2"/>
  <c r="IG15" i="2"/>
  <c r="IF11" i="2"/>
  <c r="IF9" i="2"/>
  <c r="IG46" i="2"/>
  <c r="IF42" i="2"/>
  <c r="II39" i="2"/>
  <c r="II37" i="2"/>
  <c r="IH33" i="2"/>
  <c r="II22" i="2"/>
  <c r="IG47" i="2"/>
  <c r="IG45" i="2"/>
  <c r="IF43" i="2"/>
  <c r="IF41" i="2"/>
  <c r="II38" i="2"/>
  <c r="IH36" i="2"/>
  <c r="IH34" i="2"/>
  <c r="IG30" i="2"/>
  <c r="IF28" i="2"/>
  <c r="IF26" i="2"/>
  <c r="II23" i="2"/>
  <c r="IH19" i="2"/>
  <c r="IH17" i="2"/>
  <c r="IG13" i="2"/>
  <c r="IF44" i="2"/>
  <c r="IH35" i="2"/>
  <c r="IG32" i="2"/>
  <c r="IG31" i="2"/>
  <c r="IH20" i="2"/>
  <c r="II46" i="2"/>
  <c r="IH44" i="2"/>
  <c r="IH42" i="2"/>
  <c r="IG38" i="2"/>
  <c r="IF36" i="2"/>
  <c r="IF34" i="2"/>
  <c r="II32" i="2"/>
  <c r="II31" i="2"/>
  <c r="II29" i="2"/>
  <c r="IH27" i="2"/>
  <c r="IH25" i="2"/>
  <c r="IG24" i="2"/>
  <c r="IG23" i="2"/>
  <c r="IG21" i="2"/>
  <c r="IF19" i="2"/>
  <c r="IF17" i="2"/>
  <c r="II14" i="2"/>
  <c r="IH12" i="2"/>
  <c r="IH10" i="2"/>
  <c r="II40" i="2"/>
  <c r="IG29" i="2"/>
  <c r="IF27" i="2"/>
  <c r="IF25" i="2"/>
  <c r="IH18" i="2"/>
  <c r="IF12" i="2"/>
  <c r="IG14" i="2"/>
  <c r="IF10" i="2"/>
  <c r="II8" i="2"/>
  <c r="HX8" i="2"/>
  <c r="HX24" i="2"/>
  <c r="HX40" i="2"/>
  <c r="HX16" i="2"/>
  <c r="HX32" i="2"/>
  <c r="IG7" i="2"/>
  <c r="IH7" i="2"/>
  <c r="IJ36" i="2" l="1"/>
  <c r="IJ20" i="2"/>
  <c r="IJ16" i="2"/>
  <c r="IJ32" i="2"/>
  <c r="IJ8" i="2"/>
  <c r="IJ24" i="2"/>
  <c r="IJ40" i="2"/>
  <c r="IS50" i="2"/>
  <c r="IS49" i="2"/>
  <c r="IS48" i="2"/>
  <c r="IR50" i="2"/>
  <c r="IT49" i="2"/>
  <c r="IU48" i="2"/>
  <c r="IU49" i="2"/>
  <c r="IU50" i="2"/>
  <c r="IT50" i="2"/>
  <c r="IR49" i="2"/>
  <c r="IT48" i="2"/>
  <c r="IR48" i="2"/>
  <c r="IS47" i="2"/>
  <c r="IS46" i="2"/>
  <c r="IS45" i="2"/>
  <c r="IU44" i="2"/>
  <c r="IR43" i="2"/>
  <c r="IR42" i="2"/>
  <c r="IR41" i="2"/>
  <c r="IT40" i="2"/>
  <c r="IU39" i="2"/>
  <c r="IU38" i="2"/>
  <c r="IU37" i="2"/>
  <c r="IS36" i="2"/>
  <c r="IT35" i="2"/>
  <c r="IT34" i="2"/>
  <c r="IT33" i="2"/>
  <c r="IR32" i="2"/>
  <c r="IS31" i="2"/>
  <c r="IS30" i="2"/>
  <c r="IS29" i="2"/>
  <c r="IU28" i="2"/>
  <c r="IR27" i="2"/>
  <c r="IR26" i="2"/>
  <c r="IR25" i="2"/>
  <c r="IT24" i="2"/>
  <c r="IU23" i="2"/>
  <c r="IU22" i="2"/>
  <c r="IU21" i="2"/>
  <c r="IS20" i="2"/>
  <c r="IT19" i="2"/>
  <c r="IT18" i="2"/>
  <c r="IT17" i="2"/>
  <c r="IR16" i="2"/>
  <c r="IS15" i="2"/>
  <c r="IS14" i="2"/>
  <c r="IS13" i="2"/>
  <c r="IU12" i="2"/>
  <c r="IR11" i="2"/>
  <c r="IR10" i="2"/>
  <c r="IR9" i="2"/>
  <c r="IT8" i="2"/>
  <c r="IU47" i="2"/>
  <c r="IU46" i="2"/>
  <c r="IU45" i="2"/>
  <c r="IS44" i="2"/>
  <c r="IT43" i="2"/>
  <c r="IT42" i="2"/>
  <c r="IT41" i="2"/>
  <c r="IR40" i="2"/>
  <c r="IS39" i="2"/>
  <c r="IS38" i="2"/>
  <c r="IS37" i="2"/>
  <c r="IU36" i="2"/>
  <c r="IR35" i="2"/>
  <c r="IR34" i="2"/>
  <c r="IR33" i="2"/>
  <c r="IT32" i="2"/>
  <c r="IU31" i="2"/>
  <c r="IU30" i="2"/>
  <c r="IU29" i="2"/>
  <c r="IS28" i="2"/>
  <c r="IT27" i="2"/>
  <c r="IT26" i="2"/>
  <c r="IT25" i="2"/>
  <c r="IR24" i="2"/>
  <c r="IS23" i="2"/>
  <c r="IS22" i="2"/>
  <c r="IS21" i="2"/>
  <c r="IU20" i="2"/>
  <c r="IR19" i="2"/>
  <c r="IR18" i="2"/>
  <c r="IR17" i="2"/>
  <c r="IT16" i="2"/>
  <c r="IU15" i="2"/>
  <c r="IU14" i="2"/>
  <c r="IU13" i="2"/>
  <c r="IS12" i="2"/>
  <c r="IT11" i="2"/>
  <c r="IT10" i="2"/>
  <c r="IT9" i="2"/>
  <c r="IR8" i="2"/>
  <c r="IR46" i="2"/>
  <c r="IT44" i="2"/>
  <c r="IS42" i="2"/>
  <c r="IT39" i="2"/>
  <c r="IT37" i="2"/>
  <c r="IR36" i="2"/>
  <c r="IU35" i="2"/>
  <c r="IU33" i="2"/>
  <c r="IR31" i="2"/>
  <c r="IR29" i="2"/>
  <c r="IS27" i="2"/>
  <c r="IS25" i="2"/>
  <c r="IU24" i="2"/>
  <c r="IT22" i="2"/>
  <c r="IU18" i="2"/>
  <c r="IS16" i="2"/>
  <c r="IR14" i="2"/>
  <c r="IT12" i="2"/>
  <c r="IS10" i="2"/>
  <c r="IU26" i="2"/>
  <c r="IR22" i="2"/>
  <c r="IT20" i="2"/>
  <c r="IS18" i="2"/>
  <c r="IT13" i="2"/>
  <c r="IU11" i="2"/>
  <c r="IU9" i="2"/>
  <c r="IT31" i="2"/>
  <c r="IU25" i="2"/>
  <c r="IR23" i="2"/>
  <c r="IS17" i="2"/>
  <c r="IT47" i="2"/>
  <c r="IT45" i="2"/>
  <c r="IR44" i="2"/>
  <c r="IU43" i="2"/>
  <c r="IU41" i="2"/>
  <c r="IR39" i="2"/>
  <c r="IR37" i="2"/>
  <c r="IS35" i="2"/>
  <c r="IS33" i="2"/>
  <c r="IU32" i="2"/>
  <c r="IT30" i="2"/>
  <c r="IS24" i="2"/>
  <c r="IT15" i="2"/>
  <c r="IR12" i="2"/>
  <c r="IT46" i="2"/>
  <c r="IS40" i="2"/>
  <c r="IT36" i="2"/>
  <c r="IT29" i="2"/>
  <c r="IU27" i="2"/>
  <c r="IR21" i="2"/>
  <c r="IS19" i="2"/>
  <c r="IR47" i="2"/>
  <c r="IR45" i="2"/>
  <c r="IS43" i="2"/>
  <c r="IS41" i="2"/>
  <c r="IU40" i="2"/>
  <c r="IT38" i="2"/>
  <c r="IU34" i="2"/>
  <c r="IS32" i="2"/>
  <c r="IR30" i="2"/>
  <c r="IT28" i="2"/>
  <c r="IS26" i="2"/>
  <c r="IT23" i="2"/>
  <c r="IT21" i="2"/>
  <c r="IR20" i="2"/>
  <c r="IU19" i="2"/>
  <c r="IU17" i="2"/>
  <c r="IR15" i="2"/>
  <c r="IR13" i="2"/>
  <c r="IS11" i="2"/>
  <c r="IS9" i="2"/>
  <c r="IU8" i="2"/>
  <c r="IU42" i="2"/>
  <c r="IR38" i="2"/>
  <c r="IS34" i="2"/>
  <c r="IR28" i="2"/>
  <c r="IT14" i="2"/>
  <c r="IU10" i="2"/>
  <c r="IS8" i="2"/>
  <c r="IU16" i="2"/>
  <c r="JD7" i="2"/>
  <c r="JI4" i="2"/>
  <c r="IW3" i="2"/>
  <c r="IJ44" i="2"/>
  <c r="IJ12" i="2"/>
  <c r="IJ28" i="2"/>
  <c r="IT7" i="2"/>
  <c r="IS7" i="2"/>
  <c r="IV20" i="2" l="1"/>
  <c r="IV12" i="2"/>
  <c r="IV28" i="2"/>
  <c r="JD50" i="2"/>
  <c r="JD49" i="2"/>
  <c r="JD48" i="2"/>
  <c r="JE50" i="2"/>
  <c r="JF49" i="2"/>
  <c r="JG48" i="2"/>
  <c r="JF50" i="2"/>
  <c r="JE48" i="2"/>
  <c r="JF48" i="2"/>
  <c r="JG49" i="2"/>
  <c r="JG50" i="2"/>
  <c r="JD47" i="2"/>
  <c r="JD46" i="2"/>
  <c r="JD45" i="2"/>
  <c r="JE44" i="2"/>
  <c r="JG43" i="2"/>
  <c r="JG42" i="2"/>
  <c r="JG41" i="2"/>
  <c r="JD40" i="2"/>
  <c r="JF39" i="2"/>
  <c r="JF38" i="2"/>
  <c r="JF37" i="2"/>
  <c r="JG36" i="2"/>
  <c r="JE35" i="2"/>
  <c r="JE34" i="2"/>
  <c r="JE33" i="2"/>
  <c r="JF32" i="2"/>
  <c r="JD31" i="2"/>
  <c r="JD30" i="2"/>
  <c r="JD29" i="2"/>
  <c r="JE28" i="2"/>
  <c r="JG27" i="2"/>
  <c r="JG26" i="2"/>
  <c r="JG25" i="2"/>
  <c r="JD24" i="2"/>
  <c r="JF23" i="2"/>
  <c r="JF22" i="2"/>
  <c r="JF21" i="2"/>
  <c r="JG20" i="2"/>
  <c r="JE19" i="2"/>
  <c r="JE18" i="2"/>
  <c r="JE17" i="2"/>
  <c r="JF16" i="2"/>
  <c r="JD15" i="2"/>
  <c r="JD14" i="2"/>
  <c r="JD13" i="2"/>
  <c r="JE12" i="2"/>
  <c r="JG11" i="2"/>
  <c r="JG10" i="2"/>
  <c r="JG9" i="2"/>
  <c r="JD8" i="2"/>
  <c r="JF47" i="2"/>
  <c r="JF46" i="2"/>
  <c r="JF45" i="2"/>
  <c r="JG44" i="2"/>
  <c r="JE43" i="2"/>
  <c r="JE42" i="2"/>
  <c r="JE41" i="2"/>
  <c r="JF40" i="2"/>
  <c r="JD39" i="2"/>
  <c r="JD38" i="2"/>
  <c r="JD37" i="2"/>
  <c r="JE36" i="2"/>
  <c r="JG35" i="2"/>
  <c r="JG34" i="2"/>
  <c r="JG33" i="2"/>
  <c r="JD32" i="2"/>
  <c r="JF31" i="2"/>
  <c r="JF30" i="2"/>
  <c r="JF29" i="2"/>
  <c r="JG28" i="2"/>
  <c r="JE27" i="2"/>
  <c r="JE26" i="2"/>
  <c r="JE25" i="2"/>
  <c r="JF24" i="2"/>
  <c r="JD23" i="2"/>
  <c r="JD22" i="2"/>
  <c r="JD21" i="2"/>
  <c r="JE20" i="2"/>
  <c r="JG19" i="2"/>
  <c r="JG18" i="2"/>
  <c r="JG17" i="2"/>
  <c r="JD16" i="2"/>
  <c r="JF15" i="2"/>
  <c r="JF14" i="2"/>
  <c r="JF13" i="2"/>
  <c r="JG12" i="2"/>
  <c r="JE11" i="2"/>
  <c r="JE10" i="2"/>
  <c r="JE9" i="2"/>
  <c r="JF8" i="2"/>
  <c r="JE49" i="2"/>
  <c r="JG46" i="2"/>
  <c r="JF42" i="2"/>
  <c r="JE38" i="2"/>
  <c r="JD34" i="2"/>
  <c r="JG32" i="2"/>
  <c r="JG31" i="2"/>
  <c r="JG29" i="2"/>
  <c r="JF28" i="2"/>
  <c r="JF27" i="2"/>
  <c r="JF25" i="2"/>
  <c r="JE24" i="2"/>
  <c r="JE23" i="2"/>
  <c r="JE21" i="2"/>
  <c r="JD20" i="2"/>
  <c r="JD19" i="2"/>
  <c r="JD17" i="2"/>
  <c r="JG14" i="2"/>
  <c r="JF10" i="2"/>
  <c r="JD25" i="2"/>
  <c r="JG22" i="2"/>
  <c r="JE45" i="2"/>
  <c r="JD26" i="2"/>
  <c r="JE46" i="2"/>
  <c r="JD42" i="2"/>
  <c r="JG40" i="2"/>
  <c r="JG39" i="2"/>
  <c r="JG37" i="2"/>
  <c r="JF36" i="2"/>
  <c r="JF35" i="2"/>
  <c r="JF33" i="2"/>
  <c r="JE32" i="2"/>
  <c r="JE31" i="2"/>
  <c r="JE29" i="2"/>
  <c r="JD28" i="2"/>
  <c r="JD27" i="2"/>
  <c r="JF18" i="2"/>
  <c r="JE14" i="2"/>
  <c r="JD10" i="2"/>
  <c r="JG8" i="2"/>
  <c r="JD43" i="2"/>
  <c r="JG38" i="2"/>
  <c r="JF34" i="2"/>
  <c r="JE30" i="2"/>
  <c r="JG24" i="2"/>
  <c r="JG21" i="2"/>
  <c r="JF20" i="2"/>
  <c r="JF17" i="2"/>
  <c r="JG47" i="2"/>
  <c r="JG45" i="2"/>
  <c r="JF44" i="2"/>
  <c r="JF43" i="2"/>
  <c r="JF41" i="2"/>
  <c r="JE40" i="2"/>
  <c r="JE39" i="2"/>
  <c r="JE37" i="2"/>
  <c r="JD36" i="2"/>
  <c r="JD35" i="2"/>
  <c r="JD33" i="2"/>
  <c r="JG30" i="2"/>
  <c r="JF26" i="2"/>
  <c r="JE22" i="2"/>
  <c r="JD18" i="2"/>
  <c r="JG16" i="2"/>
  <c r="JG15" i="2"/>
  <c r="JG13" i="2"/>
  <c r="JF12" i="2"/>
  <c r="JF11" i="2"/>
  <c r="JF9" i="2"/>
  <c r="JE8" i="2"/>
  <c r="JE47" i="2"/>
  <c r="JD44" i="2"/>
  <c r="JH44" i="2" s="1"/>
  <c r="JD41" i="2"/>
  <c r="JG23" i="2"/>
  <c r="JF19" i="2"/>
  <c r="JE16" i="2"/>
  <c r="JE13" i="2"/>
  <c r="JD9" i="2"/>
  <c r="JE15" i="2"/>
  <c r="JD11" i="2"/>
  <c r="JD12" i="2"/>
  <c r="IV8" i="2"/>
  <c r="JU4" i="2"/>
  <c r="JI3" i="2"/>
  <c r="JP7" i="2"/>
  <c r="IV24" i="2"/>
  <c r="IV40" i="2"/>
  <c r="JE7" i="2"/>
  <c r="JF7" i="2"/>
  <c r="IV44" i="2"/>
  <c r="IV36" i="2"/>
  <c r="IV16" i="2"/>
  <c r="IV32" i="2"/>
  <c r="JH20" i="2" l="1"/>
  <c r="JH12" i="2"/>
  <c r="JS50" i="2"/>
  <c r="JS49" i="2"/>
  <c r="JS48" i="2"/>
  <c r="JP50" i="2"/>
  <c r="JQ49" i="2"/>
  <c r="JR48" i="2"/>
  <c r="JR50" i="2"/>
  <c r="JQ48" i="2"/>
  <c r="JP49" i="2"/>
  <c r="JQ50" i="2"/>
  <c r="JR49" i="2"/>
  <c r="JP48" i="2"/>
  <c r="JS47" i="2"/>
  <c r="JS46" i="2"/>
  <c r="JS45" i="2"/>
  <c r="JS44" i="2"/>
  <c r="JR43" i="2"/>
  <c r="JR42" i="2"/>
  <c r="JR41" i="2"/>
  <c r="JR40" i="2"/>
  <c r="JQ39" i="2"/>
  <c r="JQ38" i="2"/>
  <c r="JQ37" i="2"/>
  <c r="JQ36" i="2"/>
  <c r="JP35" i="2"/>
  <c r="JP34" i="2"/>
  <c r="JP33" i="2"/>
  <c r="JP32" i="2"/>
  <c r="JS31" i="2"/>
  <c r="JS30" i="2"/>
  <c r="JS29" i="2"/>
  <c r="JS28" i="2"/>
  <c r="JR27" i="2"/>
  <c r="JR26" i="2"/>
  <c r="JR25" i="2"/>
  <c r="JR24" i="2"/>
  <c r="JQ23" i="2"/>
  <c r="JQ22" i="2"/>
  <c r="JQ21" i="2"/>
  <c r="JQ20" i="2"/>
  <c r="JP19" i="2"/>
  <c r="JP18" i="2"/>
  <c r="JP17" i="2"/>
  <c r="JP16" i="2"/>
  <c r="JS15" i="2"/>
  <c r="JS14" i="2"/>
  <c r="JS13" i="2"/>
  <c r="JS12" i="2"/>
  <c r="JR11" i="2"/>
  <c r="JR10" i="2"/>
  <c r="JR9" i="2"/>
  <c r="JR8" i="2"/>
  <c r="JQ47" i="2"/>
  <c r="JQ46" i="2"/>
  <c r="JQ45" i="2"/>
  <c r="JQ44" i="2"/>
  <c r="JP43" i="2"/>
  <c r="JP42" i="2"/>
  <c r="JP41" i="2"/>
  <c r="JP40" i="2"/>
  <c r="JS39" i="2"/>
  <c r="JS38" i="2"/>
  <c r="JS37" i="2"/>
  <c r="JS36" i="2"/>
  <c r="JR35" i="2"/>
  <c r="JR34" i="2"/>
  <c r="JR33" i="2"/>
  <c r="JR32" i="2"/>
  <c r="JQ31" i="2"/>
  <c r="JQ30" i="2"/>
  <c r="JQ29" i="2"/>
  <c r="JQ28" i="2"/>
  <c r="JP27" i="2"/>
  <c r="JP26" i="2"/>
  <c r="JP25" i="2"/>
  <c r="JP24" i="2"/>
  <c r="JS23" i="2"/>
  <c r="JS22" i="2"/>
  <c r="JS21" i="2"/>
  <c r="JS20" i="2"/>
  <c r="JR19" i="2"/>
  <c r="JR18" i="2"/>
  <c r="JR17" i="2"/>
  <c r="JR16" i="2"/>
  <c r="JQ15" i="2"/>
  <c r="JQ14" i="2"/>
  <c r="JQ13" i="2"/>
  <c r="JQ12" i="2"/>
  <c r="JP11" i="2"/>
  <c r="JP10" i="2"/>
  <c r="JP9" i="2"/>
  <c r="JP8" i="2"/>
  <c r="JP47" i="2"/>
  <c r="JP45" i="2"/>
  <c r="JR44" i="2"/>
  <c r="JQ43" i="2"/>
  <c r="JQ41" i="2"/>
  <c r="JS40" i="2"/>
  <c r="JR38" i="2"/>
  <c r="JP36" i="2"/>
  <c r="JS34" i="2"/>
  <c r="JQ32" i="2"/>
  <c r="JP30" i="2"/>
  <c r="JQ26" i="2"/>
  <c r="JR23" i="2"/>
  <c r="JR21" i="2"/>
  <c r="JS19" i="2"/>
  <c r="JS17" i="2"/>
  <c r="JP15" i="2"/>
  <c r="JP13" i="2"/>
  <c r="JR12" i="2"/>
  <c r="JQ11" i="2"/>
  <c r="JQ9" i="2"/>
  <c r="JS8" i="2"/>
  <c r="JS27" i="2"/>
  <c r="JS25" i="2"/>
  <c r="JR20" i="2"/>
  <c r="JQ17" i="2"/>
  <c r="JS16" i="2"/>
  <c r="JR14" i="2"/>
  <c r="JS10" i="2"/>
  <c r="JQ8" i="2"/>
  <c r="JR47" i="2"/>
  <c r="JS43" i="2"/>
  <c r="JP37" i="2"/>
  <c r="JR36" i="2"/>
  <c r="JP28" i="2"/>
  <c r="JQ24" i="2"/>
  <c r="JP22" i="2"/>
  <c r="JQ18" i="2"/>
  <c r="JR46" i="2"/>
  <c r="JP44" i="2"/>
  <c r="JS42" i="2"/>
  <c r="JQ40" i="2"/>
  <c r="JP38" i="2"/>
  <c r="JQ34" i="2"/>
  <c r="JR31" i="2"/>
  <c r="JR29" i="2"/>
  <c r="JP23" i="2"/>
  <c r="JP21" i="2"/>
  <c r="JQ19" i="2"/>
  <c r="JP12" i="2"/>
  <c r="JT12" i="2" s="1"/>
  <c r="JR45" i="2"/>
  <c r="JS41" i="2"/>
  <c r="JQ33" i="2"/>
  <c r="JS32" i="2"/>
  <c r="JS26" i="2"/>
  <c r="JP46" i="2"/>
  <c r="JQ42" i="2"/>
  <c r="JR39" i="2"/>
  <c r="JR37" i="2"/>
  <c r="JS35" i="2"/>
  <c r="JS33" i="2"/>
  <c r="JP31" i="2"/>
  <c r="JP29" i="2"/>
  <c r="JR28" i="2"/>
  <c r="JQ27" i="2"/>
  <c r="JQ25" i="2"/>
  <c r="JS24" i="2"/>
  <c r="JR22" i="2"/>
  <c r="JP20" i="2"/>
  <c r="JS18" i="2"/>
  <c r="JQ16" i="2"/>
  <c r="JP14" i="2"/>
  <c r="JQ10" i="2"/>
  <c r="JP39" i="2"/>
  <c r="JQ35" i="2"/>
  <c r="JR30" i="2"/>
  <c r="JR15" i="2"/>
  <c r="JR13" i="2"/>
  <c r="JS9" i="2"/>
  <c r="JS11" i="2"/>
  <c r="JH36" i="2"/>
  <c r="JH28" i="2"/>
  <c r="JH8" i="2"/>
  <c r="JH24" i="2"/>
  <c r="JH40" i="2"/>
  <c r="JR7" i="2"/>
  <c r="JQ7" i="2"/>
  <c r="JH16" i="2"/>
  <c r="JH32" i="2"/>
  <c r="KG4" i="2"/>
  <c r="JU3" i="2"/>
  <c r="KB7" i="2"/>
  <c r="JT20" i="2" l="1"/>
  <c r="JT40" i="2"/>
  <c r="KN7" i="2"/>
  <c r="KS4" i="2"/>
  <c r="KG3" i="2"/>
  <c r="JT8" i="2"/>
  <c r="JT24" i="2"/>
  <c r="KD50" i="2"/>
  <c r="KD49" i="2"/>
  <c r="KD48" i="2"/>
  <c r="KB50" i="2"/>
  <c r="KC49" i="2"/>
  <c r="KE48" i="2"/>
  <c r="KB49" i="2"/>
  <c r="KB48" i="2"/>
  <c r="KE49" i="2"/>
  <c r="KC50" i="2"/>
  <c r="KC48" i="2"/>
  <c r="KE50" i="2"/>
  <c r="KD47" i="2"/>
  <c r="KD46" i="2"/>
  <c r="KD45" i="2"/>
  <c r="KC44" i="2"/>
  <c r="KC43" i="2"/>
  <c r="KC42" i="2"/>
  <c r="KC41" i="2"/>
  <c r="KB40" i="2"/>
  <c r="KB39" i="2"/>
  <c r="KB38" i="2"/>
  <c r="KB37" i="2"/>
  <c r="KE36" i="2"/>
  <c r="KE35" i="2"/>
  <c r="KE34" i="2"/>
  <c r="KE33" i="2"/>
  <c r="KD32" i="2"/>
  <c r="KD31" i="2"/>
  <c r="KD30" i="2"/>
  <c r="KD29" i="2"/>
  <c r="KC28" i="2"/>
  <c r="KC27" i="2"/>
  <c r="KC26" i="2"/>
  <c r="KC25" i="2"/>
  <c r="KB24" i="2"/>
  <c r="KB23" i="2"/>
  <c r="KB22" i="2"/>
  <c r="KB21" i="2"/>
  <c r="KE20" i="2"/>
  <c r="KE19" i="2"/>
  <c r="KE18" i="2"/>
  <c r="KE17" i="2"/>
  <c r="KD16" i="2"/>
  <c r="KD15" i="2"/>
  <c r="KD14" i="2"/>
  <c r="KD13" i="2"/>
  <c r="KC12" i="2"/>
  <c r="KC11" i="2"/>
  <c r="KC10" i="2"/>
  <c r="KC9" i="2"/>
  <c r="KB8" i="2"/>
  <c r="KB47" i="2"/>
  <c r="KB46" i="2"/>
  <c r="KB45" i="2"/>
  <c r="KE44" i="2"/>
  <c r="KE43" i="2"/>
  <c r="KE42" i="2"/>
  <c r="KE41" i="2"/>
  <c r="KD40" i="2"/>
  <c r="KD39" i="2"/>
  <c r="KD38" i="2"/>
  <c r="KD37" i="2"/>
  <c r="KC36" i="2"/>
  <c r="KC35" i="2"/>
  <c r="KC34" i="2"/>
  <c r="KC33" i="2"/>
  <c r="KB32" i="2"/>
  <c r="KB31" i="2"/>
  <c r="KB30" i="2"/>
  <c r="KB29" i="2"/>
  <c r="KE28" i="2"/>
  <c r="KE27" i="2"/>
  <c r="KE26" i="2"/>
  <c r="KE25" i="2"/>
  <c r="KD24" i="2"/>
  <c r="KD23" i="2"/>
  <c r="KD22" i="2"/>
  <c r="KD21" i="2"/>
  <c r="KC20" i="2"/>
  <c r="KC19" i="2"/>
  <c r="KC18" i="2"/>
  <c r="KC17" i="2"/>
  <c r="KB16" i="2"/>
  <c r="KB15" i="2"/>
  <c r="KB14" i="2"/>
  <c r="KB13" i="2"/>
  <c r="KE12" i="2"/>
  <c r="KE11" i="2"/>
  <c r="KE10" i="2"/>
  <c r="KE9" i="2"/>
  <c r="KD8" i="2"/>
  <c r="KE47" i="2"/>
  <c r="KE45" i="2"/>
  <c r="KD43" i="2"/>
  <c r="KD41" i="2"/>
  <c r="KC40" i="2"/>
  <c r="KC39" i="2"/>
  <c r="KC37" i="2"/>
  <c r="KB35" i="2"/>
  <c r="KB33" i="2"/>
  <c r="KE30" i="2"/>
  <c r="KD28" i="2"/>
  <c r="KD26" i="2"/>
  <c r="KC22" i="2"/>
  <c r="KB20" i="2"/>
  <c r="KB18" i="2"/>
  <c r="KE16" i="2"/>
  <c r="KE15" i="2"/>
  <c r="KE13" i="2"/>
  <c r="KD11" i="2"/>
  <c r="KD9" i="2"/>
  <c r="KC8" i="2"/>
  <c r="KE23" i="2"/>
  <c r="KD19" i="2"/>
  <c r="KC15" i="2"/>
  <c r="KB11" i="2"/>
  <c r="KB9" i="2"/>
  <c r="KB42" i="2"/>
  <c r="KE40" i="2"/>
  <c r="KE39" i="2"/>
  <c r="KD33" i="2"/>
  <c r="KC29" i="2"/>
  <c r="KB25" i="2"/>
  <c r="KD20" i="2"/>
  <c r="KC47" i="2"/>
  <c r="KC45" i="2"/>
  <c r="KB43" i="2"/>
  <c r="KB41" i="2"/>
  <c r="KE38" i="2"/>
  <c r="KD36" i="2"/>
  <c r="KD34" i="2"/>
  <c r="KC30" i="2"/>
  <c r="KB28" i="2"/>
  <c r="KF28" i="2" s="1"/>
  <c r="KB26" i="2"/>
  <c r="KE24" i="2"/>
  <c r="KE21" i="2"/>
  <c r="KD17" i="2"/>
  <c r="KC16" i="2"/>
  <c r="KC13" i="2"/>
  <c r="KE37" i="2"/>
  <c r="KD35" i="2"/>
  <c r="KC31" i="2"/>
  <c r="KD18" i="2"/>
  <c r="KE46" i="2"/>
  <c r="KD44" i="2"/>
  <c r="KD42" i="2"/>
  <c r="KC38" i="2"/>
  <c r="KB36" i="2"/>
  <c r="KB34" i="2"/>
  <c r="KE32" i="2"/>
  <c r="KE31" i="2"/>
  <c r="KE29" i="2"/>
  <c r="KD27" i="2"/>
  <c r="KD25" i="2"/>
  <c r="KC24" i="2"/>
  <c r="KC23" i="2"/>
  <c r="KC21" i="2"/>
  <c r="KB19" i="2"/>
  <c r="KB17" i="2"/>
  <c r="KE14" i="2"/>
  <c r="KD12" i="2"/>
  <c r="KD10" i="2"/>
  <c r="KC46" i="2"/>
  <c r="KB44" i="2"/>
  <c r="KC32" i="2"/>
  <c r="KB27" i="2"/>
  <c r="KE22" i="2"/>
  <c r="KC14" i="2"/>
  <c r="KB12" i="2"/>
  <c r="KB10" i="2"/>
  <c r="KE8" i="2"/>
  <c r="JT44" i="2"/>
  <c r="JT36" i="2"/>
  <c r="JT16" i="2"/>
  <c r="JT32" i="2"/>
  <c r="KC7" i="2"/>
  <c r="KD7" i="2"/>
  <c r="JT28" i="2"/>
  <c r="KF16" i="2" l="1"/>
  <c r="KF24" i="2"/>
  <c r="KZ7" i="2"/>
  <c r="LE4" i="2"/>
  <c r="KS3" i="2"/>
  <c r="KO50" i="2"/>
  <c r="KO49" i="2"/>
  <c r="KO48" i="2"/>
  <c r="KN50" i="2"/>
  <c r="KP49" i="2"/>
  <c r="KQ48" i="2"/>
  <c r="KQ49" i="2"/>
  <c r="KP50" i="2"/>
  <c r="KP48" i="2"/>
  <c r="KN49" i="2"/>
  <c r="KQ50" i="2"/>
  <c r="KN48" i="2"/>
  <c r="KO47" i="2"/>
  <c r="KO46" i="2"/>
  <c r="KO45" i="2"/>
  <c r="KQ44" i="2"/>
  <c r="KN43" i="2"/>
  <c r="KN42" i="2"/>
  <c r="KN41" i="2"/>
  <c r="KP40" i="2"/>
  <c r="KQ39" i="2"/>
  <c r="KQ38" i="2"/>
  <c r="KQ37" i="2"/>
  <c r="KO36" i="2"/>
  <c r="KP35" i="2"/>
  <c r="KP34" i="2"/>
  <c r="KP33" i="2"/>
  <c r="KN32" i="2"/>
  <c r="KO31" i="2"/>
  <c r="KO30" i="2"/>
  <c r="KO29" i="2"/>
  <c r="KQ28" i="2"/>
  <c r="KN27" i="2"/>
  <c r="KN26" i="2"/>
  <c r="KN25" i="2"/>
  <c r="KP24" i="2"/>
  <c r="KQ23" i="2"/>
  <c r="KQ22" i="2"/>
  <c r="KQ21" i="2"/>
  <c r="KO20" i="2"/>
  <c r="KP19" i="2"/>
  <c r="KP18" i="2"/>
  <c r="KP17" i="2"/>
  <c r="KN16" i="2"/>
  <c r="KO15" i="2"/>
  <c r="KO14" i="2"/>
  <c r="KO13" i="2"/>
  <c r="KQ12" i="2"/>
  <c r="KN11" i="2"/>
  <c r="KN10" i="2"/>
  <c r="KN9" i="2"/>
  <c r="KP8" i="2"/>
  <c r="KQ47" i="2"/>
  <c r="KQ46" i="2"/>
  <c r="KQ45" i="2"/>
  <c r="KO44" i="2"/>
  <c r="KP43" i="2"/>
  <c r="KP42" i="2"/>
  <c r="KP41" i="2"/>
  <c r="KN40" i="2"/>
  <c r="KO39" i="2"/>
  <c r="KO38" i="2"/>
  <c r="KO37" i="2"/>
  <c r="KQ36" i="2"/>
  <c r="KN35" i="2"/>
  <c r="KN34" i="2"/>
  <c r="KN33" i="2"/>
  <c r="KP32" i="2"/>
  <c r="KQ31" i="2"/>
  <c r="KQ30" i="2"/>
  <c r="KQ29" i="2"/>
  <c r="KO28" i="2"/>
  <c r="KP27" i="2"/>
  <c r="KP26" i="2"/>
  <c r="KP25" i="2"/>
  <c r="KN24" i="2"/>
  <c r="KO23" i="2"/>
  <c r="KO22" i="2"/>
  <c r="KO21" i="2"/>
  <c r="KQ20" i="2"/>
  <c r="KN19" i="2"/>
  <c r="KN18" i="2"/>
  <c r="KN17" i="2"/>
  <c r="KP16" i="2"/>
  <c r="KQ15" i="2"/>
  <c r="KQ14" i="2"/>
  <c r="KQ13" i="2"/>
  <c r="KO12" i="2"/>
  <c r="KP11" i="2"/>
  <c r="KP10" i="2"/>
  <c r="KP9" i="2"/>
  <c r="KN8" i="2"/>
  <c r="KN46" i="2"/>
  <c r="KP44" i="2"/>
  <c r="KO42" i="2"/>
  <c r="KP39" i="2"/>
  <c r="KP37" i="2"/>
  <c r="KN36" i="2"/>
  <c r="KQ35" i="2"/>
  <c r="KQ33" i="2"/>
  <c r="KN31" i="2"/>
  <c r="KN29" i="2"/>
  <c r="KO27" i="2"/>
  <c r="KO25" i="2"/>
  <c r="KQ24" i="2"/>
  <c r="KP22" i="2"/>
  <c r="KQ18" i="2"/>
  <c r="KO16" i="2"/>
  <c r="KN14" i="2"/>
  <c r="KP12" i="2"/>
  <c r="KO10" i="2"/>
  <c r="KO18" i="2"/>
  <c r="KN12" i="2"/>
  <c r="KQ11" i="2"/>
  <c r="KQ9" i="2"/>
  <c r="KP46" i="2"/>
  <c r="KP36" i="2"/>
  <c r="KO34" i="2"/>
  <c r="KQ27" i="2"/>
  <c r="KO19" i="2"/>
  <c r="KP47" i="2"/>
  <c r="KP45" i="2"/>
  <c r="KN44" i="2"/>
  <c r="KQ43" i="2"/>
  <c r="KQ41" i="2"/>
  <c r="KN39" i="2"/>
  <c r="KN37" i="2"/>
  <c r="KO35" i="2"/>
  <c r="KO33" i="2"/>
  <c r="KQ32" i="2"/>
  <c r="KP30" i="2"/>
  <c r="KQ26" i="2"/>
  <c r="KO24" i="2"/>
  <c r="KN22" i="2"/>
  <c r="KP20" i="2"/>
  <c r="KP15" i="2"/>
  <c r="KP13" i="2"/>
  <c r="KO40" i="2"/>
  <c r="KP29" i="2"/>
  <c r="KQ25" i="2"/>
  <c r="KN23" i="2"/>
  <c r="KN21" i="2"/>
  <c r="KN47" i="2"/>
  <c r="KN45" i="2"/>
  <c r="KO43" i="2"/>
  <c r="KO41" i="2"/>
  <c r="KQ40" i="2"/>
  <c r="KP38" i="2"/>
  <c r="KQ34" i="2"/>
  <c r="KO32" i="2"/>
  <c r="KN30" i="2"/>
  <c r="KP28" i="2"/>
  <c r="KO26" i="2"/>
  <c r="KP23" i="2"/>
  <c r="KP21" i="2"/>
  <c r="KN20" i="2"/>
  <c r="KQ19" i="2"/>
  <c r="KQ17" i="2"/>
  <c r="KN15" i="2"/>
  <c r="KN13" i="2"/>
  <c r="KO11" i="2"/>
  <c r="KO9" i="2"/>
  <c r="KQ8" i="2"/>
  <c r="KQ42" i="2"/>
  <c r="KN38" i="2"/>
  <c r="KP31" i="2"/>
  <c r="KN28" i="2"/>
  <c r="KO17" i="2"/>
  <c r="KO8" i="2"/>
  <c r="KP14" i="2"/>
  <c r="KQ16" i="2"/>
  <c r="KQ10" i="2"/>
  <c r="KF32" i="2"/>
  <c r="KF8" i="2"/>
  <c r="KF40" i="2"/>
  <c r="KF12" i="2"/>
  <c r="KF20" i="2"/>
  <c r="KF44" i="2"/>
  <c r="KF36" i="2"/>
  <c r="KP7" i="2"/>
  <c r="KO7" i="2"/>
  <c r="KR12" i="2" l="1"/>
  <c r="KR16" i="2"/>
  <c r="KR32" i="2"/>
  <c r="LQ4" i="2"/>
  <c r="LE3" i="2"/>
  <c r="LL7" i="2"/>
  <c r="LA7" i="2"/>
  <c r="LB7" i="2"/>
  <c r="KR44" i="2"/>
  <c r="KR8" i="2"/>
  <c r="KR24" i="2"/>
  <c r="KR40" i="2"/>
  <c r="KZ50" i="2"/>
  <c r="KZ49" i="2"/>
  <c r="KZ48" i="2"/>
  <c r="LA50" i="2"/>
  <c r="LB49" i="2"/>
  <c r="LC48" i="2"/>
  <c r="LB50" i="2"/>
  <c r="LA48" i="2"/>
  <c r="LC49" i="2"/>
  <c r="LA49" i="2"/>
  <c r="LB48" i="2"/>
  <c r="LC50" i="2"/>
  <c r="KZ47" i="2"/>
  <c r="KZ46" i="2"/>
  <c r="KZ45" i="2"/>
  <c r="LA44" i="2"/>
  <c r="LC43" i="2"/>
  <c r="LC42" i="2"/>
  <c r="LC41" i="2"/>
  <c r="KZ40" i="2"/>
  <c r="LB39" i="2"/>
  <c r="LB38" i="2"/>
  <c r="LB37" i="2"/>
  <c r="LC36" i="2"/>
  <c r="LA35" i="2"/>
  <c r="LA34" i="2"/>
  <c r="LA33" i="2"/>
  <c r="LB32" i="2"/>
  <c r="KZ31" i="2"/>
  <c r="KZ30" i="2"/>
  <c r="KZ29" i="2"/>
  <c r="LA28" i="2"/>
  <c r="LC27" i="2"/>
  <c r="LC26" i="2"/>
  <c r="LC25" i="2"/>
  <c r="KZ24" i="2"/>
  <c r="LB23" i="2"/>
  <c r="LB22" i="2"/>
  <c r="LB21" i="2"/>
  <c r="LC20" i="2"/>
  <c r="LA19" i="2"/>
  <c r="LA18" i="2"/>
  <c r="LA17" i="2"/>
  <c r="LB16" i="2"/>
  <c r="KZ15" i="2"/>
  <c r="KZ14" i="2"/>
  <c r="KZ13" i="2"/>
  <c r="LA12" i="2"/>
  <c r="LC11" i="2"/>
  <c r="LC10" i="2"/>
  <c r="LC9" i="2"/>
  <c r="KZ8" i="2"/>
  <c r="LB47" i="2"/>
  <c r="LB46" i="2"/>
  <c r="LB45" i="2"/>
  <c r="LC44" i="2"/>
  <c r="LA43" i="2"/>
  <c r="LA42" i="2"/>
  <c r="LA41" i="2"/>
  <c r="LB40" i="2"/>
  <c r="KZ39" i="2"/>
  <c r="KZ38" i="2"/>
  <c r="KZ37" i="2"/>
  <c r="LA36" i="2"/>
  <c r="LC35" i="2"/>
  <c r="LC34" i="2"/>
  <c r="LC33" i="2"/>
  <c r="KZ32" i="2"/>
  <c r="LB31" i="2"/>
  <c r="LB30" i="2"/>
  <c r="LB29" i="2"/>
  <c r="LC28" i="2"/>
  <c r="LA27" i="2"/>
  <c r="LA26" i="2"/>
  <c r="LA25" i="2"/>
  <c r="LB24" i="2"/>
  <c r="KZ23" i="2"/>
  <c r="KZ22" i="2"/>
  <c r="KZ21" i="2"/>
  <c r="LA20" i="2"/>
  <c r="LC19" i="2"/>
  <c r="LC18" i="2"/>
  <c r="LC17" i="2"/>
  <c r="KZ16" i="2"/>
  <c r="LB15" i="2"/>
  <c r="LB14" i="2"/>
  <c r="LB13" i="2"/>
  <c r="LC12" i="2"/>
  <c r="LA11" i="2"/>
  <c r="LA10" i="2"/>
  <c r="LA9" i="2"/>
  <c r="LB8" i="2"/>
  <c r="LC46" i="2"/>
  <c r="LB42" i="2"/>
  <c r="LA38" i="2"/>
  <c r="KZ34" i="2"/>
  <c r="LC32" i="2"/>
  <c r="LC31" i="2"/>
  <c r="LC29" i="2"/>
  <c r="LB28" i="2"/>
  <c r="LB27" i="2"/>
  <c r="LB25" i="2"/>
  <c r="LA24" i="2"/>
  <c r="LA23" i="2"/>
  <c r="LA21" i="2"/>
  <c r="KZ20" i="2"/>
  <c r="KZ19" i="2"/>
  <c r="KZ17" i="2"/>
  <c r="LC14" i="2"/>
  <c r="LB10" i="2"/>
  <c r="KZ25" i="2"/>
  <c r="LC22" i="2"/>
  <c r="LC8" i="2"/>
  <c r="KZ44" i="2"/>
  <c r="LC38" i="2"/>
  <c r="LA30" i="2"/>
  <c r="KZ26" i="2"/>
  <c r="LB17" i="2"/>
  <c r="LA46" i="2"/>
  <c r="KZ42" i="2"/>
  <c r="LC40" i="2"/>
  <c r="LC39" i="2"/>
  <c r="LC37" i="2"/>
  <c r="LB36" i="2"/>
  <c r="LB35" i="2"/>
  <c r="LB33" i="2"/>
  <c r="LA32" i="2"/>
  <c r="LA31" i="2"/>
  <c r="LA29" i="2"/>
  <c r="KZ28" i="2"/>
  <c r="KZ27" i="2"/>
  <c r="LB18" i="2"/>
  <c r="LA14" i="2"/>
  <c r="KZ10" i="2"/>
  <c r="LA47" i="2"/>
  <c r="KZ43" i="2"/>
  <c r="LB34" i="2"/>
  <c r="LC24" i="2"/>
  <c r="LC23" i="2"/>
  <c r="LC47" i="2"/>
  <c r="LC45" i="2"/>
  <c r="LB44" i="2"/>
  <c r="LB43" i="2"/>
  <c r="LB41" i="2"/>
  <c r="LA40" i="2"/>
  <c r="LA39" i="2"/>
  <c r="LA37" i="2"/>
  <c r="KZ36" i="2"/>
  <c r="KZ35" i="2"/>
  <c r="KZ33" i="2"/>
  <c r="LC30" i="2"/>
  <c r="LB26" i="2"/>
  <c r="LA22" i="2"/>
  <c r="KZ18" i="2"/>
  <c r="LC16" i="2"/>
  <c r="LC15" i="2"/>
  <c r="LC13" i="2"/>
  <c r="LB12" i="2"/>
  <c r="LB11" i="2"/>
  <c r="LB9" i="2"/>
  <c r="LA8" i="2"/>
  <c r="LA45" i="2"/>
  <c r="KZ41" i="2"/>
  <c r="LC21" i="2"/>
  <c r="LB20" i="2"/>
  <c r="LB19" i="2"/>
  <c r="LA16" i="2"/>
  <c r="KZ12" i="2"/>
  <c r="LA13" i="2"/>
  <c r="KZ9" i="2"/>
  <c r="LA15" i="2"/>
  <c r="KZ11" i="2"/>
  <c r="KR28" i="2"/>
  <c r="KR20" i="2"/>
  <c r="KR36" i="2"/>
  <c r="LD16" i="2" l="1"/>
  <c r="LD32" i="2"/>
  <c r="LN7" i="2"/>
  <c r="LM7" i="2"/>
  <c r="LD12" i="2"/>
  <c r="LX7" i="2"/>
  <c r="LQ3" i="2"/>
  <c r="MC4" i="2"/>
  <c r="LD36" i="2"/>
  <c r="LD28" i="2"/>
  <c r="LD44" i="2"/>
  <c r="LD20" i="2"/>
  <c r="LD8" i="2"/>
  <c r="LD24" i="2"/>
  <c r="LD40" i="2"/>
  <c r="LO50" i="2"/>
  <c r="LO49" i="2"/>
  <c r="LO48" i="2"/>
  <c r="LL50" i="2"/>
  <c r="LM49" i="2"/>
  <c r="LN48" i="2"/>
  <c r="LN50" i="2"/>
  <c r="LM48" i="2"/>
  <c r="LL48" i="2"/>
  <c r="LN49" i="2"/>
  <c r="LL49" i="2"/>
  <c r="LM50" i="2"/>
  <c r="LO47" i="2"/>
  <c r="LO46" i="2"/>
  <c r="LO45" i="2"/>
  <c r="LO44" i="2"/>
  <c r="LN43" i="2"/>
  <c r="LN42" i="2"/>
  <c r="LN41" i="2"/>
  <c r="LN40" i="2"/>
  <c r="LM39" i="2"/>
  <c r="LM38" i="2"/>
  <c r="LM37" i="2"/>
  <c r="LM36" i="2"/>
  <c r="LL35" i="2"/>
  <c r="LL34" i="2"/>
  <c r="LL33" i="2"/>
  <c r="LL32" i="2"/>
  <c r="LO31" i="2"/>
  <c r="LO30" i="2"/>
  <c r="LO29" i="2"/>
  <c r="LO28" i="2"/>
  <c r="LN27" i="2"/>
  <c r="LN26" i="2"/>
  <c r="LN25" i="2"/>
  <c r="LN24" i="2"/>
  <c r="LM23" i="2"/>
  <c r="LM22" i="2"/>
  <c r="LM21" i="2"/>
  <c r="LM20" i="2"/>
  <c r="LL19" i="2"/>
  <c r="LL18" i="2"/>
  <c r="LL17" i="2"/>
  <c r="LL16" i="2"/>
  <c r="LO15" i="2"/>
  <c r="LO14" i="2"/>
  <c r="LO13" i="2"/>
  <c r="LO12" i="2"/>
  <c r="LN11" i="2"/>
  <c r="LN10" i="2"/>
  <c r="LN9" i="2"/>
  <c r="LN8" i="2"/>
  <c r="LM47" i="2"/>
  <c r="LM46" i="2"/>
  <c r="LM45" i="2"/>
  <c r="LM44" i="2"/>
  <c r="LL43" i="2"/>
  <c r="LL42" i="2"/>
  <c r="LL41" i="2"/>
  <c r="LL40" i="2"/>
  <c r="LO39" i="2"/>
  <c r="LO38" i="2"/>
  <c r="LO37" i="2"/>
  <c r="LO36" i="2"/>
  <c r="LN35" i="2"/>
  <c r="LN34" i="2"/>
  <c r="LN33" i="2"/>
  <c r="LN32" i="2"/>
  <c r="LM31" i="2"/>
  <c r="LM30" i="2"/>
  <c r="LM29" i="2"/>
  <c r="LM28" i="2"/>
  <c r="LL27" i="2"/>
  <c r="LL26" i="2"/>
  <c r="LL25" i="2"/>
  <c r="LL24" i="2"/>
  <c r="LO23" i="2"/>
  <c r="LO22" i="2"/>
  <c r="LO21" i="2"/>
  <c r="LO20" i="2"/>
  <c r="LN19" i="2"/>
  <c r="LN18" i="2"/>
  <c r="LN17" i="2"/>
  <c r="LN16" i="2"/>
  <c r="LM15" i="2"/>
  <c r="LM14" i="2"/>
  <c r="LM13" i="2"/>
  <c r="LM12" i="2"/>
  <c r="LL11" i="2"/>
  <c r="LL10" i="2"/>
  <c r="LL9" i="2"/>
  <c r="LL8" i="2"/>
  <c r="LL47" i="2"/>
  <c r="LL45" i="2"/>
  <c r="LN44" i="2"/>
  <c r="LM43" i="2"/>
  <c r="LM41" i="2"/>
  <c r="LO40" i="2"/>
  <c r="LN38" i="2"/>
  <c r="LL36" i="2"/>
  <c r="LO34" i="2"/>
  <c r="LM32" i="2"/>
  <c r="LL30" i="2"/>
  <c r="LM26" i="2"/>
  <c r="LN23" i="2"/>
  <c r="LN21" i="2"/>
  <c r="LO19" i="2"/>
  <c r="LO17" i="2"/>
  <c r="LL15" i="2"/>
  <c r="LL13" i="2"/>
  <c r="LN12" i="2"/>
  <c r="LM11" i="2"/>
  <c r="LM9" i="2"/>
  <c r="LO8" i="2"/>
  <c r="LO25" i="2"/>
  <c r="LN20" i="2"/>
  <c r="LM19" i="2"/>
  <c r="LM17" i="2"/>
  <c r="LN14" i="2"/>
  <c r="LN47" i="2"/>
  <c r="LO41" i="2"/>
  <c r="LL37" i="2"/>
  <c r="LM35" i="2"/>
  <c r="LM24" i="2"/>
  <c r="LN46" i="2"/>
  <c r="LL44" i="2"/>
  <c r="LO42" i="2"/>
  <c r="LM40" i="2"/>
  <c r="LL38" i="2"/>
  <c r="LM34" i="2"/>
  <c r="LN31" i="2"/>
  <c r="LN29" i="2"/>
  <c r="LO27" i="2"/>
  <c r="LL23" i="2"/>
  <c r="LL21" i="2"/>
  <c r="LO16" i="2"/>
  <c r="LL12" i="2"/>
  <c r="LP12" i="2" s="1"/>
  <c r="LO10" i="2"/>
  <c r="LM8" i="2"/>
  <c r="LN45" i="2"/>
  <c r="LO43" i="2"/>
  <c r="LL39" i="2"/>
  <c r="LN36" i="2"/>
  <c r="LO32" i="2"/>
  <c r="LN30" i="2"/>
  <c r="LL28" i="2"/>
  <c r="LL46" i="2"/>
  <c r="LM42" i="2"/>
  <c r="LN39" i="2"/>
  <c r="LN37" i="2"/>
  <c r="LO35" i="2"/>
  <c r="LO33" i="2"/>
  <c r="LL31" i="2"/>
  <c r="LL29" i="2"/>
  <c r="LN28" i="2"/>
  <c r="LM27" i="2"/>
  <c r="LM25" i="2"/>
  <c r="LO24" i="2"/>
  <c r="LN22" i="2"/>
  <c r="LL20" i="2"/>
  <c r="LP20" i="2" s="1"/>
  <c r="LO18" i="2"/>
  <c r="LM16" i="2"/>
  <c r="LL14" i="2"/>
  <c r="LM10" i="2"/>
  <c r="LM33" i="2"/>
  <c r="LO26" i="2"/>
  <c r="LL22" i="2"/>
  <c r="LM18" i="2"/>
  <c r="LN13" i="2"/>
  <c r="LO9" i="2"/>
  <c r="LN15" i="2"/>
  <c r="LO11" i="2"/>
  <c r="LP28" i="2" l="1"/>
  <c r="LP24" i="2"/>
  <c r="LP40" i="2"/>
  <c r="LP16" i="2"/>
  <c r="MJ7" i="2"/>
  <c r="MO4" i="2"/>
  <c r="MC3" i="2"/>
  <c r="LZ50" i="2"/>
  <c r="LZ49" i="2"/>
  <c r="LZ48" i="2"/>
  <c r="LX50" i="2"/>
  <c r="LY49" i="2"/>
  <c r="MA48" i="2"/>
  <c r="LX49" i="2"/>
  <c r="MA50" i="2"/>
  <c r="LY48" i="2"/>
  <c r="MA49" i="2"/>
  <c r="LX48" i="2"/>
  <c r="LY50" i="2"/>
  <c r="LZ47" i="2"/>
  <c r="LZ46" i="2"/>
  <c r="LZ45" i="2"/>
  <c r="LY44" i="2"/>
  <c r="LY43" i="2"/>
  <c r="LY42" i="2"/>
  <c r="LY41" i="2"/>
  <c r="LX40" i="2"/>
  <c r="LX39" i="2"/>
  <c r="LX38" i="2"/>
  <c r="LX37" i="2"/>
  <c r="MA36" i="2"/>
  <c r="MA35" i="2"/>
  <c r="MA34" i="2"/>
  <c r="MA33" i="2"/>
  <c r="LZ32" i="2"/>
  <c r="LZ31" i="2"/>
  <c r="LZ30" i="2"/>
  <c r="LZ29" i="2"/>
  <c r="LY28" i="2"/>
  <c r="LY27" i="2"/>
  <c r="LY26" i="2"/>
  <c r="LY25" i="2"/>
  <c r="LX24" i="2"/>
  <c r="LX23" i="2"/>
  <c r="LX22" i="2"/>
  <c r="LX21" i="2"/>
  <c r="MA20" i="2"/>
  <c r="MA19" i="2"/>
  <c r="MA18" i="2"/>
  <c r="MA17" i="2"/>
  <c r="LZ16" i="2"/>
  <c r="LZ15" i="2"/>
  <c r="LZ14" i="2"/>
  <c r="LZ13" i="2"/>
  <c r="LY12" i="2"/>
  <c r="LY11" i="2"/>
  <c r="LY10" i="2"/>
  <c r="LY9" i="2"/>
  <c r="LX8" i="2"/>
  <c r="LX47" i="2"/>
  <c r="LX46" i="2"/>
  <c r="LX45" i="2"/>
  <c r="MA44" i="2"/>
  <c r="MA43" i="2"/>
  <c r="MA42" i="2"/>
  <c r="MA41" i="2"/>
  <c r="LZ40" i="2"/>
  <c r="LZ39" i="2"/>
  <c r="LZ38" i="2"/>
  <c r="LZ37" i="2"/>
  <c r="LY36" i="2"/>
  <c r="LY35" i="2"/>
  <c r="LY34" i="2"/>
  <c r="LY33" i="2"/>
  <c r="LX32" i="2"/>
  <c r="LX31" i="2"/>
  <c r="LX30" i="2"/>
  <c r="LX29" i="2"/>
  <c r="MA28" i="2"/>
  <c r="MA27" i="2"/>
  <c r="MA26" i="2"/>
  <c r="MA25" i="2"/>
  <c r="LZ24" i="2"/>
  <c r="LZ23" i="2"/>
  <c r="LZ22" i="2"/>
  <c r="LZ21" i="2"/>
  <c r="LY20" i="2"/>
  <c r="LY19" i="2"/>
  <c r="LY18" i="2"/>
  <c r="LY17" i="2"/>
  <c r="LX16" i="2"/>
  <c r="LX15" i="2"/>
  <c r="LX14" i="2"/>
  <c r="LX13" i="2"/>
  <c r="MA12" i="2"/>
  <c r="MA11" i="2"/>
  <c r="MA10" i="2"/>
  <c r="MA9" i="2"/>
  <c r="LZ8" i="2"/>
  <c r="MA47" i="2"/>
  <c r="MA45" i="2"/>
  <c r="LZ43" i="2"/>
  <c r="LZ41" i="2"/>
  <c r="LY40" i="2"/>
  <c r="LY39" i="2"/>
  <c r="LY37" i="2"/>
  <c r="LX35" i="2"/>
  <c r="LX33" i="2"/>
  <c r="MA30" i="2"/>
  <c r="LZ28" i="2"/>
  <c r="LZ26" i="2"/>
  <c r="LY22" i="2"/>
  <c r="LX20" i="2"/>
  <c r="LX18" i="2"/>
  <c r="MA16" i="2"/>
  <c r="MA15" i="2"/>
  <c r="MA13" i="2"/>
  <c r="LZ11" i="2"/>
  <c r="LZ9" i="2"/>
  <c r="LY8" i="2"/>
  <c r="MA21" i="2"/>
  <c r="LY13" i="2"/>
  <c r="LX11" i="2"/>
  <c r="LX44" i="2"/>
  <c r="LX27" i="2"/>
  <c r="MA22" i="2"/>
  <c r="LY47" i="2"/>
  <c r="LY45" i="2"/>
  <c r="LX43" i="2"/>
  <c r="LX41" i="2"/>
  <c r="MA38" i="2"/>
  <c r="LZ36" i="2"/>
  <c r="LZ34" i="2"/>
  <c r="LY30" i="2"/>
  <c r="LX28" i="2"/>
  <c r="LX26" i="2"/>
  <c r="MA24" i="2"/>
  <c r="MA23" i="2"/>
  <c r="LZ19" i="2"/>
  <c r="LZ17" i="2"/>
  <c r="LY16" i="2"/>
  <c r="LY15" i="2"/>
  <c r="LX9" i="2"/>
  <c r="LY46" i="2"/>
  <c r="MA40" i="2"/>
  <c r="MA39" i="2"/>
  <c r="LZ35" i="2"/>
  <c r="LZ33" i="2"/>
  <c r="LY31" i="2"/>
  <c r="LX25" i="2"/>
  <c r="LZ20" i="2"/>
  <c r="LZ18" i="2"/>
  <c r="MA46" i="2"/>
  <c r="LZ44" i="2"/>
  <c r="LZ42" i="2"/>
  <c r="LY38" i="2"/>
  <c r="LX36" i="2"/>
  <c r="MB36" i="2" s="1"/>
  <c r="LX34" i="2"/>
  <c r="MA32" i="2"/>
  <c r="MA31" i="2"/>
  <c r="MA29" i="2"/>
  <c r="LZ27" i="2"/>
  <c r="LZ25" i="2"/>
  <c r="LY24" i="2"/>
  <c r="LY23" i="2"/>
  <c r="LY21" i="2"/>
  <c r="LX19" i="2"/>
  <c r="LX17" i="2"/>
  <c r="MA14" i="2"/>
  <c r="LZ12" i="2"/>
  <c r="LZ10" i="2"/>
  <c r="LX42" i="2"/>
  <c r="MA37" i="2"/>
  <c r="LY32" i="2"/>
  <c r="LY29" i="2"/>
  <c r="LX12" i="2"/>
  <c r="MA8" i="2"/>
  <c r="LY14" i="2"/>
  <c r="LX10" i="2"/>
  <c r="LP8" i="2"/>
  <c r="LP32" i="2"/>
  <c r="LP44" i="2"/>
  <c r="LP36" i="2"/>
  <c r="LY7" i="2"/>
  <c r="LZ7" i="2"/>
  <c r="MB8" i="2" l="1"/>
  <c r="MB24" i="2"/>
  <c r="MB40" i="2"/>
  <c r="MK50" i="2"/>
  <c r="MK49" i="2"/>
  <c r="MK48" i="2"/>
  <c r="MJ50" i="2"/>
  <c r="ML49" i="2"/>
  <c r="MM48" i="2"/>
  <c r="MM49" i="2"/>
  <c r="MM50" i="2"/>
  <c r="MJ49" i="2"/>
  <c r="ML50" i="2"/>
  <c r="ML48" i="2"/>
  <c r="MJ48" i="2"/>
  <c r="MK47" i="2"/>
  <c r="MK46" i="2"/>
  <c r="MK45" i="2"/>
  <c r="MM44" i="2"/>
  <c r="MJ43" i="2"/>
  <c r="MJ42" i="2"/>
  <c r="MJ41" i="2"/>
  <c r="ML40" i="2"/>
  <c r="MM39" i="2"/>
  <c r="MM38" i="2"/>
  <c r="MM37" i="2"/>
  <c r="MK36" i="2"/>
  <c r="ML35" i="2"/>
  <c r="ML34" i="2"/>
  <c r="ML33" i="2"/>
  <c r="MJ32" i="2"/>
  <c r="MK31" i="2"/>
  <c r="MK30" i="2"/>
  <c r="MK29" i="2"/>
  <c r="MM28" i="2"/>
  <c r="MJ27" i="2"/>
  <c r="MJ26" i="2"/>
  <c r="MJ25" i="2"/>
  <c r="ML24" i="2"/>
  <c r="MM23" i="2"/>
  <c r="MM22" i="2"/>
  <c r="MM21" i="2"/>
  <c r="MK20" i="2"/>
  <c r="ML19" i="2"/>
  <c r="ML18" i="2"/>
  <c r="ML17" i="2"/>
  <c r="MJ16" i="2"/>
  <c r="MK15" i="2"/>
  <c r="MK14" i="2"/>
  <c r="MK13" i="2"/>
  <c r="MM12" i="2"/>
  <c r="MJ11" i="2"/>
  <c r="MJ10" i="2"/>
  <c r="MJ9" i="2"/>
  <c r="ML8" i="2"/>
  <c r="MM47" i="2"/>
  <c r="MM46" i="2"/>
  <c r="MM45" i="2"/>
  <c r="MK44" i="2"/>
  <c r="ML43" i="2"/>
  <c r="ML42" i="2"/>
  <c r="ML41" i="2"/>
  <c r="MJ40" i="2"/>
  <c r="MK39" i="2"/>
  <c r="MK38" i="2"/>
  <c r="MK37" i="2"/>
  <c r="MM36" i="2"/>
  <c r="MJ35" i="2"/>
  <c r="MJ34" i="2"/>
  <c r="MJ33" i="2"/>
  <c r="ML32" i="2"/>
  <c r="MM31" i="2"/>
  <c r="MM30" i="2"/>
  <c r="MM29" i="2"/>
  <c r="MK28" i="2"/>
  <c r="ML27" i="2"/>
  <c r="ML26" i="2"/>
  <c r="ML25" i="2"/>
  <c r="MJ24" i="2"/>
  <c r="MK23" i="2"/>
  <c r="MK22" i="2"/>
  <c r="MK21" i="2"/>
  <c r="MM20" i="2"/>
  <c r="MJ19" i="2"/>
  <c r="MJ18" i="2"/>
  <c r="MJ17" i="2"/>
  <c r="ML16" i="2"/>
  <c r="MM15" i="2"/>
  <c r="MM14" i="2"/>
  <c r="MM13" i="2"/>
  <c r="MK12" i="2"/>
  <c r="ML11" i="2"/>
  <c r="ML10" i="2"/>
  <c r="ML9" i="2"/>
  <c r="MJ8" i="2"/>
  <c r="MJ46" i="2"/>
  <c r="ML44" i="2"/>
  <c r="MK42" i="2"/>
  <c r="ML39" i="2"/>
  <c r="ML37" i="2"/>
  <c r="MJ36" i="2"/>
  <c r="MM35" i="2"/>
  <c r="MM33" i="2"/>
  <c r="MJ31" i="2"/>
  <c r="MJ29" i="2"/>
  <c r="MK27" i="2"/>
  <c r="MK25" i="2"/>
  <c r="MM24" i="2"/>
  <c r="ML22" i="2"/>
  <c r="MM18" i="2"/>
  <c r="MK16" i="2"/>
  <c r="MJ14" i="2"/>
  <c r="ML12" i="2"/>
  <c r="MK10" i="2"/>
  <c r="MK18" i="2"/>
  <c r="ML15" i="2"/>
  <c r="MM11" i="2"/>
  <c r="MJ38" i="2"/>
  <c r="ML29" i="2"/>
  <c r="ML47" i="2"/>
  <c r="ML45" i="2"/>
  <c r="MJ44" i="2"/>
  <c r="MM43" i="2"/>
  <c r="MM41" i="2"/>
  <c r="MJ39" i="2"/>
  <c r="MJ37" i="2"/>
  <c r="MK35" i="2"/>
  <c r="MK33" i="2"/>
  <c r="MM32" i="2"/>
  <c r="ML30" i="2"/>
  <c r="MM26" i="2"/>
  <c r="MK24" i="2"/>
  <c r="MJ22" i="2"/>
  <c r="ML20" i="2"/>
  <c r="ML13" i="2"/>
  <c r="MJ12" i="2"/>
  <c r="MM9" i="2"/>
  <c r="MK40" i="2"/>
  <c r="ML36" i="2"/>
  <c r="MJ28" i="2"/>
  <c r="MM27" i="2"/>
  <c r="MJ23" i="2"/>
  <c r="MJ21" i="2"/>
  <c r="MK19" i="2"/>
  <c r="MK17" i="2"/>
  <c r="MJ47" i="2"/>
  <c r="MJ45" i="2"/>
  <c r="MK43" i="2"/>
  <c r="MK41" i="2"/>
  <c r="MM40" i="2"/>
  <c r="ML38" i="2"/>
  <c r="MM34" i="2"/>
  <c r="MK32" i="2"/>
  <c r="MJ30" i="2"/>
  <c r="ML28" i="2"/>
  <c r="MK26" i="2"/>
  <c r="ML23" i="2"/>
  <c r="ML21" i="2"/>
  <c r="MJ20" i="2"/>
  <c r="MM19" i="2"/>
  <c r="MM17" i="2"/>
  <c r="MJ15" i="2"/>
  <c r="MJ13" i="2"/>
  <c r="MK11" i="2"/>
  <c r="MK9" i="2"/>
  <c r="MM8" i="2"/>
  <c r="ML46" i="2"/>
  <c r="MM42" i="2"/>
  <c r="MK34" i="2"/>
  <c r="ML31" i="2"/>
  <c r="MM25" i="2"/>
  <c r="ML14" i="2"/>
  <c r="MM10" i="2"/>
  <c r="MK8" i="2"/>
  <c r="MM16" i="2"/>
  <c r="MV7" i="2"/>
  <c r="NA4" i="2"/>
  <c r="MO3" i="2"/>
  <c r="MB28" i="2"/>
  <c r="MB20" i="2"/>
  <c r="MB44" i="2"/>
  <c r="MB16" i="2"/>
  <c r="MB32" i="2"/>
  <c r="MB12" i="2"/>
  <c r="ML7" i="2"/>
  <c r="MK7" i="2"/>
  <c r="MN20" i="2" l="1"/>
  <c r="MN44" i="2"/>
  <c r="MN16" i="2"/>
  <c r="MN32" i="2"/>
  <c r="MN28" i="2"/>
  <c r="MN40" i="2"/>
  <c r="MW7" i="2"/>
  <c r="MX7" i="2"/>
  <c r="MN36" i="2"/>
  <c r="NA3" i="2"/>
  <c r="NH7" i="2"/>
  <c r="MN12" i="2"/>
  <c r="MN8" i="2"/>
  <c r="MN24" i="2"/>
  <c r="MV50" i="2"/>
  <c r="MV49" i="2"/>
  <c r="MV48" i="2"/>
  <c r="MW50" i="2"/>
  <c r="MX49" i="2"/>
  <c r="MY48" i="2"/>
  <c r="MX50" i="2"/>
  <c r="MW48" i="2"/>
  <c r="MX48" i="2"/>
  <c r="MY50" i="2"/>
  <c r="MW49" i="2"/>
  <c r="MY49" i="2"/>
  <c r="MV47" i="2"/>
  <c r="MV46" i="2"/>
  <c r="MV45" i="2"/>
  <c r="MW44" i="2"/>
  <c r="MY43" i="2"/>
  <c r="MY42" i="2"/>
  <c r="MY41" i="2"/>
  <c r="MV40" i="2"/>
  <c r="MX39" i="2"/>
  <c r="MX38" i="2"/>
  <c r="MX37" i="2"/>
  <c r="MY36" i="2"/>
  <c r="MW35" i="2"/>
  <c r="MW34" i="2"/>
  <c r="MW33" i="2"/>
  <c r="MX32" i="2"/>
  <c r="MV31" i="2"/>
  <c r="MV30" i="2"/>
  <c r="MV29" i="2"/>
  <c r="MW28" i="2"/>
  <c r="MY27" i="2"/>
  <c r="MY26" i="2"/>
  <c r="MY25" i="2"/>
  <c r="MV24" i="2"/>
  <c r="MX23" i="2"/>
  <c r="MX22" i="2"/>
  <c r="MX21" i="2"/>
  <c r="MY20" i="2"/>
  <c r="MW19" i="2"/>
  <c r="MW18" i="2"/>
  <c r="MW17" i="2"/>
  <c r="MX16" i="2"/>
  <c r="MV15" i="2"/>
  <c r="MV14" i="2"/>
  <c r="MV13" i="2"/>
  <c r="MW12" i="2"/>
  <c r="MY11" i="2"/>
  <c r="MY10" i="2"/>
  <c r="MY9" i="2"/>
  <c r="MV8" i="2"/>
  <c r="MX47" i="2"/>
  <c r="MX46" i="2"/>
  <c r="MX45" i="2"/>
  <c r="MY44" i="2"/>
  <c r="MW43" i="2"/>
  <c r="MW42" i="2"/>
  <c r="MW41" i="2"/>
  <c r="MX40" i="2"/>
  <c r="MV39" i="2"/>
  <c r="MV38" i="2"/>
  <c r="MV37" i="2"/>
  <c r="MW36" i="2"/>
  <c r="MY35" i="2"/>
  <c r="MY34" i="2"/>
  <c r="MY33" i="2"/>
  <c r="MV32" i="2"/>
  <c r="MX31" i="2"/>
  <c r="MX30" i="2"/>
  <c r="MX29" i="2"/>
  <c r="MY28" i="2"/>
  <c r="MW27" i="2"/>
  <c r="MW26" i="2"/>
  <c r="MW25" i="2"/>
  <c r="MX24" i="2"/>
  <c r="MV23" i="2"/>
  <c r="MV22" i="2"/>
  <c r="MV21" i="2"/>
  <c r="MW20" i="2"/>
  <c r="MY19" i="2"/>
  <c r="MY18" i="2"/>
  <c r="MY17" i="2"/>
  <c r="MV16" i="2"/>
  <c r="MX15" i="2"/>
  <c r="MX14" i="2"/>
  <c r="MX13" i="2"/>
  <c r="MY12" i="2"/>
  <c r="MW11" i="2"/>
  <c r="MW10" i="2"/>
  <c r="MW9" i="2"/>
  <c r="MX8" i="2"/>
  <c r="MY46" i="2"/>
  <c r="MX42" i="2"/>
  <c r="MW38" i="2"/>
  <c r="MV34" i="2"/>
  <c r="MY32" i="2"/>
  <c r="MY31" i="2"/>
  <c r="MY29" i="2"/>
  <c r="MX28" i="2"/>
  <c r="MX27" i="2"/>
  <c r="MX25" i="2"/>
  <c r="MW24" i="2"/>
  <c r="MW23" i="2"/>
  <c r="MW21" i="2"/>
  <c r="MV20" i="2"/>
  <c r="MV19" i="2"/>
  <c r="MV17" i="2"/>
  <c r="MY14" i="2"/>
  <c r="MX10" i="2"/>
  <c r="MV25" i="2"/>
  <c r="MW45" i="2"/>
  <c r="MV44" i="2"/>
  <c r="MY38" i="2"/>
  <c r="MY23" i="2"/>
  <c r="MY21" i="2"/>
  <c r="MX19" i="2"/>
  <c r="MW46" i="2"/>
  <c r="MV42" i="2"/>
  <c r="MY40" i="2"/>
  <c r="MY39" i="2"/>
  <c r="MY37" i="2"/>
  <c r="MX36" i="2"/>
  <c r="MX35" i="2"/>
  <c r="MX33" i="2"/>
  <c r="MW32" i="2"/>
  <c r="MW31" i="2"/>
  <c r="MW29" i="2"/>
  <c r="MV28" i="2"/>
  <c r="MV27" i="2"/>
  <c r="MY22" i="2"/>
  <c r="MX18" i="2"/>
  <c r="MW14" i="2"/>
  <c r="MV10" i="2"/>
  <c r="MY8" i="2"/>
  <c r="MV43" i="2"/>
  <c r="MV41" i="2"/>
  <c r="MX34" i="2"/>
  <c r="MW30" i="2"/>
  <c r="MY24" i="2"/>
  <c r="MY47" i="2"/>
  <c r="MY45" i="2"/>
  <c r="MX44" i="2"/>
  <c r="MX43" i="2"/>
  <c r="MX41" i="2"/>
  <c r="MW40" i="2"/>
  <c r="MW39" i="2"/>
  <c r="MW37" i="2"/>
  <c r="MV36" i="2"/>
  <c r="MV35" i="2"/>
  <c r="MV33" i="2"/>
  <c r="MY30" i="2"/>
  <c r="MX26" i="2"/>
  <c r="MW22" i="2"/>
  <c r="MV18" i="2"/>
  <c r="MY16" i="2"/>
  <c r="MY15" i="2"/>
  <c r="MY13" i="2"/>
  <c r="MX12" i="2"/>
  <c r="MX11" i="2"/>
  <c r="MX9" i="2"/>
  <c r="MW8" i="2"/>
  <c r="MW47" i="2"/>
  <c r="MV26" i="2"/>
  <c r="MX20" i="2"/>
  <c r="MX17" i="2"/>
  <c r="MW16" i="2"/>
  <c r="MW13" i="2"/>
  <c r="MV9" i="2"/>
  <c r="MW15" i="2"/>
  <c r="MV11" i="2"/>
  <c r="MV12" i="2"/>
  <c r="MZ24" i="2" l="1"/>
  <c r="MZ40" i="2"/>
  <c r="MZ12" i="2"/>
  <c r="MZ36" i="2"/>
  <c r="MZ8" i="2"/>
  <c r="MZ44" i="2"/>
  <c r="NK50" i="2"/>
  <c r="NK49" i="2"/>
  <c r="NK48" i="2"/>
  <c r="NH50" i="2"/>
  <c r="NI49" i="2"/>
  <c r="NJ48" i="2"/>
  <c r="NJ50" i="2"/>
  <c r="NI48" i="2"/>
  <c r="NH49" i="2"/>
  <c r="NJ49" i="2"/>
  <c r="NH48" i="2"/>
  <c r="NI50" i="2"/>
  <c r="NK47" i="2"/>
  <c r="NK46" i="2"/>
  <c r="NK45" i="2"/>
  <c r="NK44" i="2"/>
  <c r="NJ43" i="2"/>
  <c r="NJ42" i="2"/>
  <c r="NJ41" i="2"/>
  <c r="NJ40" i="2"/>
  <c r="NI39" i="2"/>
  <c r="NI38" i="2"/>
  <c r="NI37" i="2"/>
  <c r="NI36" i="2"/>
  <c r="NH35" i="2"/>
  <c r="NH34" i="2"/>
  <c r="NH33" i="2"/>
  <c r="NH32" i="2"/>
  <c r="NK31" i="2"/>
  <c r="NK30" i="2"/>
  <c r="NK29" i="2"/>
  <c r="NK28" i="2"/>
  <c r="NJ27" i="2"/>
  <c r="NJ26" i="2"/>
  <c r="NJ25" i="2"/>
  <c r="NJ24" i="2"/>
  <c r="NI23" i="2"/>
  <c r="NI22" i="2"/>
  <c r="NI21" i="2"/>
  <c r="NI20" i="2"/>
  <c r="NH19" i="2"/>
  <c r="NH18" i="2"/>
  <c r="NH17" i="2"/>
  <c r="NH16" i="2"/>
  <c r="NK15" i="2"/>
  <c r="NK14" i="2"/>
  <c r="NK13" i="2"/>
  <c r="NK12" i="2"/>
  <c r="NJ11" i="2"/>
  <c r="NJ10" i="2"/>
  <c r="NJ9" i="2"/>
  <c r="NJ8" i="2"/>
  <c r="NI47" i="2"/>
  <c r="NI46" i="2"/>
  <c r="NI45" i="2"/>
  <c r="NI44" i="2"/>
  <c r="NH43" i="2"/>
  <c r="NH42" i="2"/>
  <c r="NH41" i="2"/>
  <c r="NH40" i="2"/>
  <c r="NK39" i="2"/>
  <c r="NK38" i="2"/>
  <c r="NK37" i="2"/>
  <c r="NK36" i="2"/>
  <c r="NJ35" i="2"/>
  <c r="NJ34" i="2"/>
  <c r="NJ33" i="2"/>
  <c r="NJ32" i="2"/>
  <c r="NI31" i="2"/>
  <c r="NI30" i="2"/>
  <c r="NI29" i="2"/>
  <c r="NI28" i="2"/>
  <c r="NH27" i="2"/>
  <c r="NH26" i="2"/>
  <c r="NH25" i="2"/>
  <c r="NH24" i="2"/>
  <c r="NK23" i="2"/>
  <c r="NK22" i="2"/>
  <c r="NK21" i="2"/>
  <c r="NK20" i="2"/>
  <c r="NJ19" i="2"/>
  <c r="NJ18" i="2"/>
  <c r="NJ17" i="2"/>
  <c r="NJ16" i="2"/>
  <c r="NI15" i="2"/>
  <c r="NI14" i="2"/>
  <c r="NI13" i="2"/>
  <c r="NI12" i="2"/>
  <c r="NH11" i="2"/>
  <c r="NH10" i="2"/>
  <c r="NH9" i="2"/>
  <c r="NH8" i="2"/>
  <c r="NH47" i="2"/>
  <c r="NH45" i="2"/>
  <c r="NJ44" i="2"/>
  <c r="NI43" i="2"/>
  <c r="NI41" i="2"/>
  <c r="NK40" i="2"/>
  <c r="NJ38" i="2"/>
  <c r="NH36" i="2"/>
  <c r="NK34" i="2"/>
  <c r="NI32" i="2"/>
  <c r="NH30" i="2"/>
  <c r="NI26" i="2"/>
  <c r="NJ23" i="2"/>
  <c r="NJ21" i="2"/>
  <c r="NK19" i="2"/>
  <c r="NK17" i="2"/>
  <c r="NH15" i="2"/>
  <c r="NH13" i="2"/>
  <c r="NJ12" i="2"/>
  <c r="NI11" i="2"/>
  <c r="NI9" i="2"/>
  <c r="NK8" i="2"/>
  <c r="NH21" i="2"/>
  <c r="NI19" i="2"/>
  <c r="NJ14" i="2"/>
  <c r="NH12" i="2"/>
  <c r="NK10" i="2"/>
  <c r="NK41" i="2"/>
  <c r="NI33" i="2"/>
  <c r="NI24" i="2"/>
  <c r="NI18" i="2"/>
  <c r="NJ46" i="2"/>
  <c r="NH44" i="2"/>
  <c r="NK42" i="2"/>
  <c r="NI40" i="2"/>
  <c r="NH38" i="2"/>
  <c r="NI34" i="2"/>
  <c r="NJ31" i="2"/>
  <c r="NJ29" i="2"/>
  <c r="NK27" i="2"/>
  <c r="NK25" i="2"/>
  <c r="NH23" i="2"/>
  <c r="NJ20" i="2"/>
  <c r="NI17" i="2"/>
  <c r="NK16" i="2"/>
  <c r="NI8" i="2"/>
  <c r="NJ47" i="2"/>
  <c r="NK43" i="2"/>
  <c r="NH39" i="2"/>
  <c r="NI35" i="2"/>
  <c r="NK32" i="2"/>
  <c r="NH28" i="2"/>
  <c r="NK26" i="2"/>
  <c r="NH46" i="2"/>
  <c r="NI42" i="2"/>
  <c r="NJ39" i="2"/>
  <c r="NJ37" i="2"/>
  <c r="NK35" i="2"/>
  <c r="NK33" i="2"/>
  <c r="NH31" i="2"/>
  <c r="NH29" i="2"/>
  <c r="NJ28" i="2"/>
  <c r="NI27" i="2"/>
  <c r="NI25" i="2"/>
  <c r="NK24" i="2"/>
  <c r="NJ22" i="2"/>
  <c r="NH20" i="2"/>
  <c r="NL20" i="2" s="1"/>
  <c r="NK18" i="2"/>
  <c r="NI16" i="2"/>
  <c r="NH14" i="2"/>
  <c r="NI10" i="2"/>
  <c r="NJ45" i="2"/>
  <c r="NH37" i="2"/>
  <c r="NJ36" i="2"/>
  <c r="NJ30" i="2"/>
  <c r="NH22" i="2"/>
  <c r="NJ13" i="2"/>
  <c r="NK9" i="2"/>
  <c r="NJ15" i="2"/>
  <c r="NK11" i="2"/>
  <c r="MZ28" i="2"/>
  <c r="MZ20" i="2"/>
  <c r="NM20" i="2" s="1"/>
  <c r="MZ16" i="2"/>
  <c r="MZ32" i="2"/>
  <c r="NJ7" i="2"/>
  <c r="NI7" i="2"/>
  <c r="NM36" i="2" l="1"/>
  <c r="NL36" i="2"/>
  <c r="NL40" i="2"/>
  <c r="NL8" i="2"/>
  <c r="NM8" i="2" s="1"/>
  <c r="NM40" i="2"/>
  <c r="NL44" i="2"/>
  <c r="NL24" i="2"/>
  <c r="NM24" i="2" s="1"/>
  <c r="NM44" i="2"/>
  <c r="NL16" i="2"/>
  <c r="NM16" i="2" s="1"/>
  <c r="NL32" i="2"/>
  <c r="NM32" i="2" s="1"/>
  <c r="NL28" i="2"/>
  <c r="NM28" i="2"/>
  <c r="NL12" i="2"/>
  <c r="NM12" i="2" s="1"/>
</calcChain>
</file>

<file path=xl/comments1.xml><?xml version="1.0" encoding="utf-8"?>
<comments xmlns="http://schemas.openxmlformats.org/spreadsheetml/2006/main">
  <authors>
    <author>Protectas</author>
  </authors>
  <commentList>
    <comment ref="L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X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J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V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H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T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F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R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D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P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B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N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Z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L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X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J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V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H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T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F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R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D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P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B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N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Z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L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X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J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V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NH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1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1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X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J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V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H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T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F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R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D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P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B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N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Z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L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X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J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V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H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T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F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R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D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P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B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N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Z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L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X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J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V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NH1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1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1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1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X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J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V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H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T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F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R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D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P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B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N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Z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L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X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J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V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H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T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F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R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D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P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B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N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Z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L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X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J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V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NH1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1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1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1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X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J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V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H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T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F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R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D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P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B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N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Z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L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X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J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V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H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T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F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R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D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P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B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N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Z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L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X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J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V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NH2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2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2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2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X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J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V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H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T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F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R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D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P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B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N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Z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L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X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J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V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H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T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F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R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D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P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B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N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Z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L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X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J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V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NH2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2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2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2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X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J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V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H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T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F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R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D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P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B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N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Z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L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X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J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V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H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T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F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R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D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P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B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N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Z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L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X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J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V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NH28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29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30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31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X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J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V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H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T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F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R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D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P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B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N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Z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L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X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J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V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H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T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F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R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D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P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B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N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Z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L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X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J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V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NH32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33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34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35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X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J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V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H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T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F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R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D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P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B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N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Z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L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X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J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V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H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T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F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R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D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P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B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N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Z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L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X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J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V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NH36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37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38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39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X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J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V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H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T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F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R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D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P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B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N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Z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L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X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J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V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H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T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F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R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D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P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B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N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Z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L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X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J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V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NH40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41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42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43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X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J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AV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H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BT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F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CR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D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DP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B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N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EZ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L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FX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J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GV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H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HT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F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IR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D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JP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B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N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KZ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L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X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J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MV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NH44" authorId="0" shapeId="0">
      <text>
        <r>
          <rPr>
            <sz val="9"/>
            <color indexed="81"/>
            <rFont val="Tahoma"/>
            <charset val="1"/>
          </rPr>
          <t>ADS</t>
        </r>
      </text>
    </comment>
    <comment ref="L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45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46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47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X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J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AV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H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BT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F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CR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D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DP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B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N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EZ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L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FX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J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GV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H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HT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F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IR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D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JP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B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N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KZ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L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X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J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MV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NH48" authorId="0" shapeId="0">
      <text>
        <r>
          <rPr>
            <b/>
            <sz val="9"/>
            <color indexed="81"/>
            <rFont val="Tahoma"/>
            <charset val="1"/>
          </rPr>
          <t>SSIAP1</t>
        </r>
      </text>
    </comment>
    <comment ref="L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X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J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AV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H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BT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F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CR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D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DP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B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N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EZ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L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FX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J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GV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H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HT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F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IR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D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JP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B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N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KZ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L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X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J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MV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NH49" authorId="0" shapeId="0">
      <text>
        <r>
          <rPr>
            <b/>
            <sz val="9"/>
            <color indexed="81"/>
            <rFont val="Tahoma"/>
            <charset val="1"/>
          </rPr>
          <t>SSIAP2</t>
        </r>
      </text>
    </comment>
    <comment ref="L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X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J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AV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H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BT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F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CR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D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DP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B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N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EZ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L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FX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J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GV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H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HT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F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IR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D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JP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B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N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KZ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L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LX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J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MV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  <comment ref="NH50" authorId="0" shapeId="0">
      <text>
        <r>
          <rPr>
            <b/>
            <sz val="9"/>
            <color indexed="81"/>
            <rFont val="Tahoma"/>
            <charset val="1"/>
          </rPr>
          <t>SSIAP3</t>
        </r>
      </text>
    </comment>
  </commentList>
</comments>
</file>

<file path=xl/sharedStrings.xml><?xml version="1.0" encoding="utf-8"?>
<sst xmlns="http://schemas.openxmlformats.org/spreadsheetml/2006/main" count="322" uniqueCount="45">
  <si>
    <t>Année:</t>
  </si>
  <si>
    <t>Jours feriés France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</si>
  <si>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</si>
  <si>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</si>
  <si>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</si>
  <si>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</si>
  <si>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</si>
  <si>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</si>
  <si>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</si>
  <si>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</si>
  <si>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</si>
  <si>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</si>
  <si>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</si>
  <si>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</si>
  <si>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</si>
  <si>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JOUR</t>
  </si>
  <si>
    <t>NUIT</t>
  </si>
  <si>
    <t>FERIE - JOUR</t>
  </si>
  <si>
    <t>FERIE - NUIT</t>
  </si>
  <si>
    <t>Lu - Ve</t>
  </si>
  <si>
    <t>Samedi</t>
  </si>
  <si>
    <t>Dimanche</t>
  </si>
  <si>
    <t>Lu - Sa</t>
  </si>
  <si>
    <t>Poste</t>
  </si>
  <si>
    <t>06:00 - 21:00</t>
  </si>
  <si>
    <t>21:00 - 06:00</t>
  </si>
  <si>
    <t>06:00-21:00</t>
  </si>
  <si>
    <t>21:00-06:00</t>
  </si>
  <si>
    <t>ADS</t>
  </si>
  <si>
    <t>SSIAP1</t>
  </si>
  <si>
    <t>SSIAP2</t>
  </si>
  <si>
    <t>SSIAP3</t>
  </si>
  <si>
    <t>Event</t>
  </si>
  <si>
    <t>Notes</t>
  </si>
  <si>
    <t>TOTAL</t>
  </si>
  <si>
    <t>Détaille Horaires</t>
  </si>
  <si>
    <t>Coût Horaire</t>
  </si>
  <si>
    <t>Total</t>
  </si>
  <si>
    <t>06:00-07:00</t>
  </si>
  <si>
    <t>&gt;7:00</t>
  </si>
  <si>
    <t>S-Total</t>
  </si>
  <si>
    <t>Expo 1</t>
  </si>
  <si>
    <t>Expo 2</t>
  </si>
  <si>
    <t>Expo1</t>
  </si>
  <si>
    <t>Expo2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</si>
</sst>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dd\ dd\ mmmm\ yyyy"/>
    <numFmt numFmtId="165" formatCode="[$-F800]dddd\,\ mmmm\ dd\,\ yyyy"/>
    <numFmt numFmtId="166" formatCode="_ [$€-2]\ * #,##0.00_ ;_ [$€-2]\ * \-#,##0.00_ ;_ [$€-2]\ * &quot;-&quot;??_ ;_ @_ "/>
    <numFmt numFmtId="167" formatCode="mmmm"/>
    <numFmt numFmtId="168" formatCode="d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name val="Times New Roman"/>
      <family val="1"/>
    </font>
    <font>
      <sz val="8"/>
      <name val="Arial"/>
      <family val="2"/>
    </font>
    <font>
      <sz val="10"/>
      <name val="MS Sans Serif"/>
      <family val="2"/>
    </font>
    <font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 Cyr"/>
      <charset val="204"/>
    </font>
    <font>
      <sz val="8"/>
      <color theme="1"/>
      <name val="Arial Cy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0" fontId="7" fillId="0" borderId="0"/>
    <xf numFmtId="0" fontId="7" fillId="0" borderId="0"/>
    <xf numFmtId="0" fontId="11" fillId="0" borderId="0"/>
  </cellStyleXfs>
  <cellXfs count="11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6" fillId="3" borderId="6" xfId="1" applyNumberFormat="1" applyFont="1" applyFill="1" applyBorder="1" applyAlignment="1" applyProtection="1">
      <alignment vertical="center"/>
    </xf>
    <xf numFmtId="164" fontId="6" fillId="3" borderId="7" xfId="1" applyNumberFormat="1" applyFont="1" applyFill="1" applyBorder="1" applyAlignment="1" applyProtection="1">
      <alignment vertical="center"/>
    </xf>
    <xf numFmtId="165" fontId="6" fillId="3" borderId="0" xfId="1" applyNumberFormat="1" applyFont="1" applyFill="1" applyBorder="1" applyAlignment="1" applyProtection="1">
      <alignment vertical="center"/>
    </xf>
    <xf numFmtId="165" fontId="6" fillId="3" borderId="9" xfId="1" applyNumberFormat="1" applyFont="1" applyFill="1" applyBorder="1" applyAlignment="1" applyProtection="1">
      <alignment vertical="center"/>
    </xf>
    <xf numFmtId="14" fontId="0" fillId="0" borderId="0" xfId="0" applyNumberFormat="1" applyFont="1" applyBorder="1" applyAlignment="1">
      <alignment horizontal="center" vertical="center"/>
    </xf>
    <xf numFmtId="164" fontId="6" fillId="3" borderId="0" xfId="1" applyNumberFormat="1" applyFont="1" applyFill="1" applyBorder="1" applyAlignment="1" applyProtection="1">
      <alignment vertical="center"/>
    </xf>
    <xf numFmtId="164" fontId="6" fillId="3" borderId="9" xfId="1" applyNumberFormat="1" applyFont="1" applyFill="1" applyBorder="1" applyAlignment="1" applyProtection="1">
      <alignment vertical="center"/>
    </xf>
    <xf numFmtId="164" fontId="6" fillId="3" borderId="11" xfId="1" applyNumberFormat="1" applyFont="1" applyFill="1" applyBorder="1" applyAlignment="1" applyProtection="1">
      <alignment vertical="center"/>
    </xf>
    <xf numFmtId="164" fontId="6" fillId="3" borderId="12" xfId="1" applyNumberFormat="1" applyFont="1" applyFill="1" applyBorder="1" applyAlignment="1" applyProtection="1">
      <alignment vertical="center"/>
    </xf>
    <xf numFmtId="0" fontId="4" fillId="0" borderId="0" xfId="0" applyFont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166" fontId="4" fillId="4" borderId="13" xfId="0" applyNumberFormat="1" applyFont="1" applyFill="1" applyBorder="1" applyAlignment="1">
      <alignment horizontal="center" vertical="center"/>
    </xf>
    <xf numFmtId="166" fontId="4" fillId="0" borderId="13" xfId="0" applyNumberFormat="1" applyFont="1" applyBorder="1" applyAlignment="1">
      <alignment horizontal="center" vertical="center"/>
    </xf>
    <xf numFmtId="166" fontId="4" fillId="4" borderId="1" xfId="0" applyNumberFormat="1" applyFont="1" applyFill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166" fontId="4" fillId="0" borderId="18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6" fontId="4" fillId="4" borderId="19" xfId="0" applyNumberFormat="1" applyFont="1" applyFill="1" applyBorder="1" applyAlignment="1">
      <alignment horizontal="center" vertical="center"/>
    </xf>
    <xf numFmtId="166" fontId="4" fillId="0" borderId="19" xfId="0" applyNumberFormat="1" applyFont="1" applyBorder="1" applyAlignment="1">
      <alignment horizontal="center" vertical="center"/>
    </xf>
    <xf numFmtId="166" fontId="4" fillId="4" borderId="20" xfId="0" applyNumberFormat="1" applyFont="1" applyFill="1" applyBorder="1" applyAlignment="1">
      <alignment horizontal="center" vertical="center"/>
    </xf>
    <xf numFmtId="166" fontId="4" fillId="0" borderId="20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5" borderId="0" xfId="2" applyFont="1" applyFill="1" applyBorder="1" applyAlignment="1" applyProtection="1">
      <alignment horizontal="center" vertical="center"/>
      <protection hidden="1"/>
    </xf>
    <xf numFmtId="0" fontId="8" fillId="5" borderId="22" xfId="2" applyFont="1" applyFill="1" applyBorder="1" applyAlignment="1" applyProtection="1">
      <alignment horizontal="center" vertical="center"/>
      <protection hidden="1"/>
    </xf>
    <xf numFmtId="168" fontId="9" fillId="0" borderId="22" xfId="3" applyNumberFormat="1" applyFont="1" applyFill="1" applyBorder="1" applyAlignment="1" applyProtection="1">
      <alignment horizontal="center" vertical="center"/>
      <protection hidden="1"/>
    </xf>
    <xf numFmtId="168" fontId="9" fillId="0" borderId="0" xfId="3" applyNumberFormat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>
      <alignment horizontal="center" vertical="center"/>
    </xf>
    <xf numFmtId="0" fontId="8" fillId="7" borderId="27" xfId="2" applyFont="1" applyFill="1" applyBorder="1" applyAlignment="1" applyProtection="1">
      <alignment horizontal="center" vertical="center"/>
      <protection hidden="1"/>
    </xf>
    <xf numFmtId="0" fontId="8" fillId="7" borderId="0" xfId="2" applyFont="1" applyFill="1" applyBorder="1" applyAlignment="1" applyProtection="1">
      <alignment horizontal="center" vertical="center"/>
      <protection hidden="1"/>
    </xf>
    <xf numFmtId="0" fontId="4" fillId="0" borderId="3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4" fillId="0" borderId="35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166" fontId="4" fillId="0" borderId="37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66" fontId="4" fillId="0" borderId="38" xfId="0" applyNumberFormat="1" applyFont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166" fontId="4" fillId="0" borderId="35" xfId="0" applyNumberFormat="1" applyFont="1" applyFill="1" applyBorder="1" applyAlignment="1">
      <alignment horizontal="center" vertical="center"/>
    </xf>
    <xf numFmtId="166" fontId="4" fillId="0" borderId="37" xfId="0" applyNumberFormat="1" applyFont="1" applyFill="1" applyBorder="1" applyAlignment="1">
      <alignment horizontal="center" vertical="center"/>
    </xf>
    <xf numFmtId="166" fontId="4" fillId="0" borderId="38" xfId="0" applyNumberFormat="1" applyFont="1" applyFill="1" applyBorder="1" applyAlignment="1">
      <alignment horizontal="center" vertical="center"/>
    </xf>
    <xf numFmtId="0" fontId="6" fillId="3" borderId="8" xfId="1" applyFont="1" applyFill="1" applyBorder="1" applyAlignment="1" applyProtection="1">
      <alignment horizontal="center" vertical="center"/>
    </xf>
    <xf numFmtId="0" fontId="6" fillId="3" borderId="0" xfId="1" applyFont="1" applyFill="1" applyBorder="1" applyAlignment="1" applyProtection="1">
      <alignment horizontal="center" vertical="center"/>
    </xf>
    <xf numFmtId="0" fontId="6" fillId="3" borderId="10" xfId="1" applyFont="1" applyFill="1" applyBorder="1" applyAlignment="1" applyProtection="1">
      <alignment horizontal="center" vertical="center"/>
    </xf>
    <xf numFmtId="0" fontId="6" fillId="3" borderId="11" xfId="1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6" fillId="3" borderId="5" xfId="1" applyFont="1" applyFill="1" applyBorder="1" applyAlignment="1" applyProtection="1">
      <alignment horizontal="center" vertical="center"/>
    </xf>
    <xf numFmtId="0" fontId="6" fillId="3" borderId="6" xfId="1" applyFont="1" applyFill="1" applyBorder="1" applyAlignment="1" applyProtection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36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20" fontId="4" fillId="0" borderId="15" xfId="0" applyNumberFormat="1" applyFont="1" applyBorder="1" applyAlignment="1">
      <alignment horizontal="center" vertical="center"/>
    </xf>
    <xf numFmtId="20" fontId="4" fillId="0" borderId="36" xfId="0" applyNumberFormat="1" applyFont="1" applyBorder="1" applyAlignment="1">
      <alignment horizontal="center" vertical="center"/>
    </xf>
    <xf numFmtId="20" fontId="4" fillId="0" borderId="20" xfId="0" applyNumberFormat="1" applyFont="1" applyBorder="1" applyAlignment="1">
      <alignment horizontal="center" vertical="center"/>
    </xf>
    <xf numFmtId="0" fontId="12" fillId="8" borderId="15" xfId="4" applyNumberFormat="1" applyFont="1" applyFill="1" applyBorder="1" applyAlignment="1">
      <alignment horizontal="center" vertical="center"/>
    </xf>
    <xf numFmtId="0" fontId="12" fillId="8" borderId="36" xfId="4" applyNumberFormat="1" applyFont="1" applyFill="1" applyBorder="1" applyAlignment="1">
      <alignment horizontal="center" vertical="center"/>
    </xf>
    <xf numFmtId="0" fontId="12" fillId="8" borderId="20" xfId="4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8" fillId="6" borderId="26" xfId="2" applyFont="1" applyFill="1" applyBorder="1" applyAlignment="1" applyProtection="1">
      <alignment horizontal="center" vertical="center"/>
      <protection hidden="1"/>
    </xf>
    <xf numFmtId="0" fontId="8" fillId="6" borderId="0" xfId="2" applyFont="1" applyFill="1" applyBorder="1" applyAlignment="1" applyProtection="1">
      <alignment horizontal="center" vertical="center"/>
      <protection hidden="1"/>
    </xf>
    <xf numFmtId="0" fontId="8" fillId="6" borderId="27" xfId="2" applyFont="1" applyFill="1" applyBorder="1" applyAlignment="1" applyProtection="1">
      <alignment horizontal="center" vertical="center"/>
      <protection hidden="1"/>
    </xf>
    <xf numFmtId="0" fontId="8" fillId="6" borderId="32" xfId="2" applyFont="1" applyFill="1" applyBorder="1" applyAlignment="1" applyProtection="1">
      <alignment horizontal="center" vertical="center"/>
      <protection hidden="1"/>
    </xf>
    <xf numFmtId="0" fontId="8" fillId="6" borderId="33" xfId="2" applyFont="1" applyFill="1" applyBorder="1" applyAlignment="1" applyProtection="1">
      <alignment horizontal="center" vertical="center"/>
      <protection hidden="1"/>
    </xf>
    <xf numFmtId="0" fontId="8" fillId="6" borderId="24" xfId="2" applyFont="1" applyFill="1" applyBorder="1" applyAlignment="1" applyProtection="1">
      <alignment horizontal="center" vertical="center"/>
      <protection hidden="1"/>
    </xf>
    <xf numFmtId="0" fontId="8" fillId="7" borderId="28" xfId="2" applyFont="1" applyFill="1" applyBorder="1" applyAlignment="1" applyProtection="1">
      <alignment horizontal="center" vertical="center"/>
      <protection hidden="1"/>
    </xf>
    <xf numFmtId="0" fontId="8" fillId="7" borderId="29" xfId="2" applyFont="1" applyFill="1" applyBorder="1" applyAlignment="1" applyProtection="1">
      <alignment horizontal="center" vertical="center"/>
      <protection hidden="1"/>
    </xf>
    <xf numFmtId="0" fontId="8" fillId="7" borderId="30" xfId="2" applyFont="1" applyFill="1" applyBorder="1" applyAlignment="1" applyProtection="1">
      <alignment horizontal="center" vertical="center"/>
      <protection hidden="1"/>
    </xf>
    <xf numFmtId="0" fontId="8" fillId="7" borderId="32" xfId="2" applyFont="1" applyFill="1" applyBorder="1" applyAlignment="1" applyProtection="1">
      <alignment horizontal="center" vertical="center"/>
      <protection hidden="1"/>
    </xf>
    <xf numFmtId="0" fontId="8" fillId="7" borderId="33" xfId="2" applyFont="1" applyFill="1" applyBorder="1" applyAlignment="1" applyProtection="1">
      <alignment horizontal="center" vertical="center"/>
      <protection hidden="1"/>
    </xf>
    <xf numFmtId="0" fontId="8" fillId="7" borderId="24" xfId="2" applyFont="1" applyFill="1" applyBorder="1" applyAlignment="1" applyProtection="1">
      <alignment horizontal="center" vertical="center"/>
      <protection hidden="1"/>
    </xf>
    <xf numFmtId="168" fontId="9" fillId="0" borderId="21" xfId="3" applyNumberFormat="1" applyFont="1" applyFill="1" applyBorder="1" applyAlignment="1" applyProtection="1">
      <alignment horizontal="center" vertical="center"/>
      <protection hidden="1"/>
    </xf>
    <xf numFmtId="168" fontId="9" fillId="0" borderId="22" xfId="3" applyNumberFormat="1" applyFont="1" applyFill="1" applyBorder="1" applyAlignment="1" applyProtection="1">
      <alignment horizontal="center" vertical="center"/>
      <protection hidden="1"/>
    </xf>
    <xf numFmtId="168" fontId="9" fillId="0" borderId="23" xfId="3" applyNumberFormat="1" applyFont="1" applyFill="1" applyBorder="1" applyAlignment="1" applyProtection="1">
      <alignment horizontal="center" vertical="center"/>
      <protection hidden="1"/>
    </xf>
    <xf numFmtId="0" fontId="8" fillId="7" borderId="26" xfId="2" applyFont="1" applyFill="1" applyBorder="1" applyAlignment="1" applyProtection="1">
      <alignment horizontal="center" vertical="center"/>
      <protection hidden="1"/>
    </xf>
    <xf numFmtId="0" fontId="8" fillId="7" borderId="0" xfId="2" applyFont="1" applyFill="1" applyBorder="1" applyAlignment="1" applyProtection="1">
      <alignment horizontal="center" vertical="center"/>
      <protection hidden="1"/>
    </xf>
    <xf numFmtId="0" fontId="8" fillId="7" borderId="27" xfId="2" applyFont="1" applyFill="1" applyBorder="1" applyAlignment="1" applyProtection="1">
      <alignment horizontal="center" vertical="center"/>
      <protection hidden="1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8" fillId="5" borderId="21" xfId="2" applyFont="1" applyFill="1" applyBorder="1" applyAlignment="1" applyProtection="1">
      <alignment horizontal="center" vertical="center"/>
      <protection hidden="1"/>
    </xf>
    <xf numFmtId="0" fontId="8" fillId="5" borderId="22" xfId="2" applyFont="1" applyFill="1" applyBorder="1" applyAlignment="1" applyProtection="1">
      <alignment horizontal="center" vertical="center"/>
      <protection hidden="1"/>
    </xf>
    <xf numFmtId="0" fontId="8" fillId="5" borderId="23" xfId="2" applyFont="1" applyFill="1" applyBorder="1" applyAlignment="1" applyProtection="1">
      <alignment horizontal="center" vertical="center"/>
      <protection hidden="1"/>
    </xf>
  </cellXfs>
  <cellStyles count="5">
    <cellStyle name="Normal" xfId="0" builtinId="0"/>
    <cellStyle name="Normal 8" xfId="4"/>
    <cellStyle name="Normal_BASE" xfId="3"/>
    <cellStyle name="Normal_feries" xfId="1"/>
    <cellStyle name="Normal_Modèle Grille" xfId="2"/>
  </cellStyles>
  <dxfs count="25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uto%20temps%20moisVB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January"/>
      <sheetName val="February"/>
      <sheetName val="March"/>
      <sheetName val="April"/>
      <sheetName val="May"/>
      <sheetName val="Jun"/>
      <sheetName val="Jully"/>
      <sheetName val="August"/>
      <sheetName val="September"/>
      <sheetName val="October"/>
      <sheetName val="November"/>
      <sheetName val="December"/>
      <sheetName val="Recap Expo"/>
    </sheetNames>
    <sheetDataSet>
      <sheetData sheetId="0">
        <row r="2">
          <cell r="B2">
            <v>2019</v>
          </cell>
        </row>
        <row r="3">
          <cell r="F3">
            <v>43466</v>
          </cell>
        </row>
        <row r="4">
          <cell r="F4">
            <v>43576</v>
          </cell>
        </row>
        <row r="5">
          <cell r="F5">
            <v>43577</v>
          </cell>
        </row>
        <row r="6">
          <cell r="F6">
            <v>43586</v>
          </cell>
        </row>
        <row r="7">
          <cell r="F7">
            <v>43593</v>
          </cell>
        </row>
        <row r="8">
          <cell r="F8">
            <v>43615</v>
          </cell>
        </row>
        <row r="9">
          <cell r="F9">
            <v>43625</v>
          </cell>
        </row>
        <row r="10">
          <cell r="F10">
            <v>43626</v>
          </cell>
        </row>
        <row r="11">
          <cell r="F11">
            <v>43660</v>
          </cell>
        </row>
        <row r="23">
          <cell r="B23">
            <v>23.8</v>
          </cell>
          <cell r="C23">
            <v>26.42</v>
          </cell>
          <cell r="D23">
            <v>23.8</v>
          </cell>
          <cell r="F23">
            <v>26.18</v>
          </cell>
          <cell r="H23">
            <v>47.6</v>
          </cell>
          <cell r="I23">
            <v>52.84</v>
          </cell>
        </row>
        <row r="24">
          <cell r="B24">
            <v>24.4</v>
          </cell>
          <cell r="C24">
            <v>27.08</v>
          </cell>
          <cell r="D24">
            <v>24.4</v>
          </cell>
          <cell r="F24">
            <v>26.84</v>
          </cell>
          <cell r="H24">
            <v>48.8</v>
          </cell>
          <cell r="I24">
            <v>54.17</v>
          </cell>
        </row>
        <row r="25">
          <cell r="B25">
            <v>29.2</v>
          </cell>
          <cell r="C25">
            <v>32.409999999999997</v>
          </cell>
          <cell r="D25">
            <v>29.2</v>
          </cell>
          <cell r="F25">
            <v>32.119999999999997</v>
          </cell>
          <cell r="H25">
            <v>58.4</v>
          </cell>
          <cell r="I25">
            <v>64.819999999999993</v>
          </cell>
        </row>
        <row r="26">
          <cell r="B26">
            <v>46</v>
          </cell>
          <cell r="C26">
            <v>51.06</v>
          </cell>
          <cell r="D26">
            <v>46</v>
          </cell>
          <cell r="F26">
            <v>50.6</v>
          </cell>
          <cell r="H26">
            <v>92</v>
          </cell>
          <cell r="I26">
            <v>102.12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activeCell="J7" sqref="J7"/>
    </sheetView>
  </sheetViews>
  <sheetFormatPr defaultRowHeight="15"/>
  <cols>
    <col min="6" max="6" width="20.5703125" bestFit="1" customWidth="1"/>
    <col min="8" max="8" width="9.7109375" bestFit="1" customWidth="1"/>
    <col min="9" max="9" width="9.42578125" bestFit="1" customWidth="1"/>
    <col min="10" max="10" width="10.140625" bestFit="1" customWidth="1"/>
    <col min="11" max="11" width="9.42578125" bestFit="1" customWidth="1"/>
  </cols>
  <sheetData>
    <row r="1" spans="1:10" ht="15.75" thickBot="1"/>
    <row r="2" spans="1:10" ht="15.75" thickBot="1">
      <c r="A2" s="1" t="s">
        <v>0</v>
      </c>
      <c r="B2" s="2">
        <v>2019</v>
      </c>
      <c r="D2" s="63" t="s">
        <v>1</v>
      </c>
      <c r="E2" s="64"/>
      <c r="F2" s="64"/>
      <c r="G2" s="64"/>
      <c r="H2" s="65"/>
    </row>
    <row r="3" spans="1:10">
      <c r="D3" s="66" t="s">
        <v>2</v>
      </c>
      <c r="E3" s="67"/>
      <c r="F3" s="3">
        <f>DATE(B2,1,1)</f>
        <v>43466</v>
      </c>
      <c r="G3" s="3"/>
      <c r="H3" s="4"/>
    </row>
    <row r="4" spans="1:10">
      <c r="D4" s="59" t="s">
        <v>3</v>
      </c>
      <c r="E4" s="60"/>
      <c r="F4" s="5">
        <v>43576</v>
      </c>
      <c r="G4" s="5"/>
      <c r="H4" s="6"/>
      <c r="J4" s="7"/>
    </row>
    <row r="5" spans="1:10">
      <c r="D5" s="59" t="s">
        <v>4</v>
      </c>
      <c r="E5" s="60"/>
      <c r="F5" s="5">
        <f>F4+1</f>
        <v>43577</v>
      </c>
      <c r="G5" s="5"/>
      <c r="H5" s="6"/>
    </row>
    <row r="6" spans="1:10">
      <c r="D6" s="59" t="s">
        <v>5</v>
      </c>
      <c r="E6" s="60"/>
      <c r="F6" s="5">
        <f>DATE(B2,5,1)</f>
        <v>43586</v>
      </c>
      <c r="G6" s="5"/>
      <c r="H6" s="6"/>
    </row>
    <row r="7" spans="1:10">
      <c r="D7" s="59" t="s">
        <v>6</v>
      </c>
      <c r="E7" s="60"/>
      <c r="F7" s="5">
        <f>DATE(B2,5,8)</f>
        <v>43593</v>
      </c>
      <c r="G7" s="5"/>
      <c r="H7" s="6"/>
    </row>
    <row r="8" spans="1:10">
      <c r="D8" s="59" t="s">
        <v>7</v>
      </c>
      <c r="E8" s="60"/>
      <c r="F8" s="5">
        <f>F4+39</f>
        <v>43615</v>
      </c>
      <c r="G8" s="5"/>
      <c r="H8" s="6"/>
    </row>
    <row r="9" spans="1:10">
      <c r="D9" s="59" t="s">
        <v>8</v>
      </c>
      <c r="E9" s="60"/>
      <c r="F9" s="8">
        <f>F4+49</f>
        <v>43625</v>
      </c>
      <c r="G9" s="8"/>
      <c r="H9" s="9"/>
    </row>
    <row r="10" spans="1:10">
      <c r="D10" s="59" t="s">
        <v>9</v>
      </c>
      <c r="E10" s="60"/>
      <c r="F10" s="8">
        <f>F4+50</f>
        <v>43626</v>
      </c>
      <c r="G10" s="8"/>
      <c r="H10" s="9"/>
    </row>
    <row r="11" spans="1:10">
      <c r="D11" s="59" t="s">
        <v>10</v>
      </c>
      <c r="E11" s="60"/>
      <c r="F11" s="8">
        <f>DATE(B2,7,14)</f>
        <v>43660</v>
      </c>
      <c r="G11" s="8"/>
      <c r="H11" s="9"/>
    </row>
    <row r="12" spans="1:10">
      <c r="D12" s="59" t="s">
        <v>11</v>
      </c>
      <c r="E12" s="60"/>
      <c r="F12" s="8">
        <f>DATE(B2,8,15)</f>
        <v>43692</v>
      </c>
      <c r="G12" s="8"/>
      <c r="H12" s="9"/>
    </row>
    <row r="13" spans="1:10">
      <c r="D13" s="59" t="s">
        <v>12</v>
      </c>
      <c r="E13" s="60"/>
      <c r="F13" s="8">
        <f>DATE(B2,11,1)</f>
        <v>43770</v>
      </c>
      <c r="G13" s="8"/>
      <c r="H13" s="9"/>
    </row>
    <row r="14" spans="1:10">
      <c r="D14" s="59" t="s">
        <v>13</v>
      </c>
      <c r="E14" s="60"/>
      <c r="F14" s="8">
        <f>DATE(B2,11,11)</f>
        <v>43780</v>
      </c>
      <c r="G14" s="8"/>
      <c r="H14" s="9"/>
    </row>
    <row r="15" spans="1:10" ht="15.75" thickBot="1">
      <c r="D15" s="61" t="s">
        <v>14</v>
      </c>
      <c r="E15" s="62"/>
      <c r="F15" s="10">
        <f>DATE(B2,12,25)</f>
        <v>43824</v>
      </c>
      <c r="G15" s="10"/>
      <c r="H15" s="11"/>
    </row>
    <row r="19" spans="1:11" ht="15.75" thickBot="1"/>
    <row r="20" spans="1:11" s="12" customFormat="1" ht="12" thickBot="1">
      <c r="B20" s="13" t="s">
        <v>15</v>
      </c>
      <c r="C20" s="14" t="s">
        <v>16</v>
      </c>
      <c r="D20" s="15" t="s">
        <v>15</v>
      </c>
      <c r="E20" s="16" t="s">
        <v>16</v>
      </c>
      <c r="F20" s="15" t="s">
        <v>15</v>
      </c>
      <c r="G20" s="16" t="s">
        <v>16</v>
      </c>
      <c r="H20" s="17" t="s">
        <v>17</v>
      </c>
      <c r="I20" s="18" t="s">
        <v>18</v>
      </c>
      <c r="J20" s="15" t="s">
        <v>17</v>
      </c>
      <c r="K20" s="16" t="s">
        <v>18</v>
      </c>
    </row>
    <row r="21" spans="1:11" s="12" customFormat="1" ht="12" thickBot="1">
      <c r="B21" s="19" t="s">
        <v>19</v>
      </c>
      <c r="C21" s="20" t="s">
        <v>19</v>
      </c>
      <c r="D21" s="21" t="s">
        <v>20</v>
      </c>
      <c r="E21" s="22" t="s">
        <v>20</v>
      </c>
      <c r="F21" s="21" t="s">
        <v>21</v>
      </c>
      <c r="G21" s="22" t="s">
        <v>21</v>
      </c>
      <c r="H21" s="21" t="s">
        <v>22</v>
      </c>
      <c r="I21" s="22" t="s">
        <v>22</v>
      </c>
      <c r="J21" s="21" t="s">
        <v>21</v>
      </c>
      <c r="K21" s="23" t="s">
        <v>21</v>
      </c>
    </row>
    <row r="22" spans="1:11" s="12" customFormat="1" ht="12" thickBot="1">
      <c r="A22" s="24" t="s">
        <v>23</v>
      </c>
      <c r="B22" s="25" t="s">
        <v>24</v>
      </c>
      <c r="C22" s="22" t="s">
        <v>25</v>
      </c>
      <c r="D22" s="21" t="s">
        <v>26</v>
      </c>
      <c r="E22" s="22" t="s">
        <v>27</v>
      </c>
      <c r="F22" s="21" t="s">
        <v>26</v>
      </c>
      <c r="G22" s="22" t="s">
        <v>27</v>
      </c>
      <c r="H22" s="21" t="s">
        <v>26</v>
      </c>
      <c r="I22" s="22" t="s">
        <v>27</v>
      </c>
      <c r="J22" s="21" t="s">
        <v>26</v>
      </c>
      <c r="K22" s="23" t="s">
        <v>27</v>
      </c>
    </row>
    <row r="23" spans="1:11" s="12" customFormat="1" ht="12" customHeight="1" thickBot="1">
      <c r="A23" s="24" t="s">
        <v>28</v>
      </c>
      <c r="B23" s="26">
        <v>23.8</v>
      </c>
      <c r="C23" s="27">
        <v>26.42</v>
      </c>
      <c r="D23" s="28">
        <v>23.8</v>
      </c>
      <c r="E23" s="29">
        <v>26.42</v>
      </c>
      <c r="F23" s="28">
        <v>26.18</v>
      </c>
      <c r="G23" s="29">
        <v>29.32</v>
      </c>
      <c r="H23" s="28">
        <v>47.6</v>
      </c>
      <c r="I23" s="30">
        <v>52.84</v>
      </c>
      <c r="J23" s="28">
        <v>53.68</v>
      </c>
      <c r="K23" s="31">
        <v>58.65</v>
      </c>
    </row>
    <row r="24" spans="1:11" s="12" customFormat="1" ht="12" customHeight="1" thickBot="1">
      <c r="A24" s="24" t="s">
        <v>29</v>
      </c>
      <c r="B24" s="32">
        <v>24.4</v>
      </c>
      <c r="C24" s="33">
        <v>27.08</v>
      </c>
      <c r="D24" s="34">
        <v>24.4</v>
      </c>
      <c r="E24" s="35">
        <v>27.08</v>
      </c>
      <c r="F24" s="34">
        <v>26.84</v>
      </c>
      <c r="G24" s="35">
        <v>30.06</v>
      </c>
      <c r="H24" s="32">
        <v>48.8</v>
      </c>
      <c r="I24" s="33">
        <v>54.17</v>
      </c>
      <c r="J24" s="34">
        <v>64.239999999999995</v>
      </c>
      <c r="K24" s="35">
        <v>60.13</v>
      </c>
    </row>
    <row r="25" spans="1:11" ht="12" customHeight="1" thickBot="1">
      <c r="A25" s="36" t="s">
        <v>30</v>
      </c>
      <c r="B25" s="26">
        <v>29.2</v>
      </c>
      <c r="C25" s="27">
        <v>32.409999999999997</v>
      </c>
      <c r="D25" s="28">
        <v>29.2</v>
      </c>
      <c r="E25" s="29">
        <v>32.409999999999997</v>
      </c>
      <c r="F25" s="28">
        <v>32.119999999999997</v>
      </c>
      <c r="G25" s="29">
        <v>35.979999999999997</v>
      </c>
      <c r="H25" s="26">
        <v>58.4</v>
      </c>
      <c r="I25" s="27">
        <v>64.819999999999993</v>
      </c>
      <c r="J25" s="28">
        <v>64.239999999999995</v>
      </c>
      <c r="K25" s="31">
        <v>71.95</v>
      </c>
    </row>
    <row r="26" spans="1:11" ht="12" customHeight="1" thickBot="1">
      <c r="A26" s="36" t="s">
        <v>31</v>
      </c>
      <c r="B26" s="32">
        <v>46</v>
      </c>
      <c r="C26" s="33">
        <v>51.06</v>
      </c>
      <c r="D26" s="34">
        <v>46</v>
      </c>
      <c r="E26" s="35">
        <v>51.06</v>
      </c>
      <c r="F26" s="34">
        <v>50.6</v>
      </c>
      <c r="G26" s="35">
        <v>56.68</v>
      </c>
      <c r="H26" s="32">
        <v>92</v>
      </c>
      <c r="I26" s="33">
        <v>102.12</v>
      </c>
      <c r="J26" s="34">
        <v>101.2</v>
      </c>
      <c r="K26" s="35">
        <v>113.35</v>
      </c>
    </row>
  </sheetData>
  <mergeCells count="14">
    <mergeCell ref="D7:E7"/>
    <mergeCell ref="D2:H2"/>
    <mergeCell ref="D3:E3"/>
    <mergeCell ref="D4:E4"/>
    <mergeCell ref="D5:E5"/>
    <mergeCell ref="D6:E6"/>
    <mergeCell ref="D14:E14"/>
    <mergeCell ref="D15:E15"/>
    <mergeCell ref="D8:E8"/>
    <mergeCell ref="D9:E9"/>
    <mergeCell ref="D10:E10"/>
    <mergeCell ref="D11:E11"/>
    <mergeCell ref="D12:E12"/>
    <mergeCell ref="D13:E13"/>
  </mergeCells>
  <conditionalFormatting sqref="D3:D15">
    <cfRule type="expression" dxfId="24" priority="2">
      <formula>MOD(ROW(),2)</formula>
    </cfRule>
  </conditionalFormatting>
  <conditionalFormatting sqref="F14:G15 F3:F13">
    <cfRule type="expression" dxfId="23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M50"/>
  <sheetViews>
    <sheetView tabSelected="1" workbookViewId="0">
      <pane xSplit="2" ySplit="7" topLeftCell="C8" activePane="bottomRight" state="frozen"/>
      <selection pane="topRight" activeCell="B1" sqref="B1"/>
      <selection pane="bottomLeft" activeCell="A8" sqref="A8"/>
      <selection pane="bottomRight" activeCell="AO61" sqref="AO61"/>
    </sheetView>
  </sheetViews>
  <sheetFormatPr defaultColWidth="10" defaultRowHeight="15"/>
  <cols>
    <col min="1" max="1" width="3" style="37" bestFit="1" customWidth="1"/>
    <col min="2" max="2" width="7.140625" style="37" bestFit="1" customWidth="1"/>
    <col min="3" max="3" width="5.28515625" style="37" bestFit="1" customWidth="1"/>
    <col min="4" max="4" width="5" style="37" bestFit="1" customWidth="1"/>
    <col min="5" max="6" width="4.85546875" style="37" bestFit="1" customWidth="1"/>
    <col min="7" max="7" width="4.42578125" style="37" bestFit="1" customWidth="1"/>
    <col min="8" max="10" width="9.140625" style="37" hidden="1" customWidth="1"/>
    <col min="11" max="11" width="4.7109375" style="37" hidden="1" customWidth="1"/>
    <col min="12" max="12" width="4.85546875" style="37" hidden="1" customWidth="1"/>
    <col min="13" max="16" width="7.42578125" style="37" hidden="1" customWidth="1"/>
    <col min="17" max="18" width="4.85546875" style="37" bestFit="1" customWidth="1"/>
    <col min="19" max="19" width="4.42578125" style="37" bestFit="1" customWidth="1"/>
    <col min="20" max="22" width="9.140625" style="37" hidden="1" customWidth="1"/>
    <col min="23" max="23" width="4.7109375" style="37" hidden="1" customWidth="1"/>
    <col min="24" max="24" width="6.5703125" style="37" hidden="1" customWidth="1"/>
    <col min="25" max="25" width="7.42578125" style="37" hidden="1" customWidth="1"/>
    <col min="26" max="27" width="6.5703125" style="37" hidden="1" customWidth="1"/>
    <col min="28" max="28" width="7.42578125" style="37" hidden="1" customWidth="1"/>
    <col min="29" max="30" width="4.85546875" style="37" bestFit="1" customWidth="1"/>
    <col min="31" max="31" width="4.42578125" style="37" bestFit="1" customWidth="1"/>
    <col min="32" max="34" width="9.140625" style="37" hidden="1" customWidth="1"/>
    <col min="35" max="35" width="4.7109375" style="37" hidden="1" customWidth="1"/>
    <col min="36" max="36" width="6.5703125" style="37" hidden="1" customWidth="1"/>
    <col min="37" max="37" width="7.42578125" style="37" hidden="1" customWidth="1"/>
    <col min="38" max="39" width="6.5703125" style="37" hidden="1" customWidth="1"/>
    <col min="40" max="40" width="7.42578125" style="37" hidden="1" customWidth="1"/>
    <col min="41" max="42" width="4.85546875" style="37" bestFit="1" customWidth="1"/>
    <col min="43" max="43" width="4.42578125" style="37" bestFit="1" customWidth="1"/>
    <col min="44" max="46" width="9.140625" style="37" hidden="1" customWidth="1"/>
    <col min="47" max="47" width="4.7109375" style="37" hidden="1" customWidth="1"/>
    <col min="48" max="48" width="6.5703125" style="37" hidden="1" customWidth="1"/>
    <col min="49" max="49" width="7.42578125" style="37" hidden="1" customWidth="1"/>
    <col min="50" max="51" width="6.5703125" style="37" hidden="1" customWidth="1"/>
    <col min="52" max="52" width="7.42578125" style="37" hidden="1" customWidth="1"/>
    <col min="53" max="54" width="4.85546875" style="37" bestFit="1" customWidth="1"/>
    <col min="55" max="55" width="4.42578125" style="37" bestFit="1" customWidth="1"/>
    <col min="56" max="58" width="9.140625" style="37" hidden="1" customWidth="1"/>
    <col min="59" max="59" width="4.7109375" style="37" hidden="1" customWidth="1"/>
    <col min="60" max="61" width="7.42578125" style="37" hidden="1" customWidth="1"/>
    <col min="62" max="63" width="6.5703125" style="37" hidden="1" customWidth="1"/>
    <col min="64" max="64" width="7.42578125" style="37" hidden="1" customWidth="1"/>
    <col min="65" max="66" width="4.85546875" style="37" bestFit="1" customWidth="1"/>
    <col min="67" max="67" width="4.42578125" style="37" bestFit="1" customWidth="1"/>
    <col min="68" max="70" width="9.140625" style="37" hidden="1" customWidth="1"/>
    <col min="71" max="71" width="4.7109375" style="37" hidden="1" customWidth="1"/>
    <col min="72" max="73" width="7.42578125" style="37" hidden="1" customWidth="1"/>
    <col min="74" max="75" width="6.5703125" style="37" hidden="1" customWidth="1"/>
    <col min="76" max="76" width="7.42578125" style="37" hidden="1" customWidth="1"/>
    <col min="77" max="77" width="4.85546875" style="39" bestFit="1" customWidth="1"/>
    <col min="78" max="78" width="4.85546875" style="37" bestFit="1" customWidth="1"/>
    <col min="79" max="79" width="4.42578125" style="37" bestFit="1" customWidth="1"/>
    <col min="80" max="82" width="9.140625" style="37" hidden="1" customWidth="1"/>
    <col min="83" max="83" width="4.7109375" style="37" hidden="1" customWidth="1"/>
    <col min="84" max="84" width="6.5703125" style="37" hidden="1" customWidth="1"/>
    <col min="85" max="85" width="7.42578125" style="37" hidden="1" customWidth="1"/>
    <col min="86" max="87" width="6.5703125" style="37" hidden="1" customWidth="1"/>
    <col min="88" max="88" width="7.42578125" style="37" hidden="1" customWidth="1"/>
    <col min="89" max="90" width="4.85546875" style="37" bestFit="1" customWidth="1"/>
    <col min="91" max="91" width="4.42578125" style="37" bestFit="1" customWidth="1"/>
    <col min="92" max="94" width="9.140625" style="37" hidden="1" customWidth="1"/>
    <col min="95" max="95" width="4.7109375" style="37" hidden="1" customWidth="1"/>
    <col min="96" max="96" width="6.5703125" style="37" hidden="1" customWidth="1"/>
    <col min="97" max="97" width="7.42578125" style="37" hidden="1" customWidth="1"/>
    <col min="98" max="99" width="6.5703125" style="37" hidden="1" customWidth="1"/>
    <col min="100" max="100" width="7.42578125" style="37" hidden="1" customWidth="1"/>
    <col min="101" max="102" width="4.85546875" style="37" bestFit="1" customWidth="1"/>
    <col min="103" max="103" width="4.42578125" style="37" bestFit="1" customWidth="1"/>
    <col min="104" max="106" width="9.140625" style="37" hidden="1" customWidth="1"/>
    <col min="107" max="107" width="4.7109375" style="37" hidden="1" customWidth="1"/>
    <col min="108" max="108" width="6.5703125" style="37" hidden="1" customWidth="1"/>
    <col min="109" max="109" width="7.42578125" style="37" hidden="1" customWidth="1"/>
    <col min="110" max="111" width="6.5703125" style="37" hidden="1" customWidth="1"/>
    <col min="112" max="112" width="7.42578125" style="37" hidden="1" customWidth="1"/>
    <col min="113" max="114" width="4.85546875" style="37" bestFit="1" customWidth="1"/>
    <col min="115" max="115" width="4.42578125" style="37" bestFit="1" customWidth="1"/>
    <col min="116" max="118" width="9.140625" style="37" hidden="1" customWidth="1"/>
    <col min="119" max="119" width="4.7109375" style="37" hidden="1" customWidth="1"/>
    <col min="120" max="120" width="6.5703125" style="37" hidden="1" customWidth="1"/>
    <col min="121" max="121" width="7.42578125" style="37" hidden="1" customWidth="1"/>
    <col min="122" max="123" width="6.5703125" style="37" hidden="1" customWidth="1"/>
    <col min="124" max="124" width="7.42578125" style="37" hidden="1" customWidth="1"/>
    <col min="125" max="126" width="4.85546875" style="37" bestFit="1" customWidth="1"/>
    <col min="127" max="127" width="4.42578125" style="37" bestFit="1" customWidth="1"/>
    <col min="128" max="130" width="9.140625" style="37" hidden="1" customWidth="1"/>
    <col min="131" max="131" width="4.7109375" style="37" hidden="1" customWidth="1"/>
    <col min="132" max="132" width="6.5703125" style="37" hidden="1" customWidth="1"/>
    <col min="133" max="133" width="7.42578125" style="37" hidden="1" customWidth="1"/>
    <col min="134" max="135" width="6.5703125" style="37" hidden="1" customWidth="1"/>
    <col min="136" max="136" width="7.42578125" style="37" hidden="1" customWidth="1"/>
    <col min="137" max="138" width="4.85546875" style="37" bestFit="1" customWidth="1"/>
    <col min="139" max="139" width="4.42578125" style="37" bestFit="1" customWidth="1"/>
    <col min="140" max="142" width="9.140625" style="37" hidden="1" customWidth="1"/>
    <col min="143" max="143" width="4.7109375" style="37" hidden="1" customWidth="1"/>
    <col min="144" max="145" width="7.42578125" style="37" hidden="1" customWidth="1"/>
    <col min="146" max="147" width="6.5703125" style="37" hidden="1" customWidth="1"/>
    <col min="148" max="148" width="7.42578125" style="37" hidden="1" customWidth="1"/>
    <col min="149" max="150" width="4.85546875" style="37" bestFit="1" customWidth="1"/>
    <col min="151" max="151" width="4.42578125" style="37" bestFit="1" customWidth="1"/>
    <col min="152" max="154" width="9.140625" style="37" hidden="1" customWidth="1"/>
    <col min="155" max="155" width="4.7109375" style="37" hidden="1" customWidth="1"/>
    <col min="156" max="157" width="7.42578125" style="37" hidden="1" customWidth="1"/>
    <col min="158" max="159" width="6.5703125" style="37" hidden="1" customWidth="1"/>
    <col min="160" max="160" width="7.42578125" style="37" hidden="1" customWidth="1"/>
    <col min="161" max="162" width="4.85546875" style="37" bestFit="1" customWidth="1"/>
    <col min="163" max="163" width="4.42578125" style="37" bestFit="1" customWidth="1"/>
    <col min="164" max="166" width="9.140625" style="37" hidden="1" customWidth="1"/>
    <col min="167" max="167" width="4.7109375" style="37" hidden="1" customWidth="1"/>
    <col min="168" max="168" width="6.5703125" style="37" hidden="1" customWidth="1"/>
    <col min="169" max="169" width="7.42578125" style="37" hidden="1" customWidth="1"/>
    <col min="170" max="171" width="6.5703125" style="37" hidden="1" customWidth="1"/>
    <col min="172" max="172" width="7.42578125" style="37" hidden="1" customWidth="1"/>
    <col min="173" max="174" width="4.85546875" style="37" bestFit="1" customWidth="1"/>
    <col min="175" max="175" width="4.42578125" style="37" bestFit="1" customWidth="1"/>
    <col min="176" max="178" width="9.140625" style="37" hidden="1" customWidth="1"/>
    <col min="179" max="179" width="4.7109375" style="37" hidden="1" customWidth="1"/>
    <col min="180" max="180" width="6.5703125" style="37" hidden="1" customWidth="1"/>
    <col min="181" max="181" width="7.42578125" style="37" hidden="1" customWidth="1"/>
    <col min="182" max="183" width="6.5703125" style="37" hidden="1" customWidth="1"/>
    <col min="184" max="184" width="7.42578125" style="37" hidden="1" customWidth="1"/>
    <col min="185" max="186" width="4.85546875" style="37" bestFit="1" customWidth="1"/>
    <col min="187" max="187" width="4.42578125" style="37" bestFit="1" customWidth="1"/>
    <col min="188" max="190" width="9.140625" style="37" hidden="1" customWidth="1"/>
    <col min="191" max="191" width="4.7109375" style="37" hidden="1" customWidth="1"/>
    <col min="192" max="192" width="6.5703125" style="37" hidden="1" customWidth="1"/>
    <col min="193" max="193" width="7.42578125" style="37" hidden="1" customWidth="1"/>
    <col min="194" max="195" width="6.5703125" style="37" hidden="1" customWidth="1"/>
    <col min="196" max="196" width="7.42578125" style="37" hidden="1" customWidth="1"/>
    <col min="197" max="198" width="4.85546875" style="37" bestFit="1" customWidth="1"/>
    <col min="199" max="199" width="4.42578125" style="37" bestFit="1" customWidth="1"/>
    <col min="200" max="202" width="9.140625" style="37" hidden="1" customWidth="1"/>
    <col min="203" max="203" width="4.7109375" style="37" hidden="1" customWidth="1"/>
    <col min="204" max="204" width="6.5703125" style="37" hidden="1" customWidth="1"/>
    <col min="205" max="205" width="7.42578125" style="37" hidden="1" customWidth="1"/>
    <col min="206" max="207" width="6.5703125" style="37" hidden="1" customWidth="1"/>
    <col min="208" max="208" width="7.42578125" style="37" hidden="1" customWidth="1"/>
    <col min="209" max="210" width="4.85546875" style="37" bestFit="1" customWidth="1"/>
    <col min="211" max="211" width="4.42578125" style="37" bestFit="1" customWidth="1"/>
    <col min="212" max="214" width="9.140625" style="37" hidden="1" customWidth="1"/>
    <col min="215" max="215" width="4.7109375" style="37" hidden="1" customWidth="1"/>
    <col min="216" max="216" width="6.5703125" style="37" hidden="1" customWidth="1"/>
    <col min="217" max="217" width="7.42578125" style="37" hidden="1" customWidth="1"/>
    <col min="218" max="219" width="6.5703125" style="37" hidden="1" customWidth="1"/>
    <col min="220" max="220" width="7.42578125" style="37" hidden="1" customWidth="1"/>
    <col min="221" max="222" width="4.85546875" style="37" bestFit="1" customWidth="1"/>
    <col min="223" max="223" width="4.42578125" style="37" bestFit="1" customWidth="1"/>
    <col min="224" max="226" width="9.140625" style="37" hidden="1" customWidth="1"/>
    <col min="227" max="227" width="4.7109375" style="37" hidden="1" customWidth="1"/>
    <col min="228" max="229" width="7.42578125" style="37" hidden="1" customWidth="1"/>
    <col min="230" max="231" width="6.5703125" style="37" hidden="1" customWidth="1"/>
    <col min="232" max="232" width="7.42578125" style="37" hidden="1" customWidth="1"/>
    <col min="233" max="234" width="4.85546875" style="37" bestFit="1" customWidth="1"/>
    <col min="235" max="235" width="4.42578125" style="37" bestFit="1" customWidth="1"/>
    <col min="236" max="238" width="9.140625" style="37" hidden="1" customWidth="1"/>
    <col min="239" max="239" width="4.7109375" style="37" hidden="1" customWidth="1"/>
    <col min="240" max="241" width="7.42578125" style="37" hidden="1" customWidth="1"/>
    <col min="242" max="243" width="6.5703125" style="37" hidden="1" customWidth="1"/>
    <col min="244" max="244" width="7.42578125" style="37" hidden="1" customWidth="1"/>
    <col min="245" max="246" width="4.85546875" style="37" bestFit="1" customWidth="1"/>
    <col min="247" max="247" width="4.42578125" style="37" bestFit="1" customWidth="1"/>
    <col min="248" max="250" width="9.140625" style="37" hidden="1" customWidth="1"/>
    <col min="251" max="251" width="4.7109375" style="37" hidden="1" customWidth="1"/>
    <col min="252" max="252" width="6.5703125" style="37" hidden="1" customWidth="1"/>
    <col min="253" max="253" width="7.42578125" style="37" hidden="1" customWidth="1"/>
    <col min="254" max="255" width="6.5703125" style="37" hidden="1" customWidth="1"/>
    <col min="256" max="256" width="7.42578125" style="37" hidden="1" customWidth="1"/>
    <col min="257" max="258" width="4.85546875" style="37" bestFit="1" customWidth="1"/>
    <col min="259" max="259" width="4.42578125" style="37" bestFit="1" customWidth="1"/>
    <col min="260" max="262" width="9.140625" style="37" hidden="1" customWidth="1"/>
    <col min="263" max="263" width="4.7109375" style="37" hidden="1" customWidth="1"/>
    <col min="264" max="264" width="6.5703125" style="37" hidden="1" customWidth="1"/>
    <col min="265" max="265" width="7.42578125" style="37" hidden="1" customWidth="1"/>
    <col min="266" max="267" width="6.5703125" style="37" hidden="1" customWidth="1"/>
    <col min="268" max="268" width="7.42578125" style="37" hidden="1" customWidth="1"/>
    <col min="269" max="270" width="4.85546875" style="37" bestFit="1" customWidth="1"/>
    <col min="271" max="271" width="4.42578125" style="37" bestFit="1" customWidth="1"/>
    <col min="272" max="274" width="9.140625" style="37" hidden="1" customWidth="1"/>
    <col min="275" max="275" width="4.7109375" style="37" hidden="1" customWidth="1"/>
    <col min="276" max="276" width="6.5703125" style="37" hidden="1" customWidth="1"/>
    <col min="277" max="277" width="7.42578125" style="37" hidden="1" customWidth="1"/>
    <col min="278" max="279" width="6.5703125" style="37" hidden="1" customWidth="1"/>
    <col min="280" max="280" width="7.42578125" style="37" hidden="1" customWidth="1"/>
    <col min="281" max="282" width="4.85546875" style="37" bestFit="1" customWidth="1"/>
    <col min="283" max="283" width="4.42578125" style="37" bestFit="1" customWidth="1"/>
    <col min="284" max="286" width="9.140625" style="37" hidden="1" customWidth="1"/>
    <col min="287" max="287" width="4.7109375" style="37" hidden="1" customWidth="1"/>
    <col min="288" max="288" width="6.5703125" style="37" hidden="1" customWidth="1"/>
    <col min="289" max="289" width="7.42578125" style="37" hidden="1" customWidth="1"/>
    <col min="290" max="291" width="6.5703125" style="37" hidden="1" customWidth="1"/>
    <col min="292" max="292" width="7.42578125" style="37" hidden="1" customWidth="1"/>
    <col min="293" max="294" width="4.85546875" style="37" bestFit="1" customWidth="1"/>
    <col min="295" max="295" width="4.42578125" style="37" bestFit="1" customWidth="1"/>
    <col min="296" max="298" width="9.140625" style="37" hidden="1" customWidth="1"/>
    <col min="299" max="299" width="4.7109375" style="37" hidden="1" customWidth="1"/>
    <col min="300" max="300" width="6.5703125" style="37" hidden="1" customWidth="1"/>
    <col min="301" max="301" width="7.42578125" style="37" hidden="1" customWidth="1"/>
    <col min="302" max="303" width="6.5703125" style="37" hidden="1" customWidth="1"/>
    <col min="304" max="304" width="7.42578125" style="37" hidden="1" customWidth="1"/>
    <col min="305" max="306" width="4.85546875" style="37" bestFit="1" customWidth="1"/>
    <col min="307" max="307" width="4.42578125" style="37" bestFit="1" customWidth="1"/>
    <col min="308" max="310" width="9.140625" style="37" hidden="1" customWidth="1"/>
    <col min="311" max="311" width="4.7109375" style="37" hidden="1" customWidth="1"/>
    <col min="312" max="313" width="7.42578125" style="37" hidden="1" customWidth="1"/>
    <col min="314" max="315" width="6.5703125" style="37" hidden="1" customWidth="1"/>
    <col min="316" max="316" width="7.42578125" style="37" hidden="1" customWidth="1"/>
    <col min="317" max="318" width="4.85546875" style="37" bestFit="1" customWidth="1"/>
    <col min="319" max="319" width="4.42578125" style="37" bestFit="1" customWidth="1"/>
    <col min="320" max="322" width="9.140625" style="37" hidden="1" customWidth="1"/>
    <col min="323" max="323" width="4.7109375" style="37" hidden="1" customWidth="1"/>
    <col min="324" max="325" width="7.42578125" style="37" hidden="1" customWidth="1"/>
    <col min="326" max="327" width="6.5703125" style="37" hidden="1" customWidth="1"/>
    <col min="328" max="328" width="7.42578125" style="37" hidden="1" customWidth="1"/>
    <col min="329" max="330" width="4.85546875" style="37" bestFit="1" customWidth="1"/>
    <col min="331" max="331" width="4.42578125" style="37" bestFit="1" customWidth="1"/>
    <col min="332" max="334" width="9.140625" style="37" hidden="1" customWidth="1"/>
    <col min="335" max="335" width="4.7109375" style="37" hidden="1" customWidth="1"/>
    <col min="336" max="336" width="6.5703125" style="37" hidden="1" customWidth="1"/>
    <col min="337" max="337" width="7.42578125" style="37" hidden="1" customWidth="1"/>
    <col min="338" max="339" width="6.5703125" style="37" hidden="1" customWidth="1"/>
    <col min="340" max="340" width="7.42578125" style="37" hidden="1" customWidth="1"/>
    <col min="341" max="342" width="4.85546875" style="37" bestFit="1" customWidth="1"/>
    <col min="343" max="343" width="4.42578125" style="37" bestFit="1" customWidth="1"/>
    <col min="344" max="346" width="9.140625" style="37" hidden="1" customWidth="1"/>
    <col min="347" max="347" width="4.7109375" style="37" hidden="1" customWidth="1"/>
    <col min="348" max="348" width="6.5703125" style="37" hidden="1" customWidth="1"/>
    <col min="349" max="349" width="7.42578125" style="37" hidden="1" customWidth="1"/>
    <col min="350" max="351" width="6.5703125" style="37" hidden="1" customWidth="1"/>
    <col min="352" max="352" width="7.42578125" style="37" hidden="1" customWidth="1"/>
    <col min="353" max="354" width="4.85546875" style="37" bestFit="1" customWidth="1"/>
    <col min="355" max="355" width="4.42578125" style="37" bestFit="1" customWidth="1"/>
    <col min="356" max="358" width="9.140625" style="37" hidden="1" customWidth="1"/>
    <col min="359" max="359" width="4.7109375" style="37" hidden="1" customWidth="1"/>
    <col min="360" max="360" width="6.5703125" style="37" hidden="1" customWidth="1"/>
    <col min="361" max="361" width="7.42578125" style="37" hidden="1" customWidth="1"/>
    <col min="362" max="363" width="6.5703125" style="37" hidden="1" customWidth="1"/>
    <col min="364" max="364" width="7.42578125" style="37" hidden="1" customWidth="1"/>
    <col min="365" max="366" width="4.85546875" style="37" bestFit="1" customWidth="1"/>
    <col min="367" max="367" width="4.42578125" style="37" bestFit="1" customWidth="1"/>
    <col min="368" max="370" width="9.140625" style="37" hidden="1" customWidth="1"/>
    <col min="371" max="371" width="4.7109375" style="37" hidden="1" customWidth="1"/>
    <col min="372" max="372" width="6.5703125" style="37" hidden="1" customWidth="1"/>
    <col min="373" max="373" width="7.42578125" style="37" hidden="1" customWidth="1"/>
    <col min="374" max="375" width="6.5703125" style="37" hidden="1" customWidth="1"/>
    <col min="376" max="376" width="7.42578125" style="37" hidden="1" customWidth="1"/>
    <col min="377" max="377" width="9.42578125" style="37" bestFit="1" customWidth="1"/>
    <col min="378" max="16384" width="10" style="37"/>
  </cols>
  <sheetData>
    <row r="1" spans="1:377">
      <c r="B1" s="38">
        <f>DATE([1]Données!B2,1,1)</f>
        <v>43466</v>
      </c>
    </row>
    <row r="3" spans="1:377" ht="15.75" thickBot="1">
      <c r="B3" s="40"/>
      <c r="C3" s="40"/>
      <c r="D3" s="40"/>
      <c r="E3" s="110" t="str">
        <f>INDEX({"Dimanche";"Lundi";"Mardi";"Mercredi";"Jeudi";"Vendredi";"Samedi"},WEEKDAY(E4))</f>
        <v>Mardi</v>
      </c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41"/>
      <c r="Q3" s="110" t="str">
        <f>INDEX({"Dimanche";"Lundi";"Mardi";"Mercredi";"Jeudi";"Vendredi";"Samedi"},WEEKDAY(Q4))</f>
        <v>Mercredi</v>
      </c>
      <c r="R3" s="111"/>
      <c r="S3" s="111"/>
      <c r="T3" s="111"/>
      <c r="U3" s="111"/>
      <c r="V3" s="111"/>
      <c r="W3" s="111"/>
      <c r="X3" s="111"/>
      <c r="Y3" s="111"/>
      <c r="Z3" s="111"/>
      <c r="AA3" s="112"/>
      <c r="AB3" s="41"/>
      <c r="AC3" s="110" t="str">
        <f>INDEX({"Dimanche";"Lundi";"Mardi";"Mercredi";"Jeudi";"Vendredi";"Samedi"},WEEKDAY(AC4))</f>
        <v>Jeudi</v>
      </c>
      <c r="AD3" s="111"/>
      <c r="AE3" s="111"/>
      <c r="AF3" s="111"/>
      <c r="AG3" s="111"/>
      <c r="AH3" s="111"/>
      <c r="AI3" s="111"/>
      <c r="AJ3" s="111"/>
      <c r="AK3" s="111"/>
      <c r="AL3" s="111"/>
      <c r="AM3" s="112"/>
      <c r="AN3" s="41"/>
      <c r="AO3" s="110" t="str">
        <f>INDEX({"Dimanche";"Lundi";"Mardi";"Mercredi";"Jeudi";"Vendredi";"Samedi"},WEEKDAY(AO4))</f>
        <v>Vendredi</v>
      </c>
      <c r="AP3" s="111"/>
      <c r="AQ3" s="111"/>
      <c r="AR3" s="111"/>
      <c r="AS3" s="111"/>
      <c r="AT3" s="111"/>
      <c r="AU3" s="111"/>
      <c r="AV3" s="111"/>
      <c r="AW3" s="111"/>
      <c r="AX3" s="111"/>
      <c r="AY3" s="112"/>
      <c r="AZ3" s="41"/>
      <c r="BA3" s="110" t="str">
        <f>INDEX({"Dimanche";"Lundi";"Mardi";"Mercredi";"Jeudi";"Vendredi";"Samedi"},WEEKDAY(BA4))</f>
        <v>Samedi</v>
      </c>
      <c r="BB3" s="111"/>
      <c r="BC3" s="111"/>
      <c r="BD3" s="111"/>
      <c r="BE3" s="111"/>
      <c r="BF3" s="111"/>
      <c r="BG3" s="111"/>
      <c r="BH3" s="111"/>
      <c r="BI3" s="111"/>
      <c r="BJ3" s="111"/>
      <c r="BK3" s="112"/>
      <c r="BL3" s="41"/>
      <c r="BM3" s="110" t="str">
        <f>INDEX({"Dimanche";"Lundi";"Mardi";"Mercredi";"Jeudi";"Vendredi";"Samedi"},WEEKDAY(BM4))</f>
        <v>Dimanche</v>
      </c>
      <c r="BN3" s="111"/>
      <c r="BO3" s="111"/>
      <c r="BP3" s="111"/>
      <c r="BQ3" s="111"/>
      <c r="BR3" s="111"/>
      <c r="BS3" s="111"/>
      <c r="BT3" s="111"/>
      <c r="BU3" s="111"/>
      <c r="BV3" s="111"/>
      <c r="BW3" s="112"/>
      <c r="BX3" s="41"/>
      <c r="BY3" s="110" t="str">
        <f>INDEX({"Dimanche";"Lundi";"Mardi";"Mercredi";"Jeudi";"Vendredi";"Samedi"},WEEKDAY(BY4))</f>
        <v>Lundi</v>
      </c>
      <c r="BZ3" s="111"/>
      <c r="CA3" s="111"/>
      <c r="CB3" s="111"/>
      <c r="CC3" s="111"/>
      <c r="CD3" s="111"/>
      <c r="CE3" s="111"/>
      <c r="CF3" s="111"/>
      <c r="CG3" s="111"/>
      <c r="CH3" s="111"/>
      <c r="CI3" s="112"/>
      <c r="CJ3" s="41"/>
      <c r="CK3" s="110" t="str">
        <f>INDEX({"Dimanche";"Lundi";"Mardi";"Mercredi";"Jeudi";"Vendredi";"Samedi"},WEEKDAY(CK4))</f>
        <v>Mardi</v>
      </c>
      <c r="CL3" s="111"/>
      <c r="CM3" s="111"/>
      <c r="CN3" s="111"/>
      <c r="CO3" s="111"/>
      <c r="CP3" s="111"/>
      <c r="CQ3" s="111"/>
      <c r="CR3" s="111"/>
      <c r="CS3" s="111"/>
      <c r="CT3" s="111"/>
      <c r="CU3" s="112"/>
      <c r="CV3" s="41"/>
      <c r="CW3" s="110" t="str">
        <f>INDEX({"Dimanche";"Lundi";"Mardi";"Mercredi";"Jeudi";"Vendredi";"Samedi"},WEEKDAY(CW4))</f>
        <v>Mercredi</v>
      </c>
      <c r="CX3" s="111"/>
      <c r="CY3" s="111"/>
      <c r="CZ3" s="111"/>
      <c r="DA3" s="111"/>
      <c r="DB3" s="111"/>
      <c r="DC3" s="111"/>
      <c r="DD3" s="111"/>
      <c r="DE3" s="111"/>
      <c r="DF3" s="111"/>
      <c r="DG3" s="112"/>
      <c r="DH3" s="41"/>
      <c r="DI3" s="110" t="str">
        <f>INDEX({"Dimanche";"Lundi";"Mardi";"Mercredi";"Jeudi";"Vendredi";"Samedi"},WEEKDAY(DI4))</f>
        <v>Jeudi</v>
      </c>
      <c r="DJ3" s="111"/>
      <c r="DK3" s="111"/>
      <c r="DL3" s="111"/>
      <c r="DM3" s="111"/>
      <c r="DN3" s="111"/>
      <c r="DO3" s="111"/>
      <c r="DP3" s="111"/>
      <c r="DQ3" s="111"/>
      <c r="DR3" s="111"/>
      <c r="DS3" s="112"/>
      <c r="DT3" s="41"/>
      <c r="DU3" s="110" t="str">
        <f>INDEX({"Dimanche";"Lundi";"Mardi";"Mercredi";"Jeudi";"Vendredi";"Samedi"},WEEKDAY(DU4))</f>
        <v>Vendredi</v>
      </c>
      <c r="DV3" s="111"/>
      <c r="DW3" s="111"/>
      <c r="DX3" s="111"/>
      <c r="DY3" s="111"/>
      <c r="DZ3" s="111"/>
      <c r="EA3" s="111"/>
      <c r="EB3" s="111"/>
      <c r="EC3" s="111"/>
      <c r="ED3" s="111"/>
      <c r="EE3" s="112"/>
      <c r="EF3" s="41"/>
      <c r="EG3" s="110" t="str">
        <f>INDEX({"Dimanche";"Lundi";"Mardi";"Mercredi";"Jeudi";"Vendredi";"Samedi"},WEEKDAY(EG4))</f>
        <v>Samedi</v>
      </c>
      <c r="EH3" s="111"/>
      <c r="EI3" s="111"/>
      <c r="EJ3" s="111"/>
      <c r="EK3" s="111"/>
      <c r="EL3" s="111"/>
      <c r="EM3" s="111"/>
      <c r="EN3" s="111"/>
      <c r="EO3" s="111"/>
      <c r="EP3" s="111"/>
      <c r="EQ3" s="112"/>
      <c r="ER3" s="41"/>
      <c r="ES3" s="110" t="str">
        <f>INDEX({"Dimanche";"Lundi";"Mardi";"Mercredi";"Jeudi";"Vendredi";"Samedi"},WEEKDAY(ES4))</f>
        <v>Dimanche</v>
      </c>
      <c r="ET3" s="111"/>
      <c r="EU3" s="111"/>
      <c r="EV3" s="111"/>
      <c r="EW3" s="111"/>
      <c r="EX3" s="111"/>
      <c r="EY3" s="111"/>
      <c r="EZ3" s="111"/>
      <c r="FA3" s="111"/>
      <c r="FB3" s="111"/>
      <c r="FC3" s="112"/>
      <c r="FD3" s="41"/>
      <c r="FE3" s="110" t="str">
        <f>INDEX({"Dimanche";"Lundi";"Mardi";"Mercredi";"Jeudi";"Vendredi";"Samedi"},WEEKDAY(FE4))</f>
        <v>Lundi</v>
      </c>
      <c r="FF3" s="111"/>
      <c r="FG3" s="111"/>
      <c r="FH3" s="111"/>
      <c r="FI3" s="111"/>
      <c r="FJ3" s="111"/>
      <c r="FK3" s="111"/>
      <c r="FL3" s="111"/>
      <c r="FM3" s="111"/>
      <c r="FN3" s="111"/>
      <c r="FO3" s="112"/>
      <c r="FP3" s="41"/>
      <c r="FQ3" s="110" t="str">
        <f>INDEX({"Dimanche";"Lundi";"Mardi";"Mercredi";"Jeudi";"Vendredi";"Samedi"},WEEKDAY(FQ4))</f>
        <v>Mardi</v>
      </c>
      <c r="FR3" s="111"/>
      <c r="FS3" s="111"/>
      <c r="FT3" s="111"/>
      <c r="FU3" s="111"/>
      <c r="FV3" s="111"/>
      <c r="FW3" s="111"/>
      <c r="FX3" s="111"/>
      <c r="FY3" s="111"/>
      <c r="FZ3" s="111"/>
      <c r="GA3" s="112"/>
      <c r="GB3" s="41"/>
      <c r="GC3" s="110" t="str">
        <f>INDEX({"Dimanche";"Lundi";"Mardi";"Mercredi";"Jeudi";"Vendredi";"Samedi"},WEEKDAY(GC4))</f>
        <v>Mercredi</v>
      </c>
      <c r="GD3" s="111"/>
      <c r="GE3" s="111"/>
      <c r="GF3" s="111"/>
      <c r="GG3" s="111"/>
      <c r="GH3" s="111"/>
      <c r="GI3" s="111"/>
      <c r="GJ3" s="111"/>
      <c r="GK3" s="111"/>
      <c r="GL3" s="111"/>
      <c r="GM3" s="112"/>
      <c r="GN3" s="41"/>
      <c r="GO3" s="110" t="str">
        <f>INDEX({"Dimanche";"Lundi";"Mardi";"Mercredi";"Jeudi";"Vendredi";"Samedi"},WEEKDAY(GO4))</f>
        <v>Jeudi</v>
      </c>
      <c r="GP3" s="111"/>
      <c r="GQ3" s="111"/>
      <c r="GR3" s="111"/>
      <c r="GS3" s="111"/>
      <c r="GT3" s="111"/>
      <c r="GU3" s="111"/>
      <c r="GV3" s="111"/>
      <c r="GW3" s="111"/>
      <c r="GX3" s="111"/>
      <c r="GY3" s="112"/>
      <c r="GZ3" s="41"/>
      <c r="HA3" s="110" t="str">
        <f>INDEX({"Dimanche";"Lundi";"Mardi";"Mercredi";"Jeudi";"Vendredi";"Samedi"},WEEKDAY(HA4))</f>
        <v>Vendredi</v>
      </c>
      <c r="HB3" s="111"/>
      <c r="HC3" s="111"/>
      <c r="HD3" s="111"/>
      <c r="HE3" s="111"/>
      <c r="HF3" s="111"/>
      <c r="HG3" s="111"/>
      <c r="HH3" s="111"/>
      <c r="HI3" s="111"/>
      <c r="HJ3" s="111"/>
      <c r="HK3" s="112"/>
      <c r="HL3" s="41"/>
      <c r="HM3" s="110" t="str">
        <f>INDEX({"Dimanche";"Lundi";"Mardi";"Mercredi";"Jeudi";"Vendredi";"Samedi"},WEEKDAY(HM4))</f>
        <v>Samedi</v>
      </c>
      <c r="HN3" s="111"/>
      <c r="HO3" s="111"/>
      <c r="HP3" s="111"/>
      <c r="HQ3" s="111"/>
      <c r="HR3" s="111"/>
      <c r="HS3" s="111"/>
      <c r="HT3" s="111"/>
      <c r="HU3" s="111"/>
      <c r="HV3" s="111"/>
      <c r="HW3" s="112"/>
      <c r="HX3" s="41"/>
      <c r="HY3" s="110" t="str">
        <f>INDEX({"Dimanche";"Lundi";"Mardi";"Mercredi";"Jeudi";"Vendredi";"Samedi"},WEEKDAY(HY4))</f>
        <v>Dimanche</v>
      </c>
      <c r="HZ3" s="111"/>
      <c r="IA3" s="111"/>
      <c r="IB3" s="111"/>
      <c r="IC3" s="111"/>
      <c r="ID3" s="111"/>
      <c r="IE3" s="111"/>
      <c r="IF3" s="111"/>
      <c r="IG3" s="111"/>
      <c r="IH3" s="111"/>
      <c r="II3" s="112"/>
      <c r="IJ3" s="41"/>
      <c r="IK3" s="110" t="str">
        <f>INDEX({"Dimanche";"Lundi";"Mardi";"Mercredi";"Jeudi";"Vendredi";"Samedi"},WEEKDAY(IK4))</f>
        <v>Lundi</v>
      </c>
      <c r="IL3" s="111"/>
      <c r="IM3" s="111"/>
      <c r="IN3" s="111"/>
      <c r="IO3" s="111"/>
      <c r="IP3" s="111"/>
      <c r="IQ3" s="111"/>
      <c r="IR3" s="111"/>
      <c r="IS3" s="111"/>
      <c r="IT3" s="111"/>
      <c r="IU3" s="112"/>
      <c r="IV3" s="41"/>
      <c r="IW3" s="110" t="str">
        <f>INDEX({"Dimanche";"Lundi";"Mardi";"Mercredi";"Jeudi";"Vendredi";"Samedi"},WEEKDAY(IW4))</f>
        <v>Mardi</v>
      </c>
      <c r="IX3" s="111"/>
      <c r="IY3" s="111"/>
      <c r="IZ3" s="111"/>
      <c r="JA3" s="111"/>
      <c r="JB3" s="111"/>
      <c r="JC3" s="111"/>
      <c r="JD3" s="111"/>
      <c r="JE3" s="111"/>
      <c r="JF3" s="111"/>
      <c r="JG3" s="112"/>
      <c r="JH3" s="41"/>
      <c r="JI3" s="110" t="str">
        <f>INDEX({"Dimanche";"Lundi";"Mardi";"Mercredi";"Jeudi";"Vendredi";"Samedi"},WEEKDAY(JI4))</f>
        <v>Mercredi</v>
      </c>
      <c r="JJ3" s="111"/>
      <c r="JK3" s="111"/>
      <c r="JL3" s="111"/>
      <c r="JM3" s="111"/>
      <c r="JN3" s="111"/>
      <c r="JO3" s="111"/>
      <c r="JP3" s="111"/>
      <c r="JQ3" s="111"/>
      <c r="JR3" s="111"/>
      <c r="JS3" s="112"/>
      <c r="JT3" s="41"/>
      <c r="JU3" s="110" t="str">
        <f>INDEX({"Dimanche";"Lundi";"Mardi";"Mercredi";"Jeudi";"Vendredi";"Samedi"},WEEKDAY(JU4))</f>
        <v>Jeudi</v>
      </c>
      <c r="JV3" s="111"/>
      <c r="JW3" s="111"/>
      <c r="JX3" s="111"/>
      <c r="JY3" s="111"/>
      <c r="JZ3" s="111"/>
      <c r="KA3" s="111"/>
      <c r="KB3" s="111"/>
      <c r="KC3" s="111"/>
      <c r="KD3" s="111"/>
      <c r="KE3" s="112"/>
      <c r="KF3" s="41"/>
      <c r="KG3" s="110" t="str">
        <f>INDEX({"Dimanche";"Lundi";"Mardi";"Mercredi";"Jeudi";"Vendredi";"Samedi"},WEEKDAY(KG4))</f>
        <v>Vendredi</v>
      </c>
      <c r="KH3" s="111"/>
      <c r="KI3" s="111"/>
      <c r="KJ3" s="111"/>
      <c r="KK3" s="111"/>
      <c r="KL3" s="111"/>
      <c r="KM3" s="111"/>
      <c r="KN3" s="111"/>
      <c r="KO3" s="111"/>
      <c r="KP3" s="111"/>
      <c r="KQ3" s="112"/>
      <c r="KR3" s="41"/>
      <c r="KS3" s="110" t="str">
        <f>INDEX({"Dimanche";"Lundi";"Mardi";"Mercredi";"Jeudi";"Vendredi";"Samedi"},WEEKDAY(KS4))</f>
        <v>Samedi</v>
      </c>
      <c r="KT3" s="111"/>
      <c r="KU3" s="111"/>
      <c r="KV3" s="111"/>
      <c r="KW3" s="111"/>
      <c r="KX3" s="111"/>
      <c r="KY3" s="111"/>
      <c r="KZ3" s="111"/>
      <c r="LA3" s="111"/>
      <c r="LB3" s="111"/>
      <c r="LC3" s="112"/>
      <c r="LD3" s="41"/>
      <c r="LE3" s="110" t="str">
        <f>INDEX({"Dimanche";"Lundi";"Mardi";"Mercredi";"Jeudi";"Vendredi";"Samedi"},WEEKDAY(LE4))</f>
        <v>Dimanche</v>
      </c>
      <c r="LF3" s="111"/>
      <c r="LG3" s="111"/>
      <c r="LH3" s="111"/>
      <c r="LI3" s="111"/>
      <c r="LJ3" s="111"/>
      <c r="LK3" s="111"/>
      <c r="LL3" s="111"/>
      <c r="LM3" s="111"/>
      <c r="LN3" s="111"/>
      <c r="LO3" s="112"/>
      <c r="LP3" s="41"/>
      <c r="LQ3" s="110" t="str">
        <f>INDEX({"Dimanche";"Lundi";"Mardi";"Mercredi";"Jeudi";"Vendredi";"Samedi"},WEEKDAY(LQ4))</f>
        <v>Lundi</v>
      </c>
      <c r="LR3" s="111"/>
      <c r="LS3" s="111"/>
      <c r="LT3" s="111"/>
      <c r="LU3" s="111"/>
      <c r="LV3" s="111"/>
      <c r="LW3" s="111"/>
      <c r="LX3" s="111"/>
      <c r="LY3" s="111"/>
      <c r="LZ3" s="111"/>
      <c r="MA3" s="112"/>
      <c r="MB3" s="41"/>
      <c r="MC3" s="110" t="str">
        <f>INDEX({"Dimanche";"Lundi";"Mardi";"Mercredi";"Jeudi";"Vendredi";"Samedi"},WEEKDAY(MC4))</f>
        <v>Mardi</v>
      </c>
      <c r="MD3" s="111"/>
      <c r="ME3" s="111"/>
      <c r="MF3" s="111"/>
      <c r="MG3" s="111"/>
      <c r="MH3" s="111"/>
      <c r="MI3" s="111"/>
      <c r="MJ3" s="111"/>
      <c r="MK3" s="111"/>
      <c r="ML3" s="111"/>
      <c r="MM3" s="112"/>
      <c r="MN3" s="41"/>
      <c r="MO3" s="110" t="str">
        <f>INDEX({"Dimanche";"Lundi";"Mardi";"Mercredi";"Jeudi";"Vendredi";"Samedi"},WEEKDAY(MO4))</f>
        <v>Mercredi</v>
      </c>
      <c r="MP3" s="111"/>
      <c r="MQ3" s="111"/>
      <c r="MR3" s="111"/>
      <c r="MS3" s="111"/>
      <c r="MT3" s="111"/>
      <c r="MU3" s="111"/>
      <c r="MV3" s="111"/>
      <c r="MW3" s="111"/>
      <c r="MX3" s="111"/>
      <c r="MY3" s="112"/>
      <c r="MZ3" s="41"/>
      <c r="NA3" s="110" t="str">
        <f>INDEX({"Dimanche";"Lundi";"Mardi";"Mercredi";"Jeudi";"Vendredi";"Samedi"},WEEKDAY(NA4))</f>
        <v>Jeudi</v>
      </c>
      <c r="NB3" s="111"/>
      <c r="NC3" s="111"/>
      <c r="ND3" s="111"/>
      <c r="NE3" s="111"/>
      <c r="NF3" s="111"/>
      <c r="NG3" s="111"/>
      <c r="NH3" s="111"/>
      <c r="NI3" s="111"/>
      <c r="NJ3" s="111"/>
      <c r="NK3" s="112"/>
      <c r="NL3" s="40"/>
    </row>
    <row r="4" spans="1:377" ht="15.75" thickBot="1">
      <c r="B4" s="12" t="s">
        <v>23</v>
      </c>
      <c r="C4" s="12" t="s">
        <v>32</v>
      </c>
      <c r="D4" s="12" t="s">
        <v>33</v>
      </c>
      <c r="E4" s="99">
        <f>B1</f>
        <v>43466</v>
      </c>
      <c r="F4" s="100"/>
      <c r="G4" s="100"/>
      <c r="H4" s="100"/>
      <c r="I4" s="100"/>
      <c r="J4" s="100"/>
      <c r="K4" s="100"/>
      <c r="L4" s="100"/>
      <c r="M4" s="100"/>
      <c r="N4" s="100"/>
      <c r="O4" s="101"/>
      <c r="P4" s="42"/>
      <c r="Q4" s="99">
        <f>E4+1</f>
        <v>43467</v>
      </c>
      <c r="R4" s="100"/>
      <c r="S4" s="100"/>
      <c r="T4" s="100"/>
      <c r="U4" s="100"/>
      <c r="V4" s="100"/>
      <c r="W4" s="100"/>
      <c r="X4" s="100"/>
      <c r="Y4" s="100"/>
      <c r="Z4" s="100"/>
      <c r="AA4" s="101"/>
      <c r="AB4" s="42"/>
      <c r="AC4" s="99">
        <f>Q4+1</f>
        <v>43468</v>
      </c>
      <c r="AD4" s="100"/>
      <c r="AE4" s="100"/>
      <c r="AF4" s="100"/>
      <c r="AG4" s="100"/>
      <c r="AH4" s="100"/>
      <c r="AI4" s="100"/>
      <c r="AJ4" s="100"/>
      <c r="AK4" s="100"/>
      <c r="AL4" s="100"/>
      <c r="AM4" s="101"/>
      <c r="AN4" s="42"/>
      <c r="AO4" s="99">
        <f>AC4+1</f>
        <v>43469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1"/>
      <c r="AZ4" s="42"/>
      <c r="BA4" s="99">
        <f>AO4+1</f>
        <v>43470</v>
      </c>
      <c r="BB4" s="100"/>
      <c r="BC4" s="100"/>
      <c r="BD4" s="100"/>
      <c r="BE4" s="100"/>
      <c r="BF4" s="100"/>
      <c r="BG4" s="100"/>
      <c r="BH4" s="100"/>
      <c r="BI4" s="100"/>
      <c r="BJ4" s="100"/>
      <c r="BK4" s="101"/>
      <c r="BL4" s="42"/>
      <c r="BM4" s="99">
        <f>BA4+1</f>
        <v>43471</v>
      </c>
      <c r="BN4" s="100"/>
      <c r="BO4" s="100"/>
      <c r="BP4" s="100"/>
      <c r="BQ4" s="100"/>
      <c r="BR4" s="100"/>
      <c r="BS4" s="100"/>
      <c r="BT4" s="100"/>
      <c r="BU4" s="100"/>
      <c r="BV4" s="100"/>
      <c r="BW4" s="101"/>
      <c r="BX4" s="42"/>
      <c r="BY4" s="99">
        <f>BM4+1</f>
        <v>43472</v>
      </c>
      <c r="BZ4" s="100"/>
      <c r="CA4" s="100"/>
      <c r="CB4" s="100"/>
      <c r="CC4" s="100"/>
      <c r="CD4" s="100"/>
      <c r="CE4" s="100"/>
      <c r="CF4" s="100"/>
      <c r="CG4" s="100"/>
      <c r="CH4" s="100"/>
      <c r="CI4" s="101"/>
      <c r="CJ4" s="42"/>
      <c r="CK4" s="99">
        <f>BY4+1</f>
        <v>43473</v>
      </c>
      <c r="CL4" s="100"/>
      <c r="CM4" s="100"/>
      <c r="CN4" s="100"/>
      <c r="CO4" s="100"/>
      <c r="CP4" s="100"/>
      <c r="CQ4" s="100"/>
      <c r="CR4" s="100"/>
      <c r="CS4" s="100"/>
      <c r="CT4" s="100"/>
      <c r="CU4" s="101"/>
      <c r="CV4" s="42"/>
      <c r="CW4" s="99">
        <f>CK4+1</f>
        <v>43474</v>
      </c>
      <c r="CX4" s="100"/>
      <c r="CY4" s="100"/>
      <c r="CZ4" s="100"/>
      <c r="DA4" s="100"/>
      <c r="DB4" s="100"/>
      <c r="DC4" s="100"/>
      <c r="DD4" s="100"/>
      <c r="DE4" s="100"/>
      <c r="DF4" s="100"/>
      <c r="DG4" s="101"/>
      <c r="DH4" s="42"/>
      <c r="DI4" s="99">
        <f>CW4+1</f>
        <v>43475</v>
      </c>
      <c r="DJ4" s="100"/>
      <c r="DK4" s="100"/>
      <c r="DL4" s="100"/>
      <c r="DM4" s="100"/>
      <c r="DN4" s="100"/>
      <c r="DO4" s="100"/>
      <c r="DP4" s="100"/>
      <c r="DQ4" s="100"/>
      <c r="DR4" s="100"/>
      <c r="DS4" s="101"/>
      <c r="DT4" s="42"/>
      <c r="DU4" s="99">
        <f>DI4+1</f>
        <v>43476</v>
      </c>
      <c r="DV4" s="100"/>
      <c r="DW4" s="100"/>
      <c r="DX4" s="100"/>
      <c r="DY4" s="100"/>
      <c r="DZ4" s="100"/>
      <c r="EA4" s="100"/>
      <c r="EB4" s="100"/>
      <c r="EC4" s="100"/>
      <c r="ED4" s="100"/>
      <c r="EE4" s="101"/>
      <c r="EF4" s="42"/>
      <c r="EG4" s="99">
        <f>DU4+1</f>
        <v>43477</v>
      </c>
      <c r="EH4" s="100"/>
      <c r="EI4" s="100"/>
      <c r="EJ4" s="100"/>
      <c r="EK4" s="100"/>
      <c r="EL4" s="100"/>
      <c r="EM4" s="100"/>
      <c r="EN4" s="100"/>
      <c r="EO4" s="100"/>
      <c r="EP4" s="100"/>
      <c r="EQ4" s="101"/>
      <c r="ER4" s="42"/>
      <c r="ES4" s="99">
        <f>EG4+1</f>
        <v>43478</v>
      </c>
      <c r="ET4" s="100"/>
      <c r="EU4" s="100"/>
      <c r="EV4" s="100"/>
      <c r="EW4" s="100"/>
      <c r="EX4" s="100"/>
      <c r="EY4" s="100"/>
      <c r="EZ4" s="100"/>
      <c r="FA4" s="100"/>
      <c r="FB4" s="100"/>
      <c r="FC4" s="101"/>
      <c r="FD4" s="42"/>
      <c r="FE4" s="99">
        <f>ES4+1</f>
        <v>43479</v>
      </c>
      <c r="FF4" s="100"/>
      <c r="FG4" s="100"/>
      <c r="FH4" s="100"/>
      <c r="FI4" s="100"/>
      <c r="FJ4" s="100"/>
      <c r="FK4" s="100"/>
      <c r="FL4" s="100"/>
      <c r="FM4" s="100"/>
      <c r="FN4" s="100"/>
      <c r="FO4" s="101"/>
      <c r="FP4" s="42"/>
      <c r="FQ4" s="99">
        <f>FE4+1</f>
        <v>43480</v>
      </c>
      <c r="FR4" s="100"/>
      <c r="FS4" s="100"/>
      <c r="FT4" s="100"/>
      <c r="FU4" s="100"/>
      <c r="FV4" s="100"/>
      <c r="FW4" s="100"/>
      <c r="FX4" s="100"/>
      <c r="FY4" s="100"/>
      <c r="FZ4" s="100"/>
      <c r="GA4" s="101"/>
      <c r="GB4" s="42"/>
      <c r="GC4" s="99">
        <f>FQ4+1</f>
        <v>43481</v>
      </c>
      <c r="GD4" s="100"/>
      <c r="GE4" s="100"/>
      <c r="GF4" s="100"/>
      <c r="GG4" s="100"/>
      <c r="GH4" s="100"/>
      <c r="GI4" s="100"/>
      <c r="GJ4" s="100"/>
      <c r="GK4" s="100"/>
      <c r="GL4" s="100"/>
      <c r="GM4" s="101"/>
      <c r="GN4" s="42"/>
      <c r="GO4" s="99">
        <f>GC4+1</f>
        <v>43482</v>
      </c>
      <c r="GP4" s="100"/>
      <c r="GQ4" s="100"/>
      <c r="GR4" s="100"/>
      <c r="GS4" s="100"/>
      <c r="GT4" s="100"/>
      <c r="GU4" s="100"/>
      <c r="GV4" s="100"/>
      <c r="GW4" s="100"/>
      <c r="GX4" s="100"/>
      <c r="GY4" s="101"/>
      <c r="GZ4" s="42"/>
      <c r="HA4" s="99">
        <f>GO4+1</f>
        <v>43483</v>
      </c>
      <c r="HB4" s="100"/>
      <c r="HC4" s="100"/>
      <c r="HD4" s="100"/>
      <c r="HE4" s="100"/>
      <c r="HF4" s="100"/>
      <c r="HG4" s="100"/>
      <c r="HH4" s="100"/>
      <c r="HI4" s="100"/>
      <c r="HJ4" s="100"/>
      <c r="HK4" s="101"/>
      <c r="HL4" s="42"/>
      <c r="HM4" s="99">
        <f>HA4+1</f>
        <v>43484</v>
      </c>
      <c r="HN4" s="100"/>
      <c r="HO4" s="100"/>
      <c r="HP4" s="100"/>
      <c r="HQ4" s="100"/>
      <c r="HR4" s="100"/>
      <c r="HS4" s="100"/>
      <c r="HT4" s="100"/>
      <c r="HU4" s="100"/>
      <c r="HV4" s="100"/>
      <c r="HW4" s="101"/>
      <c r="HX4" s="42"/>
      <c r="HY4" s="99">
        <f>HM4+1</f>
        <v>43485</v>
      </c>
      <c r="HZ4" s="100"/>
      <c r="IA4" s="100"/>
      <c r="IB4" s="100"/>
      <c r="IC4" s="100"/>
      <c r="ID4" s="100"/>
      <c r="IE4" s="100"/>
      <c r="IF4" s="100"/>
      <c r="IG4" s="100"/>
      <c r="IH4" s="100"/>
      <c r="II4" s="101"/>
      <c r="IJ4" s="42"/>
      <c r="IK4" s="99">
        <f>HY4+1</f>
        <v>43486</v>
      </c>
      <c r="IL4" s="100"/>
      <c r="IM4" s="100"/>
      <c r="IN4" s="100"/>
      <c r="IO4" s="100"/>
      <c r="IP4" s="100"/>
      <c r="IQ4" s="100"/>
      <c r="IR4" s="100"/>
      <c r="IS4" s="100"/>
      <c r="IT4" s="100"/>
      <c r="IU4" s="101"/>
      <c r="IV4" s="42"/>
      <c r="IW4" s="99">
        <f>IK4+1</f>
        <v>43487</v>
      </c>
      <c r="IX4" s="100"/>
      <c r="IY4" s="100"/>
      <c r="IZ4" s="100"/>
      <c r="JA4" s="100"/>
      <c r="JB4" s="100"/>
      <c r="JC4" s="100"/>
      <c r="JD4" s="100"/>
      <c r="JE4" s="100"/>
      <c r="JF4" s="100"/>
      <c r="JG4" s="101"/>
      <c r="JH4" s="42"/>
      <c r="JI4" s="99">
        <f>IW4+1</f>
        <v>43488</v>
      </c>
      <c r="JJ4" s="100"/>
      <c r="JK4" s="100"/>
      <c r="JL4" s="100"/>
      <c r="JM4" s="100"/>
      <c r="JN4" s="100"/>
      <c r="JO4" s="100"/>
      <c r="JP4" s="100"/>
      <c r="JQ4" s="100"/>
      <c r="JR4" s="100"/>
      <c r="JS4" s="101"/>
      <c r="JT4" s="42"/>
      <c r="JU4" s="99">
        <f>JI4+1</f>
        <v>43489</v>
      </c>
      <c r="JV4" s="100"/>
      <c r="JW4" s="100"/>
      <c r="JX4" s="100"/>
      <c r="JY4" s="100"/>
      <c r="JZ4" s="100"/>
      <c r="KA4" s="100"/>
      <c r="KB4" s="100"/>
      <c r="KC4" s="100"/>
      <c r="KD4" s="100"/>
      <c r="KE4" s="101"/>
      <c r="KF4" s="42"/>
      <c r="KG4" s="99">
        <f>JU4+1</f>
        <v>43490</v>
      </c>
      <c r="KH4" s="100"/>
      <c r="KI4" s="100"/>
      <c r="KJ4" s="100"/>
      <c r="KK4" s="100"/>
      <c r="KL4" s="100"/>
      <c r="KM4" s="100"/>
      <c r="KN4" s="100"/>
      <c r="KO4" s="100"/>
      <c r="KP4" s="100"/>
      <c r="KQ4" s="101"/>
      <c r="KR4" s="42"/>
      <c r="KS4" s="99">
        <f>KG4+1</f>
        <v>43491</v>
      </c>
      <c r="KT4" s="100"/>
      <c r="KU4" s="100"/>
      <c r="KV4" s="100"/>
      <c r="KW4" s="100"/>
      <c r="KX4" s="100"/>
      <c r="KY4" s="100"/>
      <c r="KZ4" s="100"/>
      <c r="LA4" s="100"/>
      <c r="LB4" s="100"/>
      <c r="LC4" s="101"/>
      <c r="LD4" s="42"/>
      <c r="LE4" s="99">
        <f>KS4+1</f>
        <v>43492</v>
      </c>
      <c r="LF4" s="100"/>
      <c r="LG4" s="100"/>
      <c r="LH4" s="100"/>
      <c r="LI4" s="100"/>
      <c r="LJ4" s="100"/>
      <c r="LK4" s="100"/>
      <c r="LL4" s="100"/>
      <c r="LM4" s="100"/>
      <c r="LN4" s="100"/>
      <c r="LO4" s="101"/>
      <c r="LP4" s="42"/>
      <c r="LQ4" s="99">
        <f>LE4+1</f>
        <v>43493</v>
      </c>
      <c r="LR4" s="100"/>
      <c r="LS4" s="100"/>
      <c r="LT4" s="100"/>
      <c r="LU4" s="100"/>
      <c r="LV4" s="100"/>
      <c r="LW4" s="100"/>
      <c r="LX4" s="100"/>
      <c r="LY4" s="100"/>
      <c r="LZ4" s="100"/>
      <c r="MA4" s="101"/>
      <c r="MB4" s="42"/>
      <c r="MC4" s="99">
        <f>LQ4+1</f>
        <v>43494</v>
      </c>
      <c r="MD4" s="100"/>
      <c r="ME4" s="100"/>
      <c r="MF4" s="100"/>
      <c r="MG4" s="100"/>
      <c r="MH4" s="100"/>
      <c r="MI4" s="100"/>
      <c r="MJ4" s="100"/>
      <c r="MK4" s="100"/>
      <c r="ML4" s="100"/>
      <c r="MM4" s="101"/>
      <c r="MN4" s="42"/>
      <c r="MO4" s="99">
        <f>MC4+1</f>
        <v>43495</v>
      </c>
      <c r="MP4" s="100"/>
      <c r="MQ4" s="100"/>
      <c r="MR4" s="100"/>
      <c r="MS4" s="100"/>
      <c r="MT4" s="100"/>
      <c r="MU4" s="100"/>
      <c r="MV4" s="100"/>
      <c r="MW4" s="100"/>
      <c r="MX4" s="100"/>
      <c r="MY4" s="101"/>
      <c r="MZ4" s="42"/>
      <c r="NA4" s="99">
        <f>MO4+1</f>
        <v>43496</v>
      </c>
      <c r="NB4" s="100"/>
      <c r="NC4" s="100"/>
      <c r="ND4" s="100"/>
      <c r="NE4" s="100"/>
      <c r="NF4" s="100"/>
      <c r="NG4" s="100"/>
      <c r="NH4" s="100"/>
      <c r="NI4" s="100"/>
      <c r="NJ4" s="100"/>
      <c r="NK4" s="101"/>
      <c r="NL4" s="43"/>
      <c r="NM4" s="44" t="s">
        <v>34</v>
      </c>
    </row>
    <row r="5" spans="1:377" ht="15.75" hidden="1" thickBot="1">
      <c r="E5" s="83"/>
      <c r="F5" s="84"/>
      <c r="G5" s="84"/>
      <c r="H5" s="87" t="s">
        <v>35</v>
      </c>
      <c r="I5" s="88"/>
      <c r="J5" s="88"/>
      <c r="K5" s="89"/>
      <c r="L5" s="93" t="s">
        <v>36</v>
      </c>
      <c r="M5" s="94"/>
      <c r="N5" s="94"/>
      <c r="O5" s="94"/>
      <c r="P5" s="95"/>
      <c r="Q5" s="105"/>
      <c r="R5" s="106"/>
      <c r="S5" s="85"/>
      <c r="T5" s="87" t="s">
        <v>35</v>
      </c>
      <c r="U5" s="88"/>
      <c r="V5" s="88"/>
      <c r="W5" s="89"/>
      <c r="X5" s="93" t="s">
        <v>36</v>
      </c>
      <c r="Y5" s="94"/>
      <c r="Z5" s="94"/>
      <c r="AA5" s="95"/>
      <c r="AB5" s="45"/>
      <c r="AC5" s="83"/>
      <c r="AD5" s="84"/>
      <c r="AE5" s="84"/>
      <c r="AF5" s="87" t="s">
        <v>35</v>
      </c>
      <c r="AG5" s="88"/>
      <c r="AH5" s="88"/>
      <c r="AI5" s="89"/>
      <c r="AJ5" s="93" t="s">
        <v>36</v>
      </c>
      <c r="AK5" s="94"/>
      <c r="AL5" s="94"/>
      <c r="AM5" s="95"/>
      <c r="AN5" s="45"/>
      <c r="AO5" s="83"/>
      <c r="AP5" s="84"/>
      <c r="AQ5" s="84"/>
      <c r="AR5" s="87" t="s">
        <v>35</v>
      </c>
      <c r="AS5" s="88"/>
      <c r="AT5" s="88"/>
      <c r="AU5" s="89"/>
      <c r="AV5" s="93" t="s">
        <v>36</v>
      </c>
      <c r="AW5" s="94"/>
      <c r="AX5" s="94"/>
      <c r="AY5" s="95"/>
      <c r="AZ5" s="45"/>
      <c r="BA5" s="83"/>
      <c r="BB5" s="84"/>
      <c r="BC5" s="84"/>
      <c r="BD5" s="87" t="s">
        <v>35</v>
      </c>
      <c r="BE5" s="88"/>
      <c r="BF5" s="88"/>
      <c r="BG5" s="89"/>
      <c r="BH5" s="93" t="s">
        <v>36</v>
      </c>
      <c r="BI5" s="94"/>
      <c r="BJ5" s="94"/>
      <c r="BK5" s="95"/>
      <c r="BL5" s="45"/>
      <c r="BM5" s="83"/>
      <c r="BN5" s="84"/>
      <c r="BO5" s="84"/>
      <c r="BP5" s="87" t="s">
        <v>35</v>
      </c>
      <c r="BQ5" s="88"/>
      <c r="BR5" s="88"/>
      <c r="BS5" s="89"/>
      <c r="BT5" s="93" t="s">
        <v>36</v>
      </c>
      <c r="BU5" s="94"/>
      <c r="BV5" s="94"/>
      <c r="BW5" s="95"/>
      <c r="BX5" s="45"/>
      <c r="BY5" s="83"/>
      <c r="BZ5" s="84"/>
      <c r="CA5" s="84"/>
      <c r="CB5" s="87" t="s">
        <v>35</v>
      </c>
      <c r="CC5" s="88"/>
      <c r="CD5" s="88"/>
      <c r="CE5" s="89"/>
      <c r="CF5" s="93" t="s">
        <v>36</v>
      </c>
      <c r="CG5" s="94"/>
      <c r="CH5" s="94"/>
      <c r="CI5" s="95"/>
      <c r="CJ5" s="45"/>
      <c r="CK5" s="83"/>
      <c r="CL5" s="84"/>
      <c r="CM5" s="84"/>
      <c r="CN5" s="87" t="s">
        <v>35</v>
      </c>
      <c r="CO5" s="88"/>
      <c r="CP5" s="88"/>
      <c r="CQ5" s="89"/>
      <c r="CR5" s="93" t="s">
        <v>36</v>
      </c>
      <c r="CS5" s="94"/>
      <c r="CT5" s="94"/>
      <c r="CU5" s="95"/>
      <c r="CV5" s="46"/>
      <c r="CW5" s="83"/>
      <c r="CX5" s="84"/>
      <c r="CY5" s="84"/>
      <c r="CZ5" s="87" t="s">
        <v>35</v>
      </c>
      <c r="DA5" s="88"/>
      <c r="DB5" s="88"/>
      <c r="DC5" s="89"/>
      <c r="DD5" s="93" t="s">
        <v>36</v>
      </c>
      <c r="DE5" s="94"/>
      <c r="DF5" s="94"/>
      <c r="DG5" s="95"/>
      <c r="DH5" s="46"/>
      <c r="DI5" s="83"/>
      <c r="DJ5" s="84"/>
      <c r="DK5" s="84"/>
      <c r="DL5" s="87" t="s">
        <v>35</v>
      </c>
      <c r="DM5" s="88"/>
      <c r="DN5" s="88"/>
      <c r="DO5" s="89"/>
      <c r="DP5" s="93" t="s">
        <v>36</v>
      </c>
      <c r="DQ5" s="94"/>
      <c r="DR5" s="94"/>
      <c r="DS5" s="95"/>
      <c r="DT5" s="46"/>
      <c r="DU5" s="83"/>
      <c r="DV5" s="84"/>
      <c r="DW5" s="84"/>
      <c r="DX5" s="87" t="s">
        <v>35</v>
      </c>
      <c r="DY5" s="88"/>
      <c r="DZ5" s="88"/>
      <c r="EA5" s="89"/>
      <c r="EB5" s="93" t="s">
        <v>36</v>
      </c>
      <c r="EC5" s="94"/>
      <c r="ED5" s="94"/>
      <c r="EE5" s="95"/>
      <c r="EF5" s="46"/>
      <c r="EG5" s="83"/>
      <c r="EH5" s="84"/>
      <c r="EI5" s="84"/>
      <c r="EJ5" s="87" t="s">
        <v>35</v>
      </c>
      <c r="EK5" s="88"/>
      <c r="EL5" s="88"/>
      <c r="EM5" s="89"/>
      <c r="EN5" s="93" t="s">
        <v>36</v>
      </c>
      <c r="EO5" s="94"/>
      <c r="EP5" s="94"/>
      <c r="EQ5" s="95"/>
      <c r="ER5" s="46"/>
      <c r="ES5" s="83"/>
      <c r="ET5" s="84"/>
      <c r="EU5" s="84"/>
      <c r="EV5" s="87" t="s">
        <v>35</v>
      </c>
      <c r="EW5" s="88"/>
      <c r="EX5" s="88"/>
      <c r="EY5" s="89"/>
      <c r="EZ5" s="93" t="s">
        <v>36</v>
      </c>
      <c r="FA5" s="94"/>
      <c r="FB5" s="94"/>
      <c r="FC5" s="95"/>
      <c r="FD5" s="46"/>
      <c r="FE5" s="83"/>
      <c r="FF5" s="84"/>
      <c r="FG5" s="84"/>
      <c r="FH5" s="87" t="s">
        <v>35</v>
      </c>
      <c r="FI5" s="88"/>
      <c r="FJ5" s="88"/>
      <c r="FK5" s="89"/>
      <c r="FL5" s="93" t="s">
        <v>36</v>
      </c>
      <c r="FM5" s="94"/>
      <c r="FN5" s="94"/>
      <c r="FO5" s="95"/>
      <c r="FP5" s="46"/>
      <c r="FQ5" s="83"/>
      <c r="FR5" s="84"/>
      <c r="FS5" s="84"/>
      <c r="FT5" s="87" t="s">
        <v>35</v>
      </c>
      <c r="FU5" s="88"/>
      <c r="FV5" s="88"/>
      <c r="FW5" s="89"/>
      <c r="FX5" s="93" t="s">
        <v>36</v>
      </c>
      <c r="FY5" s="94"/>
      <c r="FZ5" s="94"/>
      <c r="GA5" s="95"/>
      <c r="GB5" s="46"/>
      <c r="GC5" s="83"/>
      <c r="GD5" s="84"/>
      <c r="GE5" s="84"/>
      <c r="GF5" s="87" t="s">
        <v>35</v>
      </c>
      <c r="GG5" s="88"/>
      <c r="GH5" s="88"/>
      <c r="GI5" s="89"/>
      <c r="GJ5" s="93" t="s">
        <v>36</v>
      </c>
      <c r="GK5" s="94"/>
      <c r="GL5" s="94"/>
      <c r="GM5" s="95"/>
      <c r="GN5" s="46"/>
      <c r="GO5" s="83"/>
      <c r="GP5" s="84"/>
      <c r="GQ5" s="84"/>
      <c r="GR5" s="87" t="s">
        <v>35</v>
      </c>
      <c r="GS5" s="88"/>
      <c r="GT5" s="88"/>
      <c r="GU5" s="89"/>
      <c r="GV5" s="93" t="s">
        <v>36</v>
      </c>
      <c r="GW5" s="94"/>
      <c r="GX5" s="94"/>
      <c r="GY5" s="95"/>
      <c r="GZ5" s="46"/>
      <c r="HA5" s="83"/>
      <c r="HB5" s="84"/>
      <c r="HC5" s="84"/>
      <c r="HD5" s="87" t="s">
        <v>35</v>
      </c>
      <c r="HE5" s="88"/>
      <c r="HF5" s="88"/>
      <c r="HG5" s="89"/>
      <c r="HH5" s="93" t="s">
        <v>36</v>
      </c>
      <c r="HI5" s="94"/>
      <c r="HJ5" s="94"/>
      <c r="HK5" s="95"/>
      <c r="HL5" s="46"/>
      <c r="HM5" s="83"/>
      <c r="HN5" s="84"/>
      <c r="HO5" s="84"/>
      <c r="HP5" s="87" t="s">
        <v>35</v>
      </c>
      <c r="HQ5" s="88"/>
      <c r="HR5" s="88"/>
      <c r="HS5" s="89"/>
      <c r="HT5" s="93" t="s">
        <v>36</v>
      </c>
      <c r="HU5" s="94"/>
      <c r="HV5" s="94"/>
      <c r="HW5" s="95"/>
      <c r="HX5" s="46"/>
      <c r="HY5" s="83"/>
      <c r="HZ5" s="84"/>
      <c r="IA5" s="84"/>
      <c r="IB5" s="87" t="s">
        <v>35</v>
      </c>
      <c r="IC5" s="88"/>
      <c r="ID5" s="88"/>
      <c r="IE5" s="89"/>
      <c r="IF5" s="93" t="s">
        <v>36</v>
      </c>
      <c r="IG5" s="94"/>
      <c r="IH5" s="94"/>
      <c r="II5" s="95"/>
      <c r="IJ5" s="46"/>
      <c r="IK5" s="83"/>
      <c r="IL5" s="84"/>
      <c r="IM5" s="84"/>
      <c r="IN5" s="87" t="s">
        <v>35</v>
      </c>
      <c r="IO5" s="88"/>
      <c r="IP5" s="88"/>
      <c r="IQ5" s="89"/>
      <c r="IR5" s="93" t="s">
        <v>36</v>
      </c>
      <c r="IS5" s="94"/>
      <c r="IT5" s="94"/>
      <c r="IU5" s="95"/>
      <c r="IV5" s="46"/>
      <c r="IW5" s="83"/>
      <c r="IX5" s="84"/>
      <c r="IY5" s="84"/>
      <c r="IZ5" s="87" t="s">
        <v>35</v>
      </c>
      <c r="JA5" s="88"/>
      <c r="JB5" s="88"/>
      <c r="JC5" s="89"/>
      <c r="JD5" s="93" t="s">
        <v>36</v>
      </c>
      <c r="JE5" s="94"/>
      <c r="JF5" s="94"/>
      <c r="JG5" s="95"/>
      <c r="JH5" s="46"/>
      <c r="JI5" s="83"/>
      <c r="JJ5" s="84"/>
      <c r="JK5" s="84"/>
      <c r="JL5" s="87" t="s">
        <v>35</v>
      </c>
      <c r="JM5" s="88"/>
      <c r="JN5" s="88"/>
      <c r="JO5" s="89"/>
      <c r="JP5" s="93" t="s">
        <v>36</v>
      </c>
      <c r="JQ5" s="94"/>
      <c r="JR5" s="94"/>
      <c r="JS5" s="95"/>
      <c r="JT5" s="46"/>
      <c r="JU5" s="83"/>
      <c r="JV5" s="84"/>
      <c r="JW5" s="84"/>
      <c r="JX5" s="87" t="s">
        <v>35</v>
      </c>
      <c r="JY5" s="88"/>
      <c r="JZ5" s="88"/>
      <c r="KA5" s="89"/>
      <c r="KB5" s="93" t="s">
        <v>36</v>
      </c>
      <c r="KC5" s="94"/>
      <c r="KD5" s="94"/>
      <c r="KE5" s="95"/>
      <c r="KF5" s="46"/>
      <c r="KG5" s="83"/>
      <c r="KH5" s="84"/>
      <c r="KI5" s="84"/>
      <c r="KJ5" s="87" t="s">
        <v>35</v>
      </c>
      <c r="KK5" s="88"/>
      <c r="KL5" s="88"/>
      <c r="KM5" s="89"/>
      <c r="KN5" s="93" t="s">
        <v>36</v>
      </c>
      <c r="KO5" s="94"/>
      <c r="KP5" s="94"/>
      <c r="KQ5" s="95"/>
      <c r="KR5" s="46"/>
      <c r="KS5" s="83"/>
      <c r="KT5" s="84"/>
      <c r="KU5" s="84"/>
      <c r="KV5" s="87" t="s">
        <v>35</v>
      </c>
      <c r="KW5" s="88"/>
      <c r="KX5" s="88"/>
      <c r="KY5" s="89"/>
      <c r="KZ5" s="93" t="s">
        <v>36</v>
      </c>
      <c r="LA5" s="94"/>
      <c r="LB5" s="94"/>
      <c r="LC5" s="95"/>
      <c r="LD5" s="46"/>
      <c r="LE5" s="83"/>
      <c r="LF5" s="84"/>
      <c r="LG5" s="84"/>
      <c r="LH5" s="87" t="s">
        <v>35</v>
      </c>
      <c r="LI5" s="88"/>
      <c r="LJ5" s="88"/>
      <c r="LK5" s="89"/>
      <c r="LL5" s="93" t="s">
        <v>36</v>
      </c>
      <c r="LM5" s="94"/>
      <c r="LN5" s="94"/>
      <c r="LO5" s="95"/>
      <c r="LP5" s="46"/>
      <c r="LQ5" s="83"/>
      <c r="LR5" s="84"/>
      <c r="LS5" s="84"/>
      <c r="LT5" s="87" t="s">
        <v>35</v>
      </c>
      <c r="LU5" s="88"/>
      <c r="LV5" s="88"/>
      <c r="LW5" s="89"/>
      <c r="LX5" s="93" t="s">
        <v>36</v>
      </c>
      <c r="LY5" s="94"/>
      <c r="LZ5" s="94"/>
      <c r="MA5" s="95"/>
      <c r="MB5" s="46"/>
      <c r="MC5" s="83"/>
      <c r="MD5" s="84"/>
      <c r="ME5" s="84"/>
      <c r="MF5" s="87" t="s">
        <v>35</v>
      </c>
      <c r="MG5" s="88"/>
      <c r="MH5" s="88"/>
      <c r="MI5" s="89"/>
      <c r="MJ5" s="93" t="s">
        <v>36</v>
      </c>
      <c r="MK5" s="94"/>
      <c r="ML5" s="94"/>
      <c r="MM5" s="95"/>
      <c r="MN5" s="46"/>
      <c r="MO5" s="83"/>
      <c r="MP5" s="84"/>
      <c r="MQ5" s="84"/>
      <c r="MR5" s="87" t="s">
        <v>35</v>
      </c>
      <c r="MS5" s="88"/>
      <c r="MT5" s="88"/>
      <c r="MU5" s="89"/>
      <c r="MV5" s="93" t="s">
        <v>36</v>
      </c>
      <c r="MW5" s="94"/>
      <c r="MX5" s="94"/>
      <c r="MY5" s="95"/>
      <c r="MZ5" s="46"/>
      <c r="NA5" s="83"/>
      <c r="NB5" s="84"/>
      <c r="NC5" s="84"/>
      <c r="ND5" s="87" t="s">
        <v>35</v>
      </c>
      <c r="NE5" s="88"/>
      <c r="NF5" s="88"/>
      <c r="NG5" s="89"/>
      <c r="NH5" s="93" t="s">
        <v>36</v>
      </c>
      <c r="NI5" s="94"/>
      <c r="NJ5" s="94"/>
      <c r="NK5" s="95"/>
      <c r="NL5" s="46"/>
    </row>
    <row r="6" spans="1:377" ht="15.75" hidden="1" thickBot="1">
      <c r="E6" s="85"/>
      <c r="F6" s="86"/>
      <c r="G6" s="86"/>
      <c r="H6" s="90"/>
      <c r="I6" s="91"/>
      <c r="J6" s="91"/>
      <c r="K6" s="92"/>
      <c r="L6" s="102"/>
      <c r="M6" s="103"/>
      <c r="N6" s="103"/>
      <c r="O6" s="103"/>
      <c r="P6" s="104"/>
      <c r="Q6" s="107"/>
      <c r="R6" s="108"/>
      <c r="S6" s="109"/>
      <c r="T6" s="90"/>
      <c r="U6" s="91"/>
      <c r="V6" s="91"/>
      <c r="W6" s="92"/>
      <c r="X6" s="96"/>
      <c r="Y6" s="97"/>
      <c r="Z6" s="97"/>
      <c r="AA6" s="98"/>
      <c r="AB6" s="45"/>
      <c r="AC6" s="85"/>
      <c r="AD6" s="86"/>
      <c r="AE6" s="86"/>
      <c r="AF6" s="90"/>
      <c r="AG6" s="91"/>
      <c r="AH6" s="91"/>
      <c r="AI6" s="92"/>
      <c r="AJ6" s="96"/>
      <c r="AK6" s="97"/>
      <c r="AL6" s="97"/>
      <c r="AM6" s="98"/>
      <c r="AN6" s="45"/>
      <c r="AO6" s="85"/>
      <c r="AP6" s="86"/>
      <c r="AQ6" s="86"/>
      <c r="AR6" s="90"/>
      <c r="AS6" s="91"/>
      <c r="AT6" s="91"/>
      <c r="AU6" s="92"/>
      <c r="AV6" s="96"/>
      <c r="AW6" s="97"/>
      <c r="AX6" s="97"/>
      <c r="AY6" s="98"/>
      <c r="AZ6" s="45"/>
      <c r="BA6" s="85"/>
      <c r="BB6" s="86"/>
      <c r="BC6" s="86"/>
      <c r="BD6" s="90"/>
      <c r="BE6" s="91"/>
      <c r="BF6" s="91"/>
      <c r="BG6" s="92"/>
      <c r="BH6" s="96"/>
      <c r="BI6" s="97"/>
      <c r="BJ6" s="97"/>
      <c r="BK6" s="98"/>
      <c r="BL6" s="45"/>
      <c r="BM6" s="85"/>
      <c r="BN6" s="86"/>
      <c r="BO6" s="86"/>
      <c r="BP6" s="90"/>
      <c r="BQ6" s="91"/>
      <c r="BR6" s="91"/>
      <c r="BS6" s="92"/>
      <c r="BT6" s="96"/>
      <c r="BU6" s="97"/>
      <c r="BV6" s="97"/>
      <c r="BW6" s="98"/>
      <c r="BX6" s="45"/>
      <c r="BY6" s="85"/>
      <c r="BZ6" s="86"/>
      <c r="CA6" s="86"/>
      <c r="CB6" s="90"/>
      <c r="CC6" s="91"/>
      <c r="CD6" s="91"/>
      <c r="CE6" s="92"/>
      <c r="CF6" s="96"/>
      <c r="CG6" s="97"/>
      <c r="CH6" s="97"/>
      <c r="CI6" s="98"/>
      <c r="CJ6" s="45"/>
      <c r="CK6" s="85"/>
      <c r="CL6" s="86"/>
      <c r="CM6" s="86"/>
      <c r="CN6" s="90"/>
      <c r="CO6" s="91"/>
      <c r="CP6" s="91"/>
      <c r="CQ6" s="92"/>
      <c r="CR6" s="96"/>
      <c r="CS6" s="97"/>
      <c r="CT6" s="97"/>
      <c r="CU6" s="98"/>
      <c r="CV6" s="46"/>
      <c r="CW6" s="85"/>
      <c r="CX6" s="86"/>
      <c r="CY6" s="86"/>
      <c r="CZ6" s="90"/>
      <c r="DA6" s="91"/>
      <c r="DB6" s="91"/>
      <c r="DC6" s="92"/>
      <c r="DD6" s="96"/>
      <c r="DE6" s="97"/>
      <c r="DF6" s="97"/>
      <c r="DG6" s="98"/>
      <c r="DH6" s="46"/>
      <c r="DI6" s="85"/>
      <c r="DJ6" s="86"/>
      <c r="DK6" s="86"/>
      <c r="DL6" s="90"/>
      <c r="DM6" s="91"/>
      <c r="DN6" s="91"/>
      <c r="DO6" s="92"/>
      <c r="DP6" s="96"/>
      <c r="DQ6" s="97"/>
      <c r="DR6" s="97"/>
      <c r="DS6" s="98"/>
      <c r="DT6" s="46"/>
      <c r="DU6" s="85"/>
      <c r="DV6" s="86"/>
      <c r="DW6" s="86"/>
      <c r="DX6" s="90"/>
      <c r="DY6" s="91"/>
      <c r="DZ6" s="91"/>
      <c r="EA6" s="92"/>
      <c r="EB6" s="96"/>
      <c r="EC6" s="97"/>
      <c r="ED6" s="97"/>
      <c r="EE6" s="98"/>
      <c r="EF6" s="46"/>
      <c r="EG6" s="85"/>
      <c r="EH6" s="86"/>
      <c r="EI6" s="86"/>
      <c r="EJ6" s="90"/>
      <c r="EK6" s="91"/>
      <c r="EL6" s="91"/>
      <c r="EM6" s="92"/>
      <c r="EN6" s="96"/>
      <c r="EO6" s="97"/>
      <c r="EP6" s="97"/>
      <c r="EQ6" s="98"/>
      <c r="ER6" s="46"/>
      <c r="ES6" s="85"/>
      <c r="ET6" s="86"/>
      <c r="EU6" s="86"/>
      <c r="EV6" s="90"/>
      <c r="EW6" s="91"/>
      <c r="EX6" s="91"/>
      <c r="EY6" s="92"/>
      <c r="EZ6" s="96"/>
      <c r="FA6" s="97"/>
      <c r="FB6" s="97"/>
      <c r="FC6" s="98"/>
      <c r="FD6" s="46"/>
      <c r="FE6" s="85"/>
      <c r="FF6" s="86"/>
      <c r="FG6" s="86"/>
      <c r="FH6" s="90"/>
      <c r="FI6" s="91"/>
      <c r="FJ6" s="91"/>
      <c r="FK6" s="92"/>
      <c r="FL6" s="96"/>
      <c r="FM6" s="97"/>
      <c r="FN6" s="97"/>
      <c r="FO6" s="98"/>
      <c r="FP6" s="46"/>
      <c r="FQ6" s="85"/>
      <c r="FR6" s="86"/>
      <c r="FS6" s="86"/>
      <c r="FT6" s="90"/>
      <c r="FU6" s="91"/>
      <c r="FV6" s="91"/>
      <c r="FW6" s="92"/>
      <c r="FX6" s="96"/>
      <c r="FY6" s="97"/>
      <c r="FZ6" s="97"/>
      <c r="GA6" s="98"/>
      <c r="GB6" s="46"/>
      <c r="GC6" s="85"/>
      <c r="GD6" s="86"/>
      <c r="GE6" s="86"/>
      <c r="GF6" s="90"/>
      <c r="GG6" s="91"/>
      <c r="GH6" s="91"/>
      <c r="GI6" s="92"/>
      <c r="GJ6" s="96"/>
      <c r="GK6" s="97"/>
      <c r="GL6" s="97"/>
      <c r="GM6" s="98"/>
      <c r="GN6" s="46"/>
      <c r="GO6" s="85"/>
      <c r="GP6" s="86"/>
      <c r="GQ6" s="86"/>
      <c r="GR6" s="90"/>
      <c r="GS6" s="91"/>
      <c r="GT6" s="91"/>
      <c r="GU6" s="92"/>
      <c r="GV6" s="96"/>
      <c r="GW6" s="97"/>
      <c r="GX6" s="97"/>
      <c r="GY6" s="98"/>
      <c r="GZ6" s="46"/>
      <c r="HA6" s="85"/>
      <c r="HB6" s="86"/>
      <c r="HC6" s="86"/>
      <c r="HD6" s="90"/>
      <c r="HE6" s="91"/>
      <c r="HF6" s="91"/>
      <c r="HG6" s="92"/>
      <c r="HH6" s="96"/>
      <c r="HI6" s="97"/>
      <c r="HJ6" s="97"/>
      <c r="HK6" s="98"/>
      <c r="HL6" s="46"/>
      <c r="HM6" s="85"/>
      <c r="HN6" s="86"/>
      <c r="HO6" s="86"/>
      <c r="HP6" s="90"/>
      <c r="HQ6" s="91"/>
      <c r="HR6" s="91"/>
      <c r="HS6" s="92"/>
      <c r="HT6" s="96"/>
      <c r="HU6" s="97"/>
      <c r="HV6" s="97"/>
      <c r="HW6" s="98"/>
      <c r="HX6" s="46"/>
      <c r="HY6" s="85"/>
      <c r="HZ6" s="86"/>
      <c r="IA6" s="86"/>
      <c r="IB6" s="90"/>
      <c r="IC6" s="91"/>
      <c r="ID6" s="91"/>
      <c r="IE6" s="92"/>
      <c r="IF6" s="96"/>
      <c r="IG6" s="97"/>
      <c r="IH6" s="97"/>
      <c r="II6" s="98"/>
      <c r="IJ6" s="46"/>
      <c r="IK6" s="85"/>
      <c r="IL6" s="86"/>
      <c r="IM6" s="86"/>
      <c r="IN6" s="90"/>
      <c r="IO6" s="91"/>
      <c r="IP6" s="91"/>
      <c r="IQ6" s="92"/>
      <c r="IR6" s="96"/>
      <c r="IS6" s="97"/>
      <c r="IT6" s="97"/>
      <c r="IU6" s="98"/>
      <c r="IV6" s="46"/>
      <c r="IW6" s="85"/>
      <c r="IX6" s="86"/>
      <c r="IY6" s="86"/>
      <c r="IZ6" s="90"/>
      <c r="JA6" s="91"/>
      <c r="JB6" s="91"/>
      <c r="JC6" s="92"/>
      <c r="JD6" s="96"/>
      <c r="JE6" s="97"/>
      <c r="JF6" s="97"/>
      <c r="JG6" s="98"/>
      <c r="JH6" s="46"/>
      <c r="JI6" s="85"/>
      <c r="JJ6" s="86"/>
      <c r="JK6" s="86"/>
      <c r="JL6" s="90"/>
      <c r="JM6" s="91"/>
      <c r="JN6" s="91"/>
      <c r="JO6" s="92"/>
      <c r="JP6" s="96"/>
      <c r="JQ6" s="97"/>
      <c r="JR6" s="97"/>
      <c r="JS6" s="98"/>
      <c r="JT6" s="46"/>
      <c r="JU6" s="85"/>
      <c r="JV6" s="86"/>
      <c r="JW6" s="86"/>
      <c r="JX6" s="90"/>
      <c r="JY6" s="91"/>
      <c r="JZ6" s="91"/>
      <c r="KA6" s="92"/>
      <c r="KB6" s="96"/>
      <c r="KC6" s="97"/>
      <c r="KD6" s="97"/>
      <c r="KE6" s="98"/>
      <c r="KF6" s="46"/>
      <c r="KG6" s="85"/>
      <c r="KH6" s="86"/>
      <c r="KI6" s="86"/>
      <c r="KJ6" s="90"/>
      <c r="KK6" s="91"/>
      <c r="KL6" s="91"/>
      <c r="KM6" s="92"/>
      <c r="KN6" s="96"/>
      <c r="KO6" s="97"/>
      <c r="KP6" s="97"/>
      <c r="KQ6" s="98"/>
      <c r="KR6" s="46"/>
      <c r="KS6" s="85"/>
      <c r="KT6" s="86"/>
      <c r="KU6" s="86"/>
      <c r="KV6" s="90"/>
      <c r="KW6" s="91"/>
      <c r="KX6" s="91"/>
      <c r="KY6" s="92"/>
      <c r="KZ6" s="96"/>
      <c r="LA6" s="97"/>
      <c r="LB6" s="97"/>
      <c r="LC6" s="98"/>
      <c r="LD6" s="46"/>
      <c r="LE6" s="85"/>
      <c r="LF6" s="86"/>
      <c r="LG6" s="86"/>
      <c r="LH6" s="90"/>
      <c r="LI6" s="91"/>
      <c r="LJ6" s="91"/>
      <c r="LK6" s="92"/>
      <c r="LL6" s="96"/>
      <c r="LM6" s="97"/>
      <c r="LN6" s="97"/>
      <c r="LO6" s="98"/>
      <c r="LP6" s="46"/>
      <c r="LQ6" s="85"/>
      <c r="LR6" s="86"/>
      <c r="LS6" s="86"/>
      <c r="LT6" s="90"/>
      <c r="LU6" s="91"/>
      <c r="LV6" s="91"/>
      <c r="LW6" s="92"/>
      <c r="LX6" s="96"/>
      <c r="LY6" s="97"/>
      <c r="LZ6" s="97"/>
      <c r="MA6" s="98"/>
      <c r="MB6" s="46"/>
      <c r="MC6" s="85"/>
      <c r="MD6" s="86"/>
      <c r="ME6" s="86"/>
      <c r="MF6" s="90"/>
      <c r="MG6" s="91"/>
      <c r="MH6" s="91"/>
      <c r="MI6" s="92"/>
      <c r="MJ6" s="96"/>
      <c r="MK6" s="97"/>
      <c r="ML6" s="97"/>
      <c r="MM6" s="98"/>
      <c r="MN6" s="46"/>
      <c r="MO6" s="85"/>
      <c r="MP6" s="86"/>
      <c r="MQ6" s="86"/>
      <c r="MR6" s="90"/>
      <c r="MS6" s="91"/>
      <c r="MT6" s="91"/>
      <c r="MU6" s="92"/>
      <c r="MV6" s="96"/>
      <c r="MW6" s="97"/>
      <c r="MX6" s="97"/>
      <c r="MY6" s="98"/>
      <c r="MZ6" s="46"/>
      <c r="NA6" s="85"/>
      <c r="NB6" s="86"/>
      <c r="NC6" s="86"/>
      <c r="ND6" s="90"/>
      <c r="NE6" s="91"/>
      <c r="NF6" s="91"/>
      <c r="NG6" s="92"/>
      <c r="NH6" s="96"/>
      <c r="NI6" s="97"/>
      <c r="NJ6" s="97"/>
      <c r="NK6" s="98"/>
      <c r="NL6" s="46"/>
    </row>
    <row r="7" spans="1:377" ht="15.75" hidden="1" thickBot="1">
      <c r="B7" s="12"/>
      <c r="C7" s="12"/>
      <c r="D7" s="12"/>
      <c r="G7" s="47" t="s">
        <v>37</v>
      </c>
      <c r="H7" s="48" t="s">
        <v>26</v>
      </c>
      <c r="I7" s="48" t="s">
        <v>27</v>
      </c>
      <c r="J7" s="48" t="s">
        <v>38</v>
      </c>
      <c r="K7" s="48" t="s">
        <v>39</v>
      </c>
      <c r="L7" s="49" t="str">
        <f>IF(OR((E4)=[1]Données!$F$3,(E4)=[1]Données!$F$4,(E4)=[1]Données!$F$5,(E4)=[1]Données!$F$6,(E4)=[1]Données!$F$7,(E4)=[1]Données!$F$8,(E4)=[1]Données!$F$9,(E4)=[1]Données!$F$10,(E4)=[1]Données!$F$11),"X",0)</f>
        <v>X</v>
      </c>
      <c r="M7" s="49">
        <f>IF(E3="Samedi","S",0)</f>
        <v>0</v>
      </c>
      <c r="N7" s="49">
        <f>IF(E3="Dimanche","D",0)</f>
        <v>0</v>
      </c>
      <c r="P7" s="12" t="s">
        <v>40</v>
      </c>
      <c r="S7" s="47" t="s">
        <v>37</v>
      </c>
      <c r="T7" s="48" t="s">
        <v>26</v>
      </c>
      <c r="U7" s="48" t="s">
        <v>27</v>
      </c>
      <c r="V7" s="48" t="s">
        <v>38</v>
      </c>
      <c r="W7" s="48" t="s">
        <v>39</v>
      </c>
      <c r="X7" s="49">
        <f>IF(OR((Q4)=[1]Données!$F$3,(Q4)=[1]Données!$F$4,(Q4)=[1]Données!$F$5,(Q4)=[1]Données!$F$6,(Q4)=[1]Données!$F$7,(Q4)=[1]Données!$F$8,(Q4)=[1]Données!$F$9,(Q4)=[1]Données!$F$10,(Q4)=[1]Données!$F$11),"X",0)</f>
        <v>0</v>
      </c>
      <c r="Y7" s="49">
        <f>IF(Q3="Samedi","S",0)</f>
        <v>0</v>
      </c>
      <c r="Z7" s="49">
        <f>IF(Q3="Dimanche","D",0)</f>
        <v>0</v>
      </c>
      <c r="AB7" s="12" t="s">
        <v>40</v>
      </c>
      <c r="AE7" s="47" t="s">
        <v>37</v>
      </c>
      <c r="AF7" s="48" t="s">
        <v>26</v>
      </c>
      <c r="AG7" s="48" t="s">
        <v>27</v>
      </c>
      <c r="AH7" s="48" t="s">
        <v>38</v>
      </c>
      <c r="AI7" s="48" t="s">
        <v>39</v>
      </c>
      <c r="AJ7" s="49">
        <f>IF(OR((AC4)=[1]Données!$F$3,(AC4)=[1]Données!$F$4,(AC4)=[1]Données!$F$5,(AC4)=[1]Données!$F$6,(AC4)=[1]Données!$F$7,(AC4)=[1]Données!$F$8,(AC4)=[1]Données!$F$9,(AC4)=[1]Données!$F$10,(AC4)=[1]Données!$F$11),"X",0)</f>
        <v>0</v>
      </c>
      <c r="AK7" s="49">
        <f>IF(AC3="Samedi","S",0)</f>
        <v>0</v>
      </c>
      <c r="AL7" s="49">
        <f>IF(AC3="Dimanche","D",0)</f>
        <v>0</v>
      </c>
      <c r="AN7" s="12" t="s">
        <v>40</v>
      </c>
      <c r="AQ7" s="47" t="s">
        <v>37</v>
      </c>
      <c r="AR7" s="48" t="s">
        <v>26</v>
      </c>
      <c r="AS7" s="48" t="s">
        <v>27</v>
      </c>
      <c r="AT7" s="48" t="s">
        <v>38</v>
      </c>
      <c r="AU7" s="48" t="s">
        <v>39</v>
      </c>
      <c r="AV7" s="49">
        <f>IF(OR((AO4)=[1]Données!$F$3,(AO4)=[1]Données!$F$4,(AO4)=[1]Données!$F$5,(AO4)=[1]Données!$F$6,(AO4)=[1]Données!$F$7,(AO4)=[1]Données!$F$8,(AO4)=[1]Données!$F$9,(AO4)=[1]Données!$F$10,(AO4)=[1]Données!$F$11),"X",0)</f>
        <v>0</v>
      </c>
      <c r="AW7" s="49">
        <f>IF(AO3="Samedi","S",0)</f>
        <v>0</v>
      </c>
      <c r="AX7" s="49">
        <f>IF(AO3="Dimanche","D",0)</f>
        <v>0</v>
      </c>
      <c r="AZ7" s="12" t="s">
        <v>40</v>
      </c>
      <c r="BC7" s="47" t="s">
        <v>37</v>
      </c>
      <c r="BD7" s="48" t="s">
        <v>26</v>
      </c>
      <c r="BE7" s="48" t="s">
        <v>27</v>
      </c>
      <c r="BF7" s="48" t="s">
        <v>38</v>
      </c>
      <c r="BG7" s="48" t="s">
        <v>39</v>
      </c>
      <c r="BH7" s="49">
        <f>IF(OR((BA4)=[1]Données!$F$3,(BA4)=[1]Données!$F$4,(BA4)=[1]Données!$F$5,(BA4)=[1]Données!$F$6,(BA4)=[1]Données!$F$7,(BA4)=[1]Données!$F$8,(BA4)=[1]Données!$F$9,(BA4)=[1]Données!$F$10,(BA4)=[1]Données!$F$11),"X",0)</f>
        <v>0</v>
      </c>
      <c r="BI7" s="49" t="str">
        <f>IF(BA3="Samedi","S",0)</f>
        <v>S</v>
      </c>
      <c r="BJ7" s="49">
        <f>IF(BA3="Dimanche","D",0)</f>
        <v>0</v>
      </c>
      <c r="BL7" s="12" t="s">
        <v>40</v>
      </c>
      <c r="BO7" s="47" t="s">
        <v>37</v>
      </c>
      <c r="BP7" s="48" t="s">
        <v>26</v>
      </c>
      <c r="BQ7" s="48" t="s">
        <v>27</v>
      </c>
      <c r="BR7" s="48" t="s">
        <v>38</v>
      </c>
      <c r="BS7" s="48" t="s">
        <v>39</v>
      </c>
      <c r="BT7" s="49">
        <f>IF(OR((BM4)=[1]Données!$F$3,(BM4)=[1]Données!$F$4,(BM4)=[1]Données!$F$5,(BM4)=[1]Données!$F$6,(BM4)=[1]Données!$F$7,(BM4)=[1]Données!$F$8,(BM4)=[1]Données!$F$9,(BM4)=[1]Données!$F$10,(BM4)=[1]Données!$F$11),"X",0)</f>
        <v>0</v>
      </c>
      <c r="BU7" s="49">
        <f>IF(BM3="Samedi","S",0)</f>
        <v>0</v>
      </c>
      <c r="BV7" s="49" t="str">
        <f>IF(BM3="Dimanche","D",0)</f>
        <v>D</v>
      </c>
      <c r="BX7" s="12" t="s">
        <v>40</v>
      </c>
      <c r="CA7" s="47" t="s">
        <v>37</v>
      </c>
      <c r="CB7" s="48" t="s">
        <v>26</v>
      </c>
      <c r="CC7" s="48" t="s">
        <v>27</v>
      </c>
      <c r="CD7" s="48" t="s">
        <v>38</v>
      </c>
      <c r="CE7" s="48" t="s">
        <v>39</v>
      </c>
      <c r="CF7" s="49">
        <f>IF(OR((BY4)=[1]Données!$F$3,(BY4)=[1]Données!$F$4,(BY4)=[1]Données!$F$5,(BY4)=[1]Données!$F$6,(BY4)=[1]Données!$F$7,(BY4)=[1]Données!$F$8,(BY4)=[1]Données!$F$9,(BY4)=[1]Données!$F$10,(BY4)=[1]Données!$F$11),"X",0)</f>
        <v>0</v>
      </c>
      <c r="CG7" s="49">
        <f>IF(BY3="Samedi","S",0)</f>
        <v>0</v>
      </c>
      <c r="CH7" s="49">
        <f>IF(BY3="Dimanche","D",0)</f>
        <v>0</v>
      </c>
      <c r="CJ7" s="12" t="s">
        <v>40</v>
      </c>
      <c r="CM7" s="47" t="s">
        <v>37</v>
      </c>
      <c r="CN7" s="48" t="s">
        <v>26</v>
      </c>
      <c r="CO7" s="48" t="s">
        <v>27</v>
      </c>
      <c r="CP7" s="48" t="s">
        <v>38</v>
      </c>
      <c r="CQ7" s="48" t="s">
        <v>39</v>
      </c>
      <c r="CR7" s="49">
        <f>IF(OR((CK4)=[1]Données!$F$3,(CK4)=[1]Données!$F$4,(CK4)=[1]Données!$F$5,(CK4)=[1]Données!$F$6,(CK4)=[1]Données!$F$7,(CK4)=[1]Données!$F$8,(CK4)=[1]Données!$F$9,(CK4)=[1]Données!$F$10,(CK4)=[1]Données!$F$11),"X",0)</f>
        <v>0</v>
      </c>
      <c r="CS7" s="49">
        <f>IF(CK3="Samedi","S",0)</f>
        <v>0</v>
      </c>
      <c r="CT7" s="49">
        <f>IF(CK3="Dimanche","D",0)</f>
        <v>0</v>
      </c>
      <c r="CV7" s="12" t="s">
        <v>40</v>
      </c>
      <c r="CY7" s="47" t="s">
        <v>37</v>
      </c>
      <c r="CZ7" s="48" t="s">
        <v>26</v>
      </c>
      <c r="DA7" s="48" t="s">
        <v>27</v>
      </c>
      <c r="DB7" s="48" t="s">
        <v>38</v>
      </c>
      <c r="DC7" s="48" t="s">
        <v>39</v>
      </c>
      <c r="DD7" s="49">
        <f>IF(OR((CW4)=[1]Données!$F$3,(CW4)=[1]Données!$F$4,(CW4)=[1]Données!$F$5,(CW4)=[1]Données!$F$6,(CW4)=[1]Données!$F$7,(CW4)=[1]Données!$F$8,(CW4)=[1]Données!$F$9,(CW4)=[1]Données!$F$10,(CW4)=[1]Données!$F$11),"X",0)</f>
        <v>0</v>
      </c>
      <c r="DE7" s="49">
        <f>IF(CW3="Samedi","S",0)</f>
        <v>0</v>
      </c>
      <c r="DF7" s="49">
        <f>IF(CW3="Dimanche","D",0)</f>
        <v>0</v>
      </c>
      <c r="DH7" s="12" t="s">
        <v>40</v>
      </c>
      <c r="DK7" s="47" t="s">
        <v>37</v>
      </c>
      <c r="DL7" s="48" t="s">
        <v>26</v>
      </c>
      <c r="DM7" s="48" t="s">
        <v>27</v>
      </c>
      <c r="DN7" s="48" t="s">
        <v>38</v>
      </c>
      <c r="DO7" s="48" t="s">
        <v>39</v>
      </c>
      <c r="DP7" s="49">
        <f>IF(OR((DI4)=[1]Données!$F$3,(DI4)=[1]Données!$F$4,(DI4)=[1]Données!$F$5,(DI4)=[1]Données!$F$6,(DI4)=[1]Données!$F$7,(DI4)=[1]Données!$F$8,(DI4)=[1]Données!$F$9,(DI4)=[1]Données!$F$10,(DI4)=[1]Données!$F$11),"X",0)</f>
        <v>0</v>
      </c>
      <c r="DQ7" s="49">
        <f>IF(DI3="Samedi","S",0)</f>
        <v>0</v>
      </c>
      <c r="DR7" s="49">
        <f>IF(DI3="Dimanche","D",0)</f>
        <v>0</v>
      </c>
      <c r="DT7" s="12" t="s">
        <v>40</v>
      </c>
      <c r="DW7" s="47" t="s">
        <v>37</v>
      </c>
      <c r="DX7" s="48" t="s">
        <v>26</v>
      </c>
      <c r="DY7" s="48" t="s">
        <v>27</v>
      </c>
      <c r="DZ7" s="48" t="s">
        <v>38</v>
      </c>
      <c r="EA7" s="48" t="s">
        <v>39</v>
      </c>
      <c r="EB7" s="49">
        <f>IF(OR((DU4)=[1]Données!$F$3,(DU4)=[1]Données!$F$4,(DU4)=[1]Données!$F$5,(DU4)=[1]Données!$F$6,(DU4)=[1]Données!$F$7,(DU4)=[1]Données!$F$8,(DU4)=[1]Données!$F$9,(DU4)=[1]Données!$F$10,(DU4)=[1]Données!$F$11),"X",0)</f>
        <v>0</v>
      </c>
      <c r="EC7" s="49">
        <f>IF(DU3="Samedi","S",0)</f>
        <v>0</v>
      </c>
      <c r="ED7" s="49">
        <f>IF(DU3="Dimanche","D",0)</f>
        <v>0</v>
      </c>
      <c r="EF7" s="12" t="s">
        <v>40</v>
      </c>
      <c r="EI7" s="47" t="s">
        <v>37</v>
      </c>
      <c r="EJ7" s="48" t="s">
        <v>26</v>
      </c>
      <c r="EK7" s="48" t="s">
        <v>27</v>
      </c>
      <c r="EL7" s="48" t="s">
        <v>38</v>
      </c>
      <c r="EM7" s="48" t="s">
        <v>39</v>
      </c>
      <c r="EN7" s="49">
        <f>IF(OR((EG4)=[1]Données!$F$3,(EG4)=[1]Données!$F$4,(EG4)=[1]Données!$F$5,(EG4)=[1]Données!$F$6,(EG4)=[1]Données!$F$7,(EG4)=[1]Données!$F$8,(EG4)=[1]Données!$F$9,(EG4)=[1]Données!$F$10,(EG4)=[1]Données!$F$11),"X",0)</f>
        <v>0</v>
      </c>
      <c r="EO7" s="49" t="str">
        <f>IF(EG3="Samedi","S",0)</f>
        <v>S</v>
      </c>
      <c r="EP7" s="49">
        <f>IF(EG3="Dimanche","D",0)</f>
        <v>0</v>
      </c>
      <c r="ER7" s="12" t="s">
        <v>40</v>
      </c>
      <c r="EU7" s="47" t="s">
        <v>37</v>
      </c>
      <c r="EV7" s="48" t="s">
        <v>26</v>
      </c>
      <c r="EW7" s="48" t="s">
        <v>27</v>
      </c>
      <c r="EX7" s="48" t="s">
        <v>38</v>
      </c>
      <c r="EY7" s="48" t="s">
        <v>39</v>
      </c>
      <c r="EZ7" s="49">
        <f>IF(OR((ES4)=[1]Données!$F$3,(ES4)=[1]Données!$F$4,(ES4)=[1]Données!$F$5,(ES4)=[1]Données!$F$6,(ES4)=[1]Données!$F$7,(ES4)=[1]Données!$F$8,(ES4)=[1]Données!$F$9,(ES4)=[1]Données!$F$10,(ES4)=[1]Données!$F$11),"X",0)</f>
        <v>0</v>
      </c>
      <c r="FA7" s="49">
        <f>IF(ES3="Samedi","S",0)</f>
        <v>0</v>
      </c>
      <c r="FB7" s="49" t="str">
        <f>IF(ES3="Dimanche","D",0)</f>
        <v>D</v>
      </c>
      <c r="FD7" s="12" t="s">
        <v>40</v>
      </c>
      <c r="FG7" s="47" t="s">
        <v>37</v>
      </c>
      <c r="FH7" s="48" t="s">
        <v>26</v>
      </c>
      <c r="FI7" s="48" t="s">
        <v>27</v>
      </c>
      <c r="FJ7" s="48" t="s">
        <v>38</v>
      </c>
      <c r="FK7" s="48" t="s">
        <v>39</v>
      </c>
      <c r="FL7" s="49">
        <f>IF(OR((FE4)=[1]Données!$F$3,(FE4)=[1]Données!$F$4,(FE4)=[1]Données!$F$5,(FE4)=[1]Données!$F$6,(FE4)=[1]Données!$F$7,(FE4)=[1]Données!$F$8,(FE4)=[1]Données!$F$9,(FE4)=[1]Données!$F$10,(FE4)=[1]Données!$F$11),"X",0)</f>
        <v>0</v>
      </c>
      <c r="FM7" s="49">
        <f>IF(FE3="Samedi","S",0)</f>
        <v>0</v>
      </c>
      <c r="FN7" s="49">
        <f>IF(FE3="Dimanche","D",0)</f>
        <v>0</v>
      </c>
      <c r="FP7" s="12" t="s">
        <v>40</v>
      </c>
      <c r="FS7" s="47" t="s">
        <v>37</v>
      </c>
      <c r="FT7" s="48" t="s">
        <v>26</v>
      </c>
      <c r="FU7" s="48" t="s">
        <v>27</v>
      </c>
      <c r="FV7" s="48" t="s">
        <v>38</v>
      </c>
      <c r="FW7" s="48" t="s">
        <v>39</v>
      </c>
      <c r="FX7" s="49">
        <f>IF(OR((FQ4)=[1]Données!$F$3,(FQ4)=[1]Données!$F$4,(FQ4)=[1]Données!$F$5,(FQ4)=[1]Données!$F$6,(FQ4)=[1]Données!$F$7,(FQ4)=[1]Données!$F$8,(FQ4)=[1]Données!$F$9,(FQ4)=[1]Données!$F$10,(FQ4)=[1]Données!$F$11),"X",0)</f>
        <v>0</v>
      </c>
      <c r="FY7" s="49">
        <f>IF(FQ3="Samedi","S",0)</f>
        <v>0</v>
      </c>
      <c r="FZ7" s="49">
        <f>IF(FQ3="Dimanche","D",0)</f>
        <v>0</v>
      </c>
      <c r="GB7" s="12" t="s">
        <v>40</v>
      </c>
      <c r="GE7" s="47" t="s">
        <v>37</v>
      </c>
      <c r="GF7" s="48" t="s">
        <v>26</v>
      </c>
      <c r="GG7" s="48" t="s">
        <v>27</v>
      </c>
      <c r="GH7" s="48" t="s">
        <v>38</v>
      </c>
      <c r="GI7" s="48" t="s">
        <v>39</v>
      </c>
      <c r="GJ7" s="49">
        <f>IF(OR((GC4)=[1]Données!$F$3,(GC4)=[1]Données!$F$4,(GC4)=[1]Données!$F$5,(GC4)=[1]Données!$F$6,(GC4)=[1]Données!$F$7,(GC4)=[1]Données!$F$8,(GC4)=[1]Données!$F$9,(GC4)=[1]Données!$F$10,(GC4)=[1]Données!$F$11),"X",0)</f>
        <v>0</v>
      </c>
      <c r="GK7" s="49">
        <f>IF(GC3="Samedi","S",0)</f>
        <v>0</v>
      </c>
      <c r="GL7" s="49">
        <f>IF(GC3="Dimanche","D",0)</f>
        <v>0</v>
      </c>
      <c r="GN7" s="12" t="s">
        <v>40</v>
      </c>
      <c r="GQ7" s="47" t="s">
        <v>37</v>
      </c>
      <c r="GR7" s="48" t="s">
        <v>26</v>
      </c>
      <c r="GS7" s="48" t="s">
        <v>27</v>
      </c>
      <c r="GT7" s="48" t="s">
        <v>38</v>
      </c>
      <c r="GU7" s="48" t="s">
        <v>39</v>
      </c>
      <c r="GV7" s="49">
        <f>IF(OR((GO4)=[1]Données!$F$3,(GO4)=[1]Données!$F$4,(GO4)=[1]Données!$F$5,(GO4)=[1]Données!$F$6,(GO4)=[1]Données!$F$7,(GO4)=[1]Données!$F$8,(GO4)=[1]Données!$F$9,(GO4)=[1]Données!$F$10,(GO4)=[1]Données!$F$11),"X",0)</f>
        <v>0</v>
      </c>
      <c r="GW7" s="49">
        <f>IF(GO3="Samedi","S",0)</f>
        <v>0</v>
      </c>
      <c r="GX7" s="49">
        <f>IF(GO3="Dimanche","D",0)</f>
        <v>0</v>
      </c>
      <c r="GZ7" s="12" t="s">
        <v>40</v>
      </c>
      <c r="HC7" s="47" t="s">
        <v>37</v>
      </c>
      <c r="HD7" s="48" t="s">
        <v>26</v>
      </c>
      <c r="HE7" s="48" t="s">
        <v>27</v>
      </c>
      <c r="HF7" s="48" t="s">
        <v>38</v>
      </c>
      <c r="HG7" s="48" t="s">
        <v>39</v>
      </c>
      <c r="HH7" s="49">
        <f>IF(OR((HA4)=[1]Données!$F$3,(HA4)=[1]Données!$F$4,(HA4)=[1]Données!$F$5,(HA4)=[1]Données!$F$6,(HA4)=[1]Données!$F$7,(HA4)=[1]Données!$F$8,(HA4)=[1]Données!$F$9,(HA4)=[1]Données!$F$10,(HA4)=[1]Données!$F$11),"X",0)</f>
        <v>0</v>
      </c>
      <c r="HI7" s="49">
        <f>IF(HA3="Samedi","S",0)</f>
        <v>0</v>
      </c>
      <c r="HJ7" s="49">
        <f>IF(HA3="Dimanche","D",0)</f>
        <v>0</v>
      </c>
      <c r="HL7" s="12" t="s">
        <v>40</v>
      </c>
      <c r="HO7" s="47" t="s">
        <v>37</v>
      </c>
      <c r="HP7" s="48" t="s">
        <v>26</v>
      </c>
      <c r="HQ7" s="48" t="s">
        <v>27</v>
      </c>
      <c r="HR7" s="48" t="s">
        <v>38</v>
      </c>
      <c r="HS7" s="48" t="s">
        <v>39</v>
      </c>
      <c r="HT7" s="49">
        <f>IF(OR((HM4)=[1]Données!$F$3,(HM4)=[1]Données!$F$4,(HM4)=[1]Données!$F$5,(HM4)=[1]Données!$F$6,(HM4)=[1]Données!$F$7,(HM4)=[1]Données!$F$8,(HM4)=[1]Données!$F$9,(HM4)=[1]Données!$F$10,(HM4)=[1]Données!$F$11),"X",0)</f>
        <v>0</v>
      </c>
      <c r="HU7" s="49" t="str">
        <f>IF(HM3="Samedi","S",0)</f>
        <v>S</v>
      </c>
      <c r="HV7" s="49">
        <f>IF(HM3="Dimanche","D",0)</f>
        <v>0</v>
      </c>
      <c r="HX7" s="12" t="s">
        <v>40</v>
      </c>
      <c r="IA7" s="47" t="s">
        <v>37</v>
      </c>
      <c r="IB7" s="48" t="s">
        <v>26</v>
      </c>
      <c r="IC7" s="48" t="s">
        <v>27</v>
      </c>
      <c r="ID7" s="48" t="s">
        <v>38</v>
      </c>
      <c r="IE7" s="48" t="s">
        <v>39</v>
      </c>
      <c r="IF7" s="49">
        <f>IF(OR((HY4)=[1]Données!$F$3,(HY4)=[1]Données!$F$4,(HY4)=[1]Données!$F$5,(HY4)=[1]Données!$F$6,(HY4)=[1]Données!$F$7,(HY4)=[1]Données!$F$8,(HY4)=[1]Données!$F$9,(HY4)=[1]Données!$F$10,(HY4)=[1]Données!$F$11),"X",0)</f>
        <v>0</v>
      </c>
      <c r="IG7" s="49">
        <f>IF(HY3="Samedi","S",0)</f>
        <v>0</v>
      </c>
      <c r="IH7" s="49" t="str">
        <f>IF(HY3="Dimanche","D",0)</f>
        <v>D</v>
      </c>
      <c r="IJ7" s="12" t="s">
        <v>40</v>
      </c>
      <c r="IM7" s="47" t="s">
        <v>37</v>
      </c>
      <c r="IN7" s="48" t="s">
        <v>26</v>
      </c>
      <c r="IO7" s="48" t="s">
        <v>27</v>
      </c>
      <c r="IP7" s="48" t="s">
        <v>38</v>
      </c>
      <c r="IQ7" s="48" t="s">
        <v>39</v>
      </c>
      <c r="IR7" s="49">
        <f>IF(OR((IK4)=[1]Données!$F$3,(IK4)=[1]Données!$F$4,(IK4)=[1]Données!$F$5,(IK4)=[1]Données!$F$6,(IK4)=[1]Données!$F$7,(IK4)=[1]Données!$F$8,(IK4)=[1]Données!$F$9,(IK4)=[1]Données!$F$10,(IK4)=[1]Données!$F$11),"X",0)</f>
        <v>0</v>
      </c>
      <c r="IS7" s="49">
        <f>IF(IK3="Samedi","S",0)</f>
        <v>0</v>
      </c>
      <c r="IT7" s="49">
        <f>IF(IK3="Dimanche","D",0)</f>
        <v>0</v>
      </c>
      <c r="IV7" s="12" t="s">
        <v>40</v>
      </c>
      <c r="IY7" s="47" t="s">
        <v>37</v>
      </c>
      <c r="IZ7" s="48" t="s">
        <v>26</v>
      </c>
      <c r="JA7" s="48" t="s">
        <v>27</v>
      </c>
      <c r="JB7" s="48" t="s">
        <v>38</v>
      </c>
      <c r="JC7" s="48" t="s">
        <v>39</v>
      </c>
      <c r="JD7" s="49">
        <f>IF(OR((IW4)=[1]Données!$F$3,(IW4)=[1]Données!$F$4,(IW4)=[1]Données!$F$5,(IW4)=[1]Données!$F$6,(IW4)=[1]Données!$F$7,(IW4)=[1]Données!$F$8,(IW4)=[1]Données!$F$9,(IW4)=[1]Données!$F$10,(IW4)=[1]Données!$F$11),"X",0)</f>
        <v>0</v>
      </c>
      <c r="JE7" s="49">
        <f>IF(IW3="Samedi","S",0)</f>
        <v>0</v>
      </c>
      <c r="JF7" s="49">
        <f>IF(IW3="Dimanche","D",0)</f>
        <v>0</v>
      </c>
      <c r="JH7" s="12" t="s">
        <v>40</v>
      </c>
      <c r="JK7" s="47" t="s">
        <v>37</v>
      </c>
      <c r="JL7" s="48" t="s">
        <v>26</v>
      </c>
      <c r="JM7" s="48" t="s">
        <v>27</v>
      </c>
      <c r="JN7" s="48" t="s">
        <v>38</v>
      </c>
      <c r="JO7" s="48" t="s">
        <v>39</v>
      </c>
      <c r="JP7" s="49">
        <f>IF(OR((JI4)=[1]Données!$F$3,(JI4)=[1]Données!$F$4,(JI4)=[1]Données!$F$5,(JI4)=[1]Données!$F$6,(JI4)=[1]Données!$F$7,(JI4)=[1]Données!$F$8,(JI4)=[1]Données!$F$9,(JI4)=[1]Données!$F$10,(JI4)=[1]Données!$F$11),"X",0)</f>
        <v>0</v>
      </c>
      <c r="JQ7" s="49">
        <f>IF(JI3="Samedi","S",0)</f>
        <v>0</v>
      </c>
      <c r="JR7" s="49">
        <f>IF(JI3="Dimanche","D",0)</f>
        <v>0</v>
      </c>
      <c r="JT7" s="12" t="s">
        <v>40</v>
      </c>
      <c r="JW7" s="47" t="s">
        <v>37</v>
      </c>
      <c r="JX7" s="48" t="s">
        <v>26</v>
      </c>
      <c r="JY7" s="48" t="s">
        <v>27</v>
      </c>
      <c r="JZ7" s="48" t="s">
        <v>38</v>
      </c>
      <c r="KA7" s="48" t="s">
        <v>39</v>
      </c>
      <c r="KB7" s="49">
        <f>IF(OR((JU4)=[1]Données!$F$3,(JU4)=[1]Données!$F$4,(JU4)=[1]Données!$F$5,(JU4)=[1]Données!$F$6,(JU4)=[1]Données!$F$7,(JU4)=[1]Données!$F$8,(JU4)=[1]Données!$F$9,(JU4)=[1]Données!$F$10,(JU4)=[1]Données!$F$11),"X",0)</f>
        <v>0</v>
      </c>
      <c r="KC7" s="49">
        <f>IF(JU3="Samedi","S",0)</f>
        <v>0</v>
      </c>
      <c r="KD7" s="49">
        <f>IF(JU3="Dimanche","D",0)</f>
        <v>0</v>
      </c>
      <c r="KF7" s="12" t="s">
        <v>40</v>
      </c>
      <c r="KI7" s="47" t="s">
        <v>37</v>
      </c>
      <c r="KJ7" s="48" t="s">
        <v>26</v>
      </c>
      <c r="KK7" s="48" t="s">
        <v>27</v>
      </c>
      <c r="KL7" s="48" t="s">
        <v>38</v>
      </c>
      <c r="KM7" s="48" t="s">
        <v>39</v>
      </c>
      <c r="KN7" s="49">
        <f>IF(OR((KG4)=[1]Données!$F$3,(KG4)=[1]Données!$F$4,(KG4)=[1]Données!$F$5,(KG4)=[1]Données!$F$6,(KG4)=[1]Données!$F$7,(KG4)=[1]Données!$F$8,(KG4)=[1]Données!$F$9,(KG4)=[1]Données!$F$10,(KG4)=[1]Données!$F$11),"X",0)</f>
        <v>0</v>
      </c>
      <c r="KO7" s="49">
        <f>IF(KG3="Samedi","S",0)</f>
        <v>0</v>
      </c>
      <c r="KP7" s="49">
        <f>IF(KG3="Dimanche","D",0)</f>
        <v>0</v>
      </c>
      <c r="KR7" s="12" t="s">
        <v>40</v>
      </c>
      <c r="KU7" s="47" t="s">
        <v>37</v>
      </c>
      <c r="KV7" s="48" t="s">
        <v>26</v>
      </c>
      <c r="KW7" s="48" t="s">
        <v>27</v>
      </c>
      <c r="KX7" s="48" t="s">
        <v>38</v>
      </c>
      <c r="KY7" s="48" t="s">
        <v>39</v>
      </c>
      <c r="KZ7" s="49">
        <f>IF(OR((KS4)=[1]Données!$F$3,(KS4)=[1]Données!$F$4,(KS4)=[1]Données!$F$5,(KS4)=[1]Données!$F$6,(KS4)=[1]Données!$F$7,(KS4)=[1]Données!$F$8,(KS4)=[1]Données!$F$9,(KS4)=[1]Données!$F$10,(KS4)=[1]Données!$F$11),"X",0)</f>
        <v>0</v>
      </c>
      <c r="LA7" s="49" t="str">
        <f>IF(KS3="Samedi","S",0)</f>
        <v>S</v>
      </c>
      <c r="LB7" s="49">
        <f>IF(KS3="Dimanche","D",0)</f>
        <v>0</v>
      </c>
      <c r="LD7" s="12" t="s">
        <v>40</v>
      </c>
      <c r="LG7" s="47" t="s">
        <v>37</v>
      </c>
      <c r="LH7" s="48" t="s">
        <v>26</v>
      </c>
      <c r="LI7" s="48" t="s">
        <v>27</v>
      </c>
      <c r="LJ7" s="48" t="s">
        <v>38</v>
      </c>
      <c r="LK7" s="48" t="s">
        <v>39</v>
      </c>
      <c r="LL7" s="49">
        <f>IF(OR((LE4)=[1]Données!$F$3,(LE4)=[1]Données!$F$4,(LE4)=[1]Données!$F$5,(LE4)=[1]Données!$F$6,(LE4)=[1]Données!$F$7,(LE4)=[1]Données!$F$8,(LE4)=[1]Données!$F$9,(LE4)=[1]Données!$F$10,(LE4)=[1]Données!$F$11),"X",0)</f>
        <v>0</v>
      </c>
      <c r="LM7" s="49">
        <f>IF(LE3="Samedi","S",0)</f>
        <v>0</v>
      </c>
      <c r="LN7" s="49" t="str">
        <f>IF(LE3="Dimanche","D",0)</f>
        <v>D</v>
      </c>
      <c r="LP7" s="12" t="s">
        <v>40</v>
      </c>
      <c r="LS7" s="47" t="s">
        <v>37</v>
      </c>
      <c r="LT7" s="48" t="s">
        <v>26</v>
      </c>
      <c r="LU7" s="48" t="s">
        <v>27</v>
      </c>
      <c r="LV7" s="48" t="s">
        <v>38</v>
      </c>
      <c r="LW7" s="48" t="s">
        <v>39</v>
      </c>
      <c r="LX7" s="49">
        <f>IF(OR((LQ4)=[1]Données!$F$3,(LQ4)=[1]Données!$F$4,(LQ4)=[1]Données!$F$5,(LQ4)=[1]Données!$F$6,(LQ4)=[1]Données!$F$7,(LQ4)=[1]Données!$F$8,(LQ4)=[1]Données!$F$9,(LQ4)=[1]Données!$F$10,(LQ4)=[1]Données!$F$11),"X",0)</f>
        <v>0</v>
      </c>
      <c r="LY7" s="49">
        <f>IF(LQ3="Samedi","S",0)</f>
        <v>0</v>
      </c>
      <c r="LZ7" s="49">
        <f>IF(LQ3="Dimanche","D",0)</f>
        <v>0</v>
      </c>
      <c r="MB7" s="12" t="s">
        <v>40</v>
      </c>
      <c r="ME7" s="47" t="s">
        <v>37</v>
      </c>
      <c r="MF7" s="48" t="s">
        <v>26</v>
      </c>
      <c r="MG7" s="48" t="s">
        <v>27</v>
      </c>
      <c r="MH7" s="48" t="s">
        <v>38</v>
      </c>
      <c r="MI7" s="48" t="s">
        <v>39</v>
      </c>
      <c r="MJ7" s="49">
        <f>IF(OR((MC4)=[1]Données!$F$3,(MC4)=[1]Données!$F$4,(MC4)=[1]Données!$F$5,(MC4)=[1]Données!$F$6,(MC4)=[1]Données!$F$7,(MC4)=[1]Données!$F$8,(MC4)=[1]Données!$F$9,(MC4)=[1]Données!$F$10,(MC4)=[1]Données!$F$11),"X",0)</f>
        <v>0</v>
      </c>
      <c r="MK7" s="49">
        <f>IF(MC3="Samedi","S",0)</f>
        <v>0</v>
      </c>
      <c r="ML7" s="49">
        <f>IF(MC3="Dimanche","D",0)</f>
        <v>0</v>
      </c>
      <c r="MN7" s="12" t="s">
        <v>40</v>
      </c>
      <c r="MQ7" s="47" t="s">
        <v>37</v>
      </c>
      <c r="MR7" s="48" t="s">
        <v>26</v>
      </c>
      <c r="MS7" s="48" t="s">
        <v>27</v>
      </c>
      <c r="MT7" s="48" t="s">
        <v>38</v>
      </c>
      <c r="MU7" s="48" t="s">
        <v>39</v>
      </c>
      <c r="MV7" s="49">
        <f>IF(OR((MO4)=[1]Données!$F$3,(MO4)=[1]Données!$F$4,(MO4)=[1]Données!$F$5,(MO4)=[1]Données!$F$6,(MO4)=[1]Données!$F$7,(MO4)=[1]Données!$F$8,(MO4)=[1]Données!$F$9,(MO4)=[1]Données!$F$10,(MO4)=[1]Données!$F$11),"X",0)</f>
        <v>0</v>
      </c>
      <c r="MW7" s="49">
        <f>IF(MO3="Samedi","S",0)</f>
        <v>0</v>
      </c>
      <c r="MX7" s="49">
        <f>IF(MO3="Dimanche","D",0)</f>
        <v>0</v>
      </c>
      <c r="MZ7" s="12" t="s">
        <v>40</v>
      </c>
      <c r="NC7" s="47" t="s">
        <v>37</v>
      </c>
      <c r="ND7" s="48" t="s">
        <v>26</v>
      </c>
      <c r="NE7" s="48" t="s">
        <v>27</v>
      </c>
      <c r="NF7" s="48" t="s">
        <v>38</v>
      </c>
      <c r="NG7" s="48" t="s">
        <v>39</v>
      </c>
      <c r="NH7" s="49">
        <f>IF(OR((NA4)=[1]Données!$F$3,(NA4)=[1]Données!$F$4,(NA4)=[1]Données!$F$5,(NA4)=[1]Données!$F$6,(NA4)=[1]Données!$F$7,(NA4)=[1]Données!$F$8,(NA4)=[1]Données!$F$9,(NA4)=[1]Données!$F$10,(NA4)=[1]Données!$F$11),"X",0)</f>
        <v>0</v>
      </c>
      <c r="NI7" s="49">
        <f>IF(NA3="Samedi","S",0)</f>
        <v>0</v>
      </c>
      <c r="NJ7" s="49">
        <f>IF(NA3="Dimanche","D",0)</f>
        <v>0</v>
      </c>
      <c r="NL7" s="12" t="s">
        <v>40</v>
      </c>
    </row>
    <row r="8" spans="1:377" ht="15.75" thickBot="1">
      <c r="A8" s="77">
        <v>1</v>
      </c>
      <c r="B8" s="80" t="s">
        <v>28</v>
      </c>
      <c r="C8" s="80" t="s">
        <v>41</v>
      </c>
      <c r="D8" s="16"/>
      <c r="E8" s="71">
        <v>0.91666666666666663</v>
      </c>
      <c r="F8" s="71">
        <v>0.29166666666666669</v>
      </c>
      <c r="G8" s="74">
        <f>24*(MOD(F8-E8,1))</f>
        <v>9</v>
      </c>
      <c r="H8" s="68">
        <f>IF(E8&lt;(21/24),(MIN(21-E8*24,G8)),0)</f>
        <v>0</v>
      </c>
      <c r="I8" s="68">
        <f t="shared" ref="I8" si="0">IF(OR(E8&gt;=21/24,H8&lt;&gt;0),MIN(9-MAX(0,E8*24-21),G8-H8),0)</f>
        <v>8</v>
      </c>
      <c r="J8" s="68">
        <f>MAX(0,MIN(1,G8-SUM($H8:I8)))</f>
        <v>1</v>
      </c>
      <c r="K8" s="68">
        <f>MAX(0,G8-SUM(H8:J8))</f>
        <v>0</v>
      </c>
      <c r="L8" s="50">
        <f>_xlfn.IFS(L$7="X",H$8*[1]Données!$H$23,E$3="Samedi",H$8*[1]Données!$D$23,E$3="Dimanche",H$8*[1]Données!$F23,$B8="ADS",H$8*[1]Données!$B$23)</f>
        <v>0</v>
      </c>
      <c r="M8" s="50">
        <f>_xlfn.IFS(L$7="X",I$8*[1]Données!$I$23,E$3="Samedi",I$8*[1]Données!$D$23,E$3="Dimanche",I$8*[1]Données!$F$23,$B8="ADS",I$8*[1]Données!$C$23)</f>
        <v>422.72</v>
      </c>
      <c r="N8" s="50">
        <f>_xlfn.IFS(L$7="X",J$8*[1]Données!$I$23,E$3="Samedi",J$8*[1]Données!$D$23,E$3="Dimanche",J$8*[1]Données!$F$23,$B8="ADS",J$8*[1]Données!$C$23)</f>
        <v>52.84</v>
      </c>
      <c r="O8" s="50">
        <f>_xlfn.IFS(L$7="X",K$8*[1]Données!$H$23,E$3="Samedi",K8*[1]Données!$D$23,E$3="Dimanche",K$8*[1]Données!$F$23,$B8="ADS",K$8*[1]Données!$B$23)</f>
        <v>0</v>
      </c>
      <c r="P8" s="50">
        <f>IF($B8="ADS",SUM(L8:O8),0)</f>
        <v>475.56000000000006</v>
      </c>
      <c r="Q8" s="71">
        <v>0.70833333333333337</v>
      </c>
      <c r="R8" s="71">
        <v>0.33333333333333331</v>
      </c>
      <c r="S8" s="74">
        <f>24*(MOD(R8-Q8,1))</f>
        <v>15</v>
      </c>
      <c r="T8" s="68">
        <f>IF(Q8&lt;(21/24),(MIN(21-Q8*24,S8)),0)</f>
        <v>4</v>
      </c>
      <c r="U8" s="68">
        <f t="shared" ref="U8" si="1">IF(OR(Q8&gt;=21/24,T8&lt;&gt;0),MIN(9-MAX(0,Q8*24-21),S8-T8),0)</f>
        <v>9</v>
      </c>
      <c r="V8" s="68">
        <f>MAX(0,MIN(1,S8-SUM($T8:U8)))</f>
        <v>1</v>
      </c>
      <c r="W8" s="68">
        <f>MAX(0,S8-SUM(T8:V8))</f>
        <v>1</v>
      </c>
      <c r="X8" s="50">
        <f>_xlfn.IFS(X$7="X",T$8*[1]Données!$H$23,Q$3="Samedi",T$8*[1]Données!$D$23,Q$3="Dimanche",T$8*[1]Données!$F23,$B8="ADS",T$8*[1]Données!$B$23)</f>
        <v>95.2</v>
      </c>
      <c r="Y8" s="50">
        <f>_xlfn.IFS(X$7="X",U$8*[1]Données!$I$23,Q$3="Samedi",U$8*[1]Données!$D$23,Q$3="Dimanche",U$8*[1]Données!$F$23,$B8="ADS",U$8*[1]Données!$C$23)</f>
        <v>237.78000000000003</v>
      </c>
      <c r="Z8" s="50">
        <f>_xlfn.IFS(X$7="X",V$8*[1]Données!$I$23,Q$3="Samedi",V$8*[1]Données!$D$23,Q$3="Dimanche",V$8*[1]Données!$F$23,$B8="ADS",V$8*[1]Données!$C$23)</f>
        <v>26.42</v>
      </c>
      <c r="AA8" s="50">
        <f>_xlfn.IFS(X$7="X",W$8*[1]Données!$H$23,Q$3="Samedi",W8*[1]Données!$D$23,Q$3="Dimanche",W$8*[1]Données!$F$23,$B8="ADS",W$8*[1]Données!$B$23)</f>
        <v>23.8</v>
      </c>
      <c r="AB8" s="50">
        <f>IF($B8="ADS",SUM(X8:AA8),0)</f>
        <v>383.20000000000005</v>
      </c>
      <c r="AC8" s="71">
        <v>0.70833333333333337</v>
      </c>
      <c r="AD8" s="71">
        <v>0.33333333333333331</v>
      </c>
      <c r="AE8" s="74">
        <f>24*(MOD(AD8-AC8,1))</f>
        <v>15</v>
      </c>
      <c r="AF8" s="68">
        <f>IF(AC8&lt;(21/24),(MIN(21-AC8*24,AE8)),0)</f>
        <v>4</v>
      </c>
      <c r="AG8" s="68">
        <f t="shared" ref="AG8" si="2">IF(OR(AC8&gt;=21/24,AF8&lt;&gt;0),MIN(9-MAX(0,AC8*24-21),AE8-AF8),0)</f>
        <v>9</v>
      </c>
      <c r="AH8" s="68">
        <f>MAX(0,MIN(1,AE8-SUM($AF8:AG8)))</f>
        <v>1</v>
      </c>
      <c r="AI8" s="68">
        <f>MAX(0,AE8-SUM(AF8:AH8))</f>
        <v>1</v>
      </c>
      <c r="AJ8" s="50">
        <f>_xlfn.IFS(AJ$7="X",AF$8*[1]Données!$H$23,AC$3="Samedi",AF$8*[1]Données!$D$23,AC$3="Dimanche",AF$8*[1]Données!$F23,$B8="ADS",AF$8*[1]Données!$B$23)</f>
        <v>95.2</v>
      </c>
      <c r="AK8" s="50">
        <f>_xlfn.IFS(AJ$7="X",AG$8*[1]Données!$I$23,AC$3="Samedi",AG$8*[1]Données!$D$23,AC$3="Dimanche",AG$8*[1]Données!$F$23,$B8="ADS",AG$8*[1]Données!$C$23)</f>
        <v>237.78000000000003</v>
      </c>
      <c r="AL8" s="50">
        <f>_xlfn.IFS(AJ$7="X",AH$8*[1]Données!$I$23,AC$3="Samedi",AH$8*[1]Données!$D$23,AC$3="Dimanche",AH$8*[1]Données!$F$23,$B8="ADS",AH$8*[1]Données!$C$23)</f>
        <v>26.42</v>
      </c>
      <c r="AM8" s="50">
        <f>_xlfn.IFS(AJ$7="X",AI$8*[1]Données!$H$23,AC$3="Samedi",AI8*[1]Données!$D$23,AC$3="Dimanche",AI$8*[1]Données!$F$23,$B8="ADS",AI$8*[1]Données!$B$23)</f>
        <v>23.8</v>
      </c>
      <c r="AN8" s="50">
        <f>IF($B8="ADS",SUM(AJ8:AM8),0)</f>
        <v>383.20000000000005</v>
      </c>
      <c r="AO8" s="71">
        <v>0.70833333333333337</v>
      </c>
      <c r="AP8" s="71">
        <v>0.33333333333333331</v>
      </c>
      <c r="AQ8" s="74">
        <f>24*(MOD(AP8-AO8,1))</f>
        <v>15</v>
      </c>
      <c r="AR8" s="68">
        <f>IF(AO8&lt;(21/24),(MIN(21-AO8*24,AQ8)),0)</f>
        <v>4</v>
      </c>
      <c r="AS8" s="68">
        <f t="shared" ref="AS8" si="3">IF(OR(AO8&gt;=21/24,AR8&lt;&gt;0),MIN(9-MAX(0,AO8*24-21),AQ8-AR8),0)</f>
        <v>9</v>
      </c>
      <c r="AT8" s="68">
        <f>MAX(0,MIN(1,AQ8-SUM($AR8:AS8)))</f>
        <v>1</v>
      </c>
      <c r="AU8" s="68">
        <f>MAX(0,AQ8-SUM(AR8:AT8))</f>
        <v>1</v>
      </c>
      <c r="AV8" s="50">
        <f>_xlfn.IFS(AV$7="X",AR$8*[1]Données!$H$23,AO$3="Samedi",AR$8*[1]Données!$D$23,AO$3="Dimanche",AR$8*[1]Données!$F23,$B8="ADS",AR$8*[1]Données!$B$23)</f>
        <v>95.2</v>
      </c>
      <c r="AW8" s="50">
        <f>_xlfn.IFS(AV$7="X",AS$8*[1]Données!$I$23,AO$3="Samedi",AS$8*[1]Données!$D$23,AO$3="Dimanche",AS$8*[1]Données!$F$23,$B8="ADS",AS$8*[1]Données!$C$23)</f>
        <v>237.78000000000003</v>
      </c>
      <c r="AX8" s="50">
        <f>_xlfn.IFS(AV$7="X",AT$8*[1]Données!$I$23,AO$3="Samedi",AT$8*[1]Données!$D$23,AO$3="Dimanche",AT$8*[1]Données!$F$23,$B8="ADS",AT$8*[1]Données!$C$23)</f>
        <v>26.42</v>
      </c>
      <c r="AY8" s="50">
        <f>_xlfn.IFS(AV$7="X",AU$8*[1]Données!$H$23,AO$3="Samedi",AU8*[1]Données!$D$23,AO$3="Dimanche",AU$8*[1]Données!$F$23,$B8="ADS",AU$8*[1]Données!$B$23)</f>
        <v>23.8</v>
      </c>
      <c r="AZ8" s="50">
        <f>IF($B8="ADS",SUM(AV8:AY8),0)</f>
        <v>383.20000000000005</v>
      </c>
      <c r="BA8" s="71">
        <v>0.70833333333333337</v>
      </c>
      <c r="BB8" s="71">
        <v>0.33333333333333331</v>
      </c>
      <c r="BC8" s="74">
        <f>24*(MOD(BB8-BA8,1))</f>
        <v>15</v>
      </c>
      <c r="BD8" s="68">
        <f>IF(BA8&lt;(21/24),(MIN(21-BA8*24,BC8)),0)</f>
        <v>4</v>
      </c>
      <c r="BE8" s="68">
        <f t="shared" ref="BE8" si="4">IF(OR(BA8&gt;=21/24,BD8&lt;&gt;0),MIN(9-MAX(0,BA8*24-21),BC8-BD8),0)</f>
        <v>9</v>
      </c>
      <c r="BF8" s="68">
        <f>MAX(0,MIN(1,BC8-SUM($BD8:BE8)))</f>
        <v>1</v>
      </c>
      <c r="BG8" s="68">
        <f>MAX(0,BC8-SUM(BD8:BF8))</f>
        <v>1</v>
      </c>
      <c r="BH8" s="50">
        <f>_xlfn.IFS(BH$7="X",BD$8*[1]Données!$H$23,BA$3="Samedi",BD$8*[1]Données!$D$23,BA$3="Dimanche",BD$8*[1]Données!$F23,$B8="ADS",BD$8*[1]Données!$B$23)</f>
        <v>95.2</v>
      </c>
      <c r="BI8" s="50">
        <f>_xlfn.IFS(BH$7="X",BE$8*[1]Données!$I$23,BA$3="Samedi",BE$8*[1]Données!$D$23,BA$3="Dimanche",BE$8*[1]Données!$F$23,$B8="ADS",BE$8*[1]Données!$C$23)</f>
        <v>214.20000000000002</v>
      </c>
      <c r="BJ8" s="50">
        <f>_xlfn.IFS(BH$7="X",BF$8*[1]Données!$I$23,BA$3="Samedi",BF$8*[1]Données!$D$23,BA$3="Dimanche",BF$8*[1]Données!$F$23,$B8="ADS",BF$8*[1]Données!$C$23)</f>
        <v>23.8</v>
      </c>
      <c r="BK8" s="50">
        <f>_xlfn.IFS(BH$7="X",BG$8*[1]Données!$H$23,BA$3="Samedi",BG8*[1]Données!$D$23,BA$3="Dimanche",BG$8*[1]Données!$F$23,$B8="ADS",BG$8*[1]Données!$B$23)</f>
        <v>23.8</v>
      </c>
      <c r="BL8" s="50">
        <f>IF($B8="ADS",SUM(BH8:BK8),0)</f>
        <v>357.00000000000006</v>
      </c>
      <c r="BM8" s="71">
        <v>0.70833333333333337</v>
      </c>
      <c r="BN8" s="71">
        <v>0.33333333333333331</v>
      </c>
      <c r="BO8" s="74">
        <f>24*(MOD(BN8-BM8,1))</f>
        <v>15</v>
      </c>
      <c r="BP8" s="68">
        <f>IF(BM8&lt;(21/24),(MIN(21-BM8*24,BO8)),0)</f>
        <v>4</v>
      </c>
      <c r="BQ8" s="68">
        <f t="shared" ref="BQ8" si="5">IF(OR(BM8&gt;=21/24,BP8&lt;&gt;0),MIN(9-MAX(0,BM8*24-21),BO8-BP8),0)</f>
        <v>9</v>
      </c>
      <c r="BR8" s="68">
        <f>MAX(0,MIN(1,BO8-SUM($BP8:BQ8)))</f>
        <v>1</v>
      </c>
      <c r="BS8" s="68">
        <f>MAX(0,BO8-SUM(BP8:BR8))</f>
        <v>1</v>
      </c>
      <c r="BT8" s="50">
        <f>_xlfn.IFS(BT$7="X",BP$8*[1]Données!$H$23,BM$3="Samedi",BP$8*[1]Données!$D$23,BM$3="Dimanche",BP$8*[1]Données!$F23,$B8="ADS",BP$8*[1]Données!$B$23)</f>
        <v>104.72</v>
      </c>
      <c r="BU8" s="50">
        <f>_xlfn.IFS(BT$7="X",BQ$8*[1]Données!$I$23,BM$3="Samedi",BQ$8*[1]Données!$D$23,BM$3="Dimanche",BQ$8*[1]Données!$F$23,$B8="ADS",BQ$8*[1]Données!$C$23)</f>
        <v>235.62</v>
      </c>
      <c r="BV8" s="50">
        <f>_xlfn.IFS(BT$7="X",BR$8*[1]Données!$I$23,BM$3="Samedi",BR$8*[1]Données!$D$23,BM$3="Dimanche",BR$8*[1]Données!$F$23,$B8="ADS",BR$8*[1]Données!$C$23)</f>
        <v>26.18</v>
      </c>
      <c r="BW8" s="50">
        <f>_xlfn.IFS(BT$7="X",BS$8*[1]Données!$H$23,BM$3="Samedi",BS8*[1]Données!$D$23,BM$3="Dimanche",BS$8*[1]Données!$F$23,$B8="ADS",BS$8*[1]Données!$B$23)</f>
        <v>26.18</v>
      </c>
      <c r="BX8" s="50">
        <f>IF($B8="ADS",SUM(BT8:BW8),0)</f>
        <v>392.70000000000005</v>
      </c>
      <c r="BY8" s="71">
        <v>0.70833333333333337</v>
      </c>
      <c r="BZ8" s="71">
        <v>0.33333333333333331</v>
      </c>
      <c r="CA8" s="74">
        <f>24*(MOD(BZ8-BY8,1))</f>
        <v>15</v>
      </c>
      <c r="CB8" s="68">
        <f>IF(BY8&lt;(21/24),(MIN(21-BY8*24,CA8)),0)</f>
        <v>4</v>
      </c>
      <c r="CC8" s="68">
        <f t="shared" ref="CC8" si="6">IF(OR(BY8&gt;=21/24,CB8&lt;&gt;0),MIN(9-MAX(0,BY8*24-21),CA8-CB8),0)</f>
        <v>9</v>
      </c>
      <c r="CD8" s="68">
        <f>MAX(0,MIN(1,CA8-SUM($BP8:CC8)))</f>
        <v>0</v>
      </c>
      <c r="CE8" s="68">
        <f>MAX(0,CA8-SUM(CB8:CD8))</f>
        <v>2</v>
      </c>
      <c r="CF8" s="50">
        <f>_xlfn.IFS(CF$7="X",CB$8*[1]Données!$H$23,BY$3="Samedi",CB$8*[1]Données!$D$23,BY$3="Dimanche",CB$8*[1]Données!$F23,$B8="ADS",CB$8*[1]Données!$B$23)</f>
        <v>95.2</v>
      </c>
      <c r="CG8" s="50">
        <f>_xlfn.IFS(CF$7="X",CC$8*[1]Données!$I$23,BY$3="Samedi",CC$8*[1]Données!$D$23,BY$3="Dimanche",CC$8*[1]Données!$F$23,$B8="ADS",CC$8*[1]Données!$C$23)</f>
        <v>237.78000000000003</v>
      </c>
      <c r="CH8" s="50">
        <f>_xlfn.IFS(CF$7="X",CD$8*[1]Données!$I$23,BY$3="Samedi",CD$8*[1]Données!$D$23,BY$3="Dimanche",CD$8*[1]Données!$F$23,$B8="ADS",CD$8*[1]Données!$C$23)</f>
        <v>0</v>
      </c>
      <c r="CI8" s="50">
        <f>_xlfn.IFS(CF$7="X",CE$8*[1]Données!$H$23,BY$3="Samedi",CE8*[1]Données!$D$23,BY$3="Dimanche",CE$8*[1]Données!$F$23,$B8="ADS",CE$8*[1]Données!$B$23)</f>
        <v>47.6</v>
      </c>
      <c r="CJ8" s="50">
        <f>IF($B8="ADS",SUM(CF8:CI8),0)</f>
        <v>380.58000000000004</v>
      </c>
      <c r="CK8" s="71">
        <v>0.70833333333333337</v>
      </c>
      <c r="CL8" s="71">
        <v>0.33333333333333331</v>
      </c>
      <c r="CM8" s="74">
        <f>24*(MOD(CL8-CK8,1))</f>
        <v>15</v>
      </c>
      <c r="CN8" s="68">
        <f>IF(CK8&lt;(21/24),(MIN(21-CK8*24,CM8)),0)</f>
        <v>4</v>
      </c>
      <c r="CO8" s="68">
        <f t="shared" ref="CO8" si="7">IF(OR(CK8&gt;=21/24,CN8&lt;&gt;0),MIN(9-MAX(0,CK8*24-21),CM8-CN8),0)</f>
        <v>9</v>
      </c>
      <c r="CP8" s="68">
        <f>MAX(0,MIN(1,CM8-SUM(CN8:CO8)))</f>
        <v>1</v>
      </c>
      <c r="CQ8" s="68">
        <f>MAX(0,CM8-SUM(CN8:CP8))</f>
        <v>1</v>
      </c>
      <c r="CR8" s="50">
        <f>_xlfn.IFS(CR$7="X",CN$8*[1]Données!$H$23,CK$3="Samedi",CN$8*[1]Données!$D$23,CK$3="Dimanche",CN$8*[1]Données!$F23,$B8="ADS",CN$8*[1]Données!$B$23)</f>
        <v>95.2</v>
      </c>
      <c r="CS8" s="50">
        <f>_xlfn.IFS(CR$7="X",CO$8*[1]Données!$I$23,CK$3="Samedi",CO$8*[1]Données!$D$23,CK$3="Dimanche",CO$8*[1]Données!$F$23,$B8="ADS",CO$8*[1]Données!$C$23)</f>
        <v>237.78000000000003</v>
      </c>
      <c r="CT8" s="50">
        <f>_xlfn.IFS(CR$7="X",CP$8*[1]Données!$I$23,CK$3="Samedi",CP$8*[1]Données!$D$23,CK$3="Dimanche",CP$8*[1]Données!$F$23,$B8="ADS",CP$8*[1]Données!$C$23)</f>
        <v>26.42</v>
      </c>
      <c r="CU8" s="50">
        <f>_xlfn.IFS(CR$7="X",CQ$8*[1]Données!$H$23,CK$3="Samedi",CQ8*[1]Données!$D$23,CK$3="Dimanche",CQ$8*[1]Données!$F$23,$B8="ADS",CQ$8*[1]Données!$B$23)</f>
        <v>23.8</v>
      </c>
      <c r="CV8" s="50">
        <f>IF($B8="ADS",SUM(CR8:CU8),0)</f>
        <v>383.20000000000005</v>
      </c>
      <c r="CW8" s="71">
        <v>0.70833333333333337</v>
      </c>
      <c r="CX8" s="71">
        <v>0.33333333333333331</v>
      </c>
      <c r="CY8" s="74">
        <f>24*(MOD(CX8-CW8,1))</f>
        <v>15</v>
      </c>
      <c r="CZ8" s="68">
        <f>IF(CW8&lt;(21/24),(MIN(21-CW8*24,CY8)),0)</f>
        <v>4</v>
      </c>
      <c r="DA8" s="68">
        <f t="shared" ref="DA8" si="8">IF(OR(CW8&gt;=21/24,CZ8&lt;&gt;0),MIN(9-MAX(0,CW8*24-21),CY8-CZ8),0)</f>
        <v>9</v>
      </c>
      <c r="DB8" s="68">
        <f>MAX(0,MIN(1,CY8-SUM(CZ8:DA8)))</f>
        <v>1</v>
      </c>
      <c r="DC8" s="68">
        <f>MAX(0,CY8-SUM(CZ8:DB8))</f>
        <v>1</v>
      </c>
      <c r="DD8" s="50">
        <f>_xlfn.IFS(DD$7="X",CZ$8*[1]Données!$H$23,CW$3="Samedi",CZ$8*[1]Données!$D$23,CW$3="Dimanche",CZ$8*[1]Données!$F23,$B8="ADS",CZ$8*[1]Données!$B$23)</f>
        <v>95.2</v>
      </c>
      <c r="DE8" s="50">
        <f>_xlfn.IFS(DD$7="X",DA$8*[1]Données!$I$23,CW$3="Samedi",DA$8*[1]Données!$D$23,CW$3="Dimanche",DA$8*[1]Données!$F$23,$B8="ADS",DA$8*[1]Données!$C$23)</f>
        <v>237.78000000000003</v>
      </c>
      <c r="DF8" s="50">
        <f>_xlfn.IFS(DD$7="X",DB$8*[1]Données!$I$23,CW$3="Samedi",DB$8*[1]Données!$D$23,CW$3="Dimanche",DB$8*[1]Données!$F$23,$B8="ADS",DB$8*[1]Données!$C$23)</f>
        <v>26.42</v>
      </c>
      <c r="DG8" s="50">
        <f>_xlfn.IFS(DD$7="X",DC$8*[1]Données!$H$23,CW$3="Samedi",DC8*[1]Données!$D$23,CW$3="Dimanche",DC$8*[1]Données!$F$23,$B8="ADS",DC$8*[1]Données!$B$23)</f>
        <v>23.8</v>
      </c>
      <c r="DH8" s="50">
        <f>IF($B8="ADS",SUM(DD8:DG8),0)</f>
        <v>383.20000000000005</v>
      </c>
      <c r="DI8" s="71">
        <v>0.70833333333333337</v>
      </c>
      <c r="DJ8" s="71">
        <v>0.33333333333333331</v>
      </c>
      <c r="DK8" s="74">
        <f>24*(MOD(DJ8-DI8,1))</f>
        <v>15</v>
      </c>
      <c r="DL8" s="68">
        <f>IF(DI8&lt;(21/24),(MIN(21-DI8*24,DK8)),0)</f>
        <v>4</v>
      </c>
      <c r="DM8" s="68">
        <f t="shared" ref="DM8" si="9">IF(OR(DI8&gt;=21/24,DL8&lt;&gt;0),MIN(9-MAX(0,DI8*24-21),DK8-DL8),0)</f>
        <v>9</v>
      </c>
      <c r="DN8" s="68">
        <f>MAX(0,MIN(1,DK8-SUM($DL8:DM8)))</f>
        <v>1</v>
      </c>
      <c r="DO8" s="68">
        <f>MAX(0,DK8-SUM(DL8:DN8))</f>
        <v>1</v>
      </c>
      <c r="DP8" s="50">
        <f>_xlfn.IFS(DP$7="X",DL$8*[1]Données!$H$23,DI$3="Samedi",DL$8*[1]Données!$D$23,DI$3="Dimanche",DL$8*[1]Données!$F23,$B8="ADS",DL$8*[1]Données!$B$23)</f>
        <v>95.2</v>
      </c>
      <c r="DQ8" s="50">
        <f>_xlfn.IFS(DP$7="X",DM$8*[1]Données!$I$23,DI$3="Samedi",DM$8*[1]Données!$D$23,DI$3="Dimanche",DM$8*[1]Données!$F$23,$B8="ADS",DM$8*[1]Données!$C$23)</f>
        <v>237.78000000000003</v>
      </c>
      <c r="DR8" s="50">
        <f>_xlfn.IFS(DP$7="X",DN$8*[1]Données!$I$23,DI$3="Samedi",DN$8*[1]Données!$D$23,DI$3="Dimanche",DN$8*[1]Données!$F$23,$B8="ADS",DN$8*[1]Données!$C$23)</f>
        <v>26.42</v>
      </c>
      <c r="DS8" s="50">
        <f>_xlfn.IFS(DP$7="X",DO$8*[1]Données!$H$23,DI$3="Samedi",DO8*[1]Données!$D$23,DI$3="Dimanche",DO$8*[1]Données!$F$23,$B8="ADS",DO$8*[1]Données!$B$23)</f>
        <v>23.8</v>
      </c>
      <c r="DT8" s="50">
        <f>IF($B8="ADS",SUM(DP8:DS8),0)</f>
        <v>383.20000000000005</v>
      </c>
      <c r="DU8" s="71">
        <v>0.70833333333333337</v>
      </c>
      <c r="DV8" s="71">
        <v>0.33333333333333331</v>
      </c>
      <c r="DW8" s="74">
        <f>24*(MOD(DV8-DU8,1))</f>
        <v>15</v>
      </c>
      <c r="DX8" s="68">
        <f>IF(DU8&lt;(21/24),(MIN(21-DU8*24,DW8)),0)</f>
        <v>4</v>
      </c>
      <c r="DY8" s="68">
        <f t="shared" ref="DY8" si="10">IF(OR(DU8&gt;=21/24,DX8&lt;&gt;0),MIN(9-MAX(0,DU8*24-21),DW8-DX8),0)</f>
        <v>9</v>
      </c>
      <c r="DZ8" s="68">
        <f>MAX(0,MIN(1,DW8-SUM(DX8:DY8)))</f>
        <v>1</v>
      </c>
      <c r="EA8" s="68">
        <f>MAX(0,DW8-SUM(DX8:DZ8))</f>
        <v>1</v>
      </c>
      <c r="EB8" s="50">
        <f>_xlfn.IFS(EB$7="X",DX$8*[1]Données!$H$23,DU$3="Samedi",DX$8*[1]Données!$D$23,DU$3="Dimanche",DX$8*[1]Données!$F23,$B8="ADS",DX$8*[1]Données!$B$23)</f>
        <v>95.2</v>
      </c>
      <c r="EC8" s="50">
        <f>_xlfn.IFS(EB$7="X",DY$8*[1]Données!$I$23,DU$3="Samedi",DY$8*[1]Données!$D$23,DU$3="Dimanche",DY$8*[1]Données!$F$23,$B8="ADS",DY$8*[1]Données!$C$23)</f>
        <v>237.78000000000003</v>
      </c>
      <c r="ED8" s="50">
        <f>_xlfn.IFS(EB$7="X",DZ$8*[1]Données!$I$23,DU$3="Samedi",DZ$8*[1]Données!$D$23,DU$3="Dimanche",DZ$8*[1]Données!$F$23,$B8="ADS",DZ$8*[1]Données!$C$23)</f>
        <v>26.42</v>
      </c>
      <c r="EE8" s="50">
        <f>_xlfn.IFS(EB$7="X",EA$8*[1]Données!$H$23,DU$3="Samedi",EA8*[1]Données!$D$23,DU$3="Dimanche",EA$8*[1]Données!$F$23,$B8="ADS",EA$8*[1]Données!$B$23)</f>
        <v>23.8</v>
      </c>
      <c r="EF8" s="50">
        <f>IF($B8="ADS",SUM(EB8:EE8),0)</f>
        <v>383.20000000000005</v>
      </c>
      <c r="EG8" s="71">
        <v>0.70833333333333337</v>
      </c>
      <c r="EH8" s="71">
        <v>0.33333333333333331</v>
      </c>
      <c r="EI8" s="74">
        <f>24*(MOD(EH8-EG8,1))</f>
        <v>15</v>
      </c>
      <c r="EJ8" s="68">
        <f>IF(EG8&lt;(21/24),(MIN(21-EG8*24,EI8)),0)</f>
        <v>4</v>
      </c>
      <c r="EK8" s="68">
        <f t="shared" ref="EK8" si="11">IF(OR(EG8&gt;=21/24,EJ8&lt;&gt;0),MIN(9-MAX(0,EG8*24-21),EI8-EJ8),0)</f>
        <v>9</v>
      </c>
      <c r="EL8" s="68">
        <f>MAX(0,MIN(1,EI8-SUM(EJ8:EK8)))</f>
        <v>1</v>
      </c>
      <c r="EM8" s="68">
        <f>MAX(0,EI8-SUM(EJ8:EL8))</f>
        <v>1</v>
      </c>
      <c r="EN8" s="50">
        <f>_xlfn.IFS(EN$7="X",EJ$8*[1]Données!$H$23,EG$3="Samedi",EJ$8*[1]Données!$D$23,EG$3="Dimanche",EJ$8*[1]Données!$F23,$B8="ADS",EJ$8*[1]Données!$B$23)</f>
        <v>95.2</v>
      </c>
      <c r="EO8" s="50">
        <f>_xlfn.IFS(EN$7="X",EK$8*[1]Données!$I$23,EG$3="Samedi",EK$8*[1]Données!$D$23,EG$3="Dimanche",EK$8*[1]Données!$F$23,$B8="ADS",EK$8*[1]Données!$C$23)</f>
        <v>214.20000000000002</v>
      </c>
      <c r="EP8" s="50">
        <f>_xlfn.IFS(EN$7="X",EL$8*[1]Données!$I$23,EG$3="Samedi",EL$8*[1]Données!$D$23,EG$3="Dimanche",EL$8*[1]Données!$F$23,$B8="ADS",EL$8*[1]Données!$C$23)</f>
        <v>23.8</v>
      </c>
      <c r="EQ8" s="50">
        <f>_xlfn.IFS(EN$7="X",EM$8*[1]Données!$H$23,EG$3="Samedi",EM8*[1]Données!$D$23,EG$3="Dimanche",EM$8*[1]Données!$F$23,$B8="ADS",EM$8*[1]Données!$B$23)</f>
        <v>23.8</v>
      </c>
      <c r="ER8" s="50">
        <f>IF($B8="ADS",SUM(EN8:EQ8),0)</f>
        <v>357.00000000000006</v>
      </c>
      <c r="ES8" s="71">
        <v>0.70833333333333337</v>
      </c>
      <c r="ET8" s="71">
        <v>0.33333333333333331</v>
      </c>
      <c r="EU8" s="74">
        <f>24*(MOD(ET8-ES8,1))</f>
        <v>15</v>
      </c>
      <c r="EV8" s="68">
        <f>IF(ES8&lt;(21/24),(MIN(21-ES8*24,EU8)),0)</f>
        <v>4</v>
      </c>
      <c r="EW8" s="68">
        <f t="shared" ref="EW8" si="12">IF(OR(ES8&gt;=21/24,EV8&lt;&gt;0),MIN(9-MAX(0,ES8*24-21),EU8-EV8),0)</f>
        <v>9</v>
      </c>
      <c r="EX8" s="68">
        <f>MAX(0,MIN(1,EU8-SUM(EV8:EW8)))</f>
        <v>1</v>
      </c>
      <c r="EY8" s="68">
        <f>MAX(0,EU8-SUM(EV8:EX8))</f>
        <v>1</v>
      </c>
      <c r="EZ8" s="50">
        <f>_xlfn.IFS(EZ$7="X",EV$8*[1]Données!$H$23,ES$3="Samedi",EV$8*[1]Données!$D$23,ES$3="Dimanche",EV$8*[1]Données!$F23,$B8="ADS",EV$8*[1]Données!$B$23)</f>
        <v>104.72</v>
      </c>
      <c r="FA8" s="50">
        <f>_xlfn.IFS(EZ$7="X",EW$8*[1]Données!$I$23,ES$3="Samedi",EW$8*[1]Données!$D$23,ES$3="Dimanche",EW$8*[1]Données!$F$23,$B8="ADS",EW$8*[1]Données!$C$23)</f>
        <v>235.62</v>
      </c>
      <c r="FB8" s="50">
        <f>_xlfn.IFS(EZ$7="X",EX$8*[1]Données!$I$23,ES$3="Samedi",EX$8*[1]Données!$D$23,ES$3="Dimanche",EX$8*[1]Données!$F$23,$B8="ADS",EX$8*[1]Données!$C$23)</f>
        <v>26.18</v>
      </c>
      <c r="FC8" s="50">
        <f>_xlfn.IFS(EZ$7="X",EY$8*[1]Données!$H$23,ES$3="Samedi",EY8*[1]Données!$D$23,ES$3="Dimanche",EY$8*[1]Données!$F$23,$B8="ADS",EY$8*[1]Données!$B$23)</f>
        <v>26.18</v>
      </c>
      <c r="FD8" s="50">
        <f>IF($B8="ADS",SUM(EZ8:FC8),0)</f>
        <v>392.70000000000005</v>
      </c>
      <c r="FE8" s="71">
        <v>0.70833333333333337</v>
      </c>
      <c r="FF8" s="71">
        <v>0.33333333333333331</v>
      </c>
      <c r="FG8" s="74">
        <f>24*(MOD(FF8-FE8,1))</f>
        <v>15</v>
      </c>
      <c r="FH8" s="68">
        <f>IF(FE8&lt;(21/24),(MIN(21-FE8*24,FG8)),0)</f>
        <v>4</v>
      </c>
      <c r="FI8" s="68">
        <f t="shared" ref="FI8" si="13">IF(OR(FE8&gt;=21/24,FH8&lt;&gt;0),MIN(9-MAX(0,FE8*24-21),FG8-FH8),0)</f>
        <v>9</v>
      </c>
      <c r="FJ8" s="68">
        <f>MAX(0,MIN(1,FG8-SUM(FH8:FI8)))</f>
        <v>1</v>
      </c>
      <c r="FK8" s="68">
        <f>MAX(0,FG8-SUM(FH8:FJ8))</f>
        <v>1</v>
      </c>
      <c r="FL8" s="50">
        <f>_xlfn.IFS(FL$7="X",FH$8*[1]Données!$H$23,FE$3="Samedi",FH$8*[1]Données!$D$23,FE$3="Dimanche",FH$8*[1]Données!$F23,$B8="ADS",FH$8*[1]Données!$B$23)</f>
        <v>95.2</v>
      </c>
      <c r="FM8" s="50">
        <f>_xlfn.IFS(FL$7="X",FI$8*[1]Données!$I$23,FE$3="Samedi",FI$8*[1]Données!$D$23,FE$3="Dimanche",FI$8*[1]Données!$F$23,$B8="ADS",FI$8*[1]Données!$C$23)</f>
        <v>237.78000000000003</v>
      </c>
      <c r="FN8" s="50">
        <f>_xlfn.IFS(FL$7="X",FJ$8*[1]Données!$I$23,FE$3="Samedi",FJ$8*[1]Données!$D$23,FE$3="Dimanche",FJ$8*[1]Données!$F$23,$B8="ADS",FJ$8*[1]Données!$C$23)</f>
        <v>26.42</v>
      </c>
      <c r="FO8" s="50">
        <f>_xlfn.IFS(FL$7="X",FK$8*[1]Données!$H$23,FE$3="Samedi",FK8*[1]Données!$D$23,FE$3="Dimanche",FK$8*[1]Données!$F$23,$B8="ADS",FK$8*[1]Données!$B$23)</f>
        <v>23.8</v>
      </c>
      <c r="FP8" s="50">
        <f>IF($B8="ADS",SUM(FL8:FO8),0)</f>
        <v>383.20000000000005</v>
      </c>
      <c r="FQ8" s="71">
        <v>0.70833333333333337</v>
      </c>
      <c r="FR8" s="71">
        <v>0.33333333333333331</v>
      </c>
      <c r="FS8" s="74">
        <f>24*(MOD(FR8-FQ8,1))</f>
        <v>15</v>
      </c>
      <c r="FT8" s="68">
        <f>IF(FQ8&lt;(21/24),(MIN(21-FQ8*24,FS8)),0)</f>
        <v>4</v>
      </c>
      <c r="FU8" s="68">
        <f t="shared" ref="FU8" si="14">IF(OR(FQ8&gt;=21/24,FT8&lt;&gt;0),MIN(9-MAX(0,FQ8*24-21),FS8-FT8),0)</f>
        <v>9</v>
      </c>
      <c r="FV8" s="68">
        <f>MAX(0,MIN(1,FS8-SUM(FT8:FU8)))</f>
        <v>1</v>
      </c>
      <c r="FW8" s="68">
        <f>MAX(0,FS8-SUM(FT8:FV8))</f>
        <v>1</v>
      </c>
      <c r="FX8" s="50">
        <f>_xlfn.IFS(FX$7="X",FT$8*[1]Données!$H$23,FQ$3="Samedi",FT$8*[1]Données!$D$23,FQ$3="Dimanche",FT$8*[1]Données!$F23,$B8="ADS",FT$8*[1]Données!$B$23)</f>
        <v>95.2</v>
      </c>
      <c r="FY8" s="50">
        <f>_xlfn.IFS(FX$7="X",FU$8*[1]Données!$I$23,FQ$3="Samedi",FU$8*[1]Données!$D$23,FQ$3="Dimanche",FU$8*[1]Données!$F$23,$B8="ADS",FU$8*[1]Données!$C$23)</f>
        <v>237.78000000000003</v>
      </c>
      <c r="FZ8" s="50">
        <f>_xlfn.IFS(FX$7="X",FV$8*[1]Données!$I$23,FQ$3="Samedi",FV$8*[1]Données!$D$23,FQ$3="Dimanche",FV$8*[1]Données!$F$23,$B8="ADS",FV$8*[1]Données!$C$23)</f>
        <v>26.42</v>
      </c>
      <c r="GA8" s="50">
        <f>_xlfn.IFS(FX$7="X",FW$8*[1]Données!$H$23,FQ$3="Samedi",FW8*[1]Données!$D$23,FQ$3="Dimanche",FW$8*[1]Données!$F$23,$B8="ADS",FW$8*[1]Données!$B$23)</f>
        <v>23.8</v>
      </c>
      <c r="GB8" s="50">
        <f>IF($B8="ADS",SUM(FX8:GA8),0)</f>
        <v>383.20000000000005</v>
      </c>
      <c r="GC8" s="71">
        <v>0.70833333333333337</v>
      </c>
      <c r="GD8" s="71">
        <v>0.33333333333333331</v>
      </c>
      <c r="GE8" s="74">
        <f>24*(MOD(GD8-GC8,1))</f>
        <v>15</v>
      </c>
      <c r="GF8" s="68">
        <f>IF(GC8&lt;(21/24),(MIN(21-GC8*24,GE8)),0)</f>
        <v>4</v>
      </c>
      <c r="GG8" s="68">
        <f t="shared" ref="GG8" si="15">IF(OR(GC8&gt;=21/24,GF8&lt;&gt;0),MIN(9-MAX(0,GC8*24-21),GE8-GF8),0)</f>
        <v>9</v>
      </c>
      <c r="GH8" s="68">
        <f>MAX(0,MIN(1,GE8-SUM(GF8:GG8)))</f>
        <v>1</v>
      </c>
      <c r="GI8" s="68">
        <f>MAX(0,GE8-SUM(GF8:GH8))</f>
        <v>1</v>
      </c>
      <c r="GJ8" s="50">
        <f>_xlfn.IFS(GJ$7="X",GF$8*[1]Données!$H$23,GC$3="Samedi",GF$8*[1]Données!$D$23,GC$3="Dimanche",GF$8*[1]Données!$F23,$B8="ADS",GF$8*[1]Données!$B$23)</f>
        <v>95.2</v>
      </c>
      <c r="GK8" s="50">
        <f>_xlfn.IFS(GJ$7="X",GG$8*[1]Données!$I$23,GC$3="Samedi",GG$8*[1]Données!$D$23,GC$3="Dimanche",GG$8*[1]Données!$F$23,$B8="ADS",GG$8*[1]Données!$C$23)</f>
        <v>237.78000000000003</v>
      </c>
      <c r="GL8" s="50">
        <f>_xlfn.IFS(GJ$7="X",GH$8*[1]Données!$I$23,GC$3="Samedi",GH$8*[1]Données!$D$23,GC$3="Dimanche",GH$8*[1]Données!$F$23,$B8="ADS",GH$8*[1]Données!$C$23)</f>
        <v>26.42</v>
      </c>
      <c r="GM8" s="50">
        <f>_xlfn.IFS(GJ$7="X",GI$8*[1]Données!$H$23,GC$3="Samedi",GI8*[1]Données!$D$23,GC$3="Dimanche",GI$8*[1]Données!$F$23,$B8="ADS",GI$8*[1]Données!$B$23)</f>
        <v>23.8</v>
      </c>
      <c r="GN8" s="50">
        <f>IF($B8="ADS",SUM(GJ8:GM8),0)</f>
        <v>383.20000000000005</v>
      </c>
      <c r="GO8" s="71">
        <v>0.70833333333333337</v>
      </c>
      <c r="GP8" s="71">
        <v>0.33333333333333331</v>
      </c>
      <c r="GQ8" s="74">
        <f>24*(MOD(GP8-GO8,1))</f>
        <v>15</v>
      </c>
      <c r="GR8" s="68">
        <f>IF(GO8&lt;(21/24),(MIN(21-GO8*24,GQ8)),0)</f>
        <v>4</v>
      </c>
      <c r="GS8" s="68">
        <f t="shared" ref="GS8" si="16">IF(OR(GO8&gt;=21/24,GR8&lt;&gt;0),MIN(9-MAX(0,GO8*24-21),GQ8-GR8),0)</f>
        <v>9</v>
      </c>
      <c r="GT8" s="68">
        <f>MAX(0,MIN(1,GQ8-SUM(GR8:GS8)))</f>
        <v>1</v>
      </c>
      <c r="GU8" s="68">
        <f>MAX(0,GQ8-SUM(GR8:GT8))</f>
        <v>1</v>
      </c>
      <c r="GV8" s="50">
        <f>_xlfn.IFS(GV$7="X",GR$8*[1]Données!$H$23,GO$3="Samedi",GR$8*[1]Données!$D$23,GO$3="Dimanche",GR$8*[1]Données!$F23,$B8="ADS",GR$8*[1]Données!$B$23)</f>
        <v>95.2</v>
      </c>
      <c r="GW8" s="50">
        <f>_xlfn.IFS(GV$7="X",GS$8*[1]Données!$I$23,GO$3="Samedi",GS$8*[1]Données!$D$23,GO$3="Dimanche",GS$8*[1]Données!$F$23,$B8="ADS",GS$8*[1]Données!$C$23)</f>
        <v>237.78000000000003</v>
      </c>
      <c r="GX8" s="50">
        <f>_xlfn.IFS(GV$7="X",GT$8*[1]Données!$I$23,GO$3="Samedi",GT$8*[1]Données!$D$23,GO$3="Dimanche",GT$8*[1]Données!$F$23,$B8="ADS",GT$8*[1]Données!$C$23)</f>
        <v>26.42</v>
      </c>
      <c r="GY8" s="50">
        <f>_xlfn.IFS(GV$7="X",GU$8*[1]Données!$H$23,GO$3="Samedi",GU8*[1]Données!$D$23,GO$3="Dimanche",GU$8*[1]Données!$F$23,$B8="ADS",GU$8*[1]Données!$B$23)</f>
        <v>23.8</v>
      </c>
      <c r="GZ8" s="50">
        <f>IF($B8="ADS",SUM(GV8:GY8),0)</f>
        <v>383.20000000000005</v>
      </c>
      <c r="HA8" s="71">
        <v>0.70833333333333337</v>
      </c>
      <c r="HB8" s="71">
        <v>0.33333333333333331</v>
      </c>
      <c r="HC8" s="74">
        <f>24*(MOD(HB8-HA8,1))</f>
        <v>15</v>
      </c>
      <c r="HD8" s="68">
        <f>IF(HA8&lt;(21/24),(MIN(21-HA8*24,HC8)),0)</f>
        <v>4</v>
      </c>
      <c r="HE8" s="68">
        <f t="shared" ref="HE8" si="17">IF(OR(HA8&gt;=21/24,HD8&lt;&gt;0),MIN(9-MAX(0,HA8*24-21),HC8-HD8),0)</f>
        <v>9</v>
      </c>
      <c r="HF8" s="68">
        <f>MAX(0,MIN(1,HC8-SUM(HD8:HE8)))</f>
        <v>1</v>
      </c>
      <c r="HG8" s="68">
        <f>MAX(0,HC8-SUM(HD8:HF8))</f>
        <v>1</v>
      </c>
      <c r="HH8" s="50">
        <f>_xlfn.IFS(HH$7="X",HD$8*[1]Données!$H$23,HA$3="Samedi",HD$8*[1]Données!$D$23,HA$3="Dimanche",HD$8*[1]Données!$F23,$B8="ADS",HD$8*[1]Données!$B$23)</f>
        <v>95.2</v>
      </c>
      <c r="HI8" s="50">
        <f>_xlfn.IFS(HH$7="X",HE$8*[1]Données!$I$23,HA$3="Samedi",HE$8*[1]Données!$D$23,HA$3="Dimanche",HE$8*[1]Données!$F$23,$B8="ADS",HE$8*[1]Données!$C$23)</f>
        <v>237.78000000000003</v>
      </c>
      <c r="HJ8" s="50">
        <f>_xlfn.IFS(HH$7="X",HF$8*[1]Données!$I$23,HA$3="Samedi",HF$8*[1]Données!$D$23,HA$3="Dimanche",HF$8*[1]Données!$F$23,$B8="ADS",HF$8*[1]Données!$C$23)</f>
        <v>26.42</v>
      </c>
      <c r="HK8" s="50">
        <f>_xlfn.IFS(HH$7="X",HG$8*[1]Données!$H$23,HA$3="Samedi",HG8*[1]Données!$D$23,HA$3="Dimanche",HG$8*[1]Données!$F$23,$B8="ADS",HG$8*[1]Données!$B$23)</f>
        <v>23.8</v>
      </c>
      <c r="HL8" s="50">
        <f>IF($B8="ADS",SUM(HH8:HK8),0)</f>
        <v>383.20000000000005</v>
      </c>
      <c r="HM8" s="71">
        <v>0.70833333333333337</v>
      </c>
      <c r="HN8" s="71">
        <v>0.33333333333333331</v>
      </c>
      <c r="HO8" s="74">
        <f>24*(MOD(HN8-HM8,1))</f>
        <v>15</v>
      </c>
      <c r="HP8" s="68">
        <f>IF(HM8&lt;(21/24),(MIN(21-HM8*24,HO8)),0)</f>
        <v>4</v>
      </c>
      <c r="HQ8" s="68">
        <f t="shared" ref="HQ8" si="18">IF(OR(HM8&gt;=21/24,HP8&lt;&gt;0),MIN(9-MAX(0,HM8*24-21),HO8-HP8),0)</f>
        <v>9</v>
      </c>
      <c r="HR8" s="68">
        <f>MAX(0,MIN(1,HO8-SUM(HP8:HQ8)))</f>
        <v>1</v>
      </c>
      <c r="HS8" s="68">
        <f>MAX(0,HO8-SUM(HP8:HR8))</f>
        <v>1</v>
      </c>
      <c r="HT8" s="50">
        <f>_xlfn.IFS(HT$7="X",HP$8*[1]Données!$H$23,HM$3="Samedi",HP$8*[1]Données!$D$23,HM$3="Dimanche",HP$8*[1]Données!$F23,$B8="ADS",HP$8*[1]Données!$B$23)</f>
        <v>95.2</v>
      </c>
      <c r="HU8" s="50">
        <f>_xlfn.IFS(HT$7="X",HQ$8*[1]Données!$I$23,HM$3="Samedi",HQ$8*[1]Données!$D$23,HM$3="Dimanche",HQ$8*[1]Données!$F$23,$B8="ADS",HQ$8*[1]Données!$C$23)</f>
        <v>214.20000000000002</v>
      </c>
      <c r="HV8" s="50">
        <f>_xlfn.IFS(HT$7="X",HR$8*[1]Données!$I$23,HM$3="Samedi",HR$8*[1]Données!$D$23,HM$3="Dimanche",HR$8*[1]Données!$F$23,$B8="ADS",HR$8*[1]Données!$C$23)</f>
        <v>23.8</v>
      </c>
      <c r="HW8" s="50">
        <f>_xlfn.IFS(HT$7="X",HS$8*[1]Données!$H$23,HM$3="Samedi",HS8*[1]Données!$D$23,HM$3="Dimanche",HS$8*[1]Données!$F$23,$B8="ADS",HS$8*[1]Données!$B$23)</f>
        <v>23.8</v>
      </c>
      <c r="HX8" s="50">
        <f>IF($B8="ADS",SUM(HT8:HW8),0)</f>
        <v>357.00000000000006</v>
      </c>
      <c r="HY8" s="71">
        <v>0.70833333333333337</v>
      </c>
      <c r="HZ8" s="71">
        <v>0.33333333333333331</v>
      </c>
      <c r="IA8" s="74">
        <f>24*(MOD(HZ8-HY8,1))</f>
        <v>15</v>
      </c>
      <c r="IB8" s="68">
        <f>IF(HY8&lt;(21/24),(MIN(21-HY8*24,IA8)),0)</f>
        <v>4</v>
      </c>
      <c r="IC8" s="68">
        <f t="shared" ref="IC8" si="19">IF(OR(HY8&gt;=21/24,IB8&lt;&gt;0),MIN(9-MAX(0,HY8*24-21),IA8-IB8),0)</f>
        <v>9</v>
      </c>
      <c r="ID8" s="68">
        <f>MAX(0,MIN(1,IA8-SUM(IB8:IC8)))</f>
        <v>1</v>
      </c>
      <c r="IE8" s="68">
        <f>MAX(0,IA8-SUM(IB8:ID8))</f>
        <v>1</v>
      </c>
      <c r="IF8" s="50">
        <f>_xlfn.IFS(IF$7="X",IB$8*[1]Données!$H$23,HY$3="Samedi",IB$8*[1]Données!$D$23,HY$3="Dimanche",IB$8*[1]Données!$F23,$B8="ADS",IB$8*[1]Données!$B$23)</f>
        <v>104.72</v>
      </c>
      <c r="IG8" s="50">
        <f>_xlfn.IFS(IF$7="X",IC$8*[1]Données!$I$23,HY$3="Samedi",IC$8*[1]Données!$D$23,HY$3="Dimanche",IC$8*[1]Données!$F$23,$B8="ADS",IC$8*[1]Données!$C$23)</f>
        <v>235.62</v>
      </c>
      <c r="IH8" s="50">
        <f>_xlfn.IFS(IF$7="X",ID$8*[1]Données!$I$23,HY$3="Samedi",ID$8*[1]Données!$D$23,HY$3="Dimanche",ID$8*[1]Données!$F$23,$B8="ADS",ID$8*[1]Données!$C$23)</f>
        <v>26.18</v>
      </c>
      <c r="II8" s="50">
        <f>_xlfn.IFS(IF$7="X",IE$8*[1]Données!$H$23,HY$3="Samedi",IE8*[1]Données!$D$23,HY$3="Dimanche",IE$8*[1]Données!$F$23,$B8="ADS",IE$8*[1]Données!$B$23)</f>
        <v>26.18</v>
      </c>
      <c r="IJ8" s="50">
        <f>IF($B8="ADS",SUM(IF8:II8),0)</f>
        <v>392.70000000000005</v>
      </c>
      <c r="IK8" s="71">
        <v>0.70833333333333337</v>
      </c>
      <c r="IL8" s="71">
        <v>0.33333333333333331</v>
      </c>
      <c r="IM8" s="74">
        <f>24*(MOD(IL8-IK8,1))</f>
        <v>15</v>
      </c>
      <c r="IN8" s="68">
        <f>IF(IK8&lt;(21/24),(MIN(21-IK8*24,IM8)),0)</f>
        <v>4</v>
      </c>
      <c r="IO8" s="68">
        <f t="shared" ref="IO8" si="20">IF(OR(IK8&gt;=21/24,IN8&lt;&gt;0),MIN(9-MAX(0,IK8*24-21),IM8-IN8),0)</f>
        <v>9</v>
      </c>
      <c r="IP8" s="68">
        <f>MAX(0,MIN(1,IM8-SUM(IN8:IO8)))</f>
        <v>1</v>
      </c>
      <c r="IQ8" s="68">
        <f>MAX(0,IM8-SUM(IN8:IP8))</f>
        <v>1</v>
      </c>
      <c r="IR8" s="50">
        <f>_xlfn.IFS(IR$7="X",IN$8*[1]Données!$H$23,IK$3="Samedi",IN$8*[1]Données!$D$23,IK$3="Dimanche",IN$8*[1]Données!$F23,$B8="ADS",IN$8*[1]Données!$B$23)</f>
        <v>95.2</v>
      </c>
      <c r="IS8" s="50">
        <f>_xlfn.IFS(IR$7="X",IO$8*[1]Données!$I$23,IK$3="Samedi",IO$8*[1]Données!$D$23,IK$3="Dimanche",IO$8*[1]Données!$F$23,$B8="ADS",IO$8*[1]Données!$C$23)</f>
        <v>237.78000000000003</v>
      </c>
      <c r="IT8" s="50">
        <f>_xlfn.IFS(IR$7="X",IP$8*[1]Données!$I$23,IK$3="Samedi",IP$8*[1]Données!$D$23,IK$3="Dimanche",IP$8*[1]Données!$F$23,$B8="ADS",IP$8*[1]Données!$C$23)</f>
        <v>26.42</v>
      </c>
      <c r="IU8" s="50">
        <f>_xlfn.IFS(IR$7="X",IQ$8*[1]Données!$H$23,IK$3="Samedi",IQ8*[1]Données!$D$23,IK$3="Dimanche",IQ$8*[1]Données!$F$23,$B8="ADS",IQ$8*[1]Données!$B$23)</f>
        <v>23.8</v>
      </c>
      <c r="IV8" s="50">
        <f>IF($B8="ADS",SUM(IR8:IU8),0)</f>
        <v>383.20000000000005</v>
      </c>
      <c r="IW8" s="71">
        <v>0.70833333333333337</v>
      </c>
      <c r="IX8" s="71">
        <v>0.33333333333333331</v>
      </c>
      <c r="IY8" s="74">
        <f>24*(MOD(IX8-IW8,1))</f>
        <v>15</v>
      </c>
      <c r="IZ8" s="68">
        <f>IF(IW8&lt;(21/24),(MIN(21-IW8*24,IY8)),0)</f>
        <v>4</v>
      </c>
      <c r="JA8" s="68">
        <f t="shared" ref="JA8" si="21">IF(OR(IW8&gt;=21/24,IZ8&lt;&gt;0),MIN(9-MAX(0,IW8*24-21),IY8-IZ8),0)</f>
        <v>9</v>
      </c>
      <c r="JB8" s="68">
        <f>MAX(0,MIN(1,IY8-SUM(IZ8:JA8)))</f>
        <v>1</v>
      </c>
      <c r="JC8" s="68">
        <f>MAX(0,IY8-SUM(IZ8:JB8))</f>
        <v>1</v>
      </c>
      <c r="JD8" s="50">
        <f>_xlfn.IFS(JD$7="X",IZ$8*[1]Données!$H$23,IW$3="Samedi",IZ$8*[1]Données!$D$23,IW$3="Dimanche",IZ$8*[1]Données!$F23,$B8="ADS",IZ$8*[1]Données!$B$23)</f>
        <v>95.2</v>
      </c>
      <c r="JE8" s="50">
        <f>_xlfn.IFS(JD$7="X",JA$8*[1]Données!$I$23,IW$3="Samedi",JA$8*[1]Données!$D$23,IW$3="Dimanche",JA$8*[1]Données!$F$23,$B8="ADS",JA$8*[1]Données!$C$23)</f>
        <v>237.78000000000003</v>
      </c>
      <c r="JF8" s="50">
        <f>_xlfn.IFS(JD$7="X",JB$8*[1]Données!$I$23,IW$3="Samedi",JB$8*[1]Données!$D$23,IW$3="Dimanche",JB$8*[1]Données!$F$23,$B8="ADS",JB$8*[1]Données!$C$23)</f>
        <v>26.42</v>
      </c>
      <c r="JG8" s="50">
        <f>_xlfn.IFS(JD$7="X",JC$8*[1]Données!$H$23,IW$3="Samedi",JC8*[1]Données!$D$23,IW$3="Dimanche",JC$8*[1]Données!$F$23,$B8="ADS",JC$8*[1]Données!$B$23)</f>
        <v>23.8</v>
      </c>
      <c r="JH8" s="50">
        <f>IF($B8="ADS",SUM(JD8:JG8),0)</f>
        <v>383.20000000000005</v>
      </c>
      <c r="JI8" s="71">
        <v>0.70833333333333337</v>
      </c>
      <c r="JJ8" s="71">
        <v>0.33333333333333331</v>
      </c>
      <c r="JK8" s="74">
        <f>24*(MOD(JJ8-JI8,1))</f>
        <v>15</v>
      </c>
      <c r="JL8" s="68">
        <f>IF(JI8&lt;(21/24),(MIN(21-JI8*24,JK8)),0)</f>
        <v>4</v>
      </c>
      <c r="JM8" s="68">
        <f t="shared" ref="JM8" si="22">IF(OR(JI8&gt;=21/24,JL8&lt;&gt;0),MIN(9-MAX(0,JI8*24-21),JK8-JL8),0)</f>
        <v>9</v>
      </c>
      <c r="JN8" s="68">
        <f>MAX(0,MIN(1,JK8-SUM(JL8:JM8)))</f>
        <v>1</v>
      </c>
      <c r="JO8" s="68">
        <f>MAX(0,JK8-SUM(JL8:JN8))</f>
        <v>1</v>
      </c>
      <c r="JP8" s="50">
        <f>_xlfn.IFS(JP$7="X",JL$8*[1]Données!$H$23,JI$3="Samedi",JL$8*[1]Données!$D$23,JI$3="Dimanche",JL$8*[1]Données!$F23,$B8="ADS",JL$8*[1]Données!$B$23)</f>
        <v>95.2</v>
      </c>
      <c r="JQ8" s="50">
        <f>_xlfn.IFS(JP$7="X",JM$8*[1]Données!$I$23,JI$3="Samedi",JM$8*[1]Données!$D$23,JI$3="Dimanche",JM$8*[1]Données!$F$23,$B8="ADS",JM$8*[1]Données!$C$23)</f>
        <v>237.78000000000003</v>
      </c>
      <c r="JR8" s="50">
        <f>_xlfn.IFS(JP$7="X",JN$8*[1]Données!$I$23,JI$3="Samedi",JN$8*[1]Données!$D$23,JI$3="Dimanche",JN$8*[1]Données!$F$23,$B8="ADS",JN$8*[1]Données!$C$23)</f>
        <v>26.42</v>
      </c>
      <c r="JS8" s="50">
        <f>_xlfn.IFS(JP$7="X",JO$8*[1]Données!$H$23,JI$3="Samedi",JO8*[1]Données!$D$23,JI$3="Dimanche",JO$8*[1]Données!$F$23,$B8="ADS",JO$8*[1]Données!$B$23)</f>
        <v>23.8</v>
      </c>
      <c r="JT8" s="50">
        <f>IF($B8="ADS",SUM(JP8:JS8),0)</f>
        <v>383.20000000000005</v>
      </c>
      <c r="JU8" s="71">
        <v>0.70833333333333337</v>
      </c>
      <c r="JV8" s="71">
        <v>0.33333333333333331</v>
      </c>
      <c r="JW8" s="74">
        <f>24*(MOD(JV8-JU8,1))</f>
        <v>15</v>
      </c>
      <c r="JX8" s="68">
        <f>IF(JU8&lt;(21/24),(MIN(21-JU8*24,JW8)),0)</f>
        <v>4</v>
      </c>
      <c r="JY8" s="68">
        <f t="shared" ref="JY8" si="23">IF(OR(JU8&gt;=21/24,JX8&lt;&gt;0),MIN(9-MAX(0,JU8*24-21),JW8-JX8),0)</f>
        <v>9</v>
      </c>
      <c r="JZ8" s="68">
        <f>MAX(0,MIN(1,JW8-SUM(JX8:JY8)))</f>
        <v>1</v>
      </c>
      <c r="KA8" s="68">
        <f>MAX(0,JW8-SUM(JX8:JZ8))</f>
        <v>1</v>
      </c>
      <c r="KB8" s="50">
        <f>_xlfn.IFS(KB$7="X",JX$8*[1]Données!$H$23,JU$3="Samedi",JX$8*[1]Données!$D$23,JU$3="Dimanche",JX$8*[1]Données!$F23,$B8="ADS",JX$8*[1]Données!$B$23)</f>
        <v>95.2</v>
      </c>
      <c r="KC8" s="50">
        <f>_xlfn.IFS(KB$7="X",JY$8*[1]Données!$I$23,JU$3="Samedi",JY$8*[1]Données!$D$23,JU$3="Dimanche",JY$8*[1]Données!$F$23,$B8="ADS",JY$8*[1]Données!$C$23)</f>
        <v>237.78000000000003</v>
      </c>
      <c r="KD8" s="50">
        <f>_xlfn.IFS(KB$7="X",JZ$8*[1]Données!$I$23,JU$3="Samedi",JZ$8*[1]Données!$D$23,JU$3="Dimanche",JZ$8*[1]Données!$F$23,$B8="ADS",JZ$8*[1]Données!$C$23)</f>
        <v>26.42</v>
      </c>
      <c r="KE8" s="50">
        <f>_xlfn.IFS(KB$7="X",KA$8*[1]Données!$H$23,JU$3="Samedi",KA8*[1]Données!$D$23,JU$3="Dimanche",KA$8*[1]Données!$F$23,$B8="ADS",KA$8*[1]Données!$B$23)</f>
        <v>23.8</v>
      </c>
      <c r="KF8" s="50">
        <f>IF($B8="ADS",SUM(KB8:KE8),0)</f>
        <v>383.20000000000005</v>
      </c>
      <c r="KG8" s="71">
        <v>0.70833333333333337</v>
      </c>
      <c r="KH8" s="71">
        <v>0.33333333333333331</v>
      </c>
      <c r="KI8" s="74">
        <f>24*(MOD(KH8-KG8,1))</f>
        <v>15</v>
      </c>
      <c r="KJ8" s="68">
        <f>IF(KG8&lt;(21/24),(MIN(21-KG8*24,KI8)),0)</f>
        <v>4</v>
      </c>
      <c r="KK8" s="68">
        <f t="shared" ref="KK8" si="24">IF(OR(KG8&gt;=21/24,KJ8&lt;&gt;0),MIN(9-MAX(0,KG8*24-21),KI8-KJ8),0)</f>
        <v>9</v>
      </c>
      <c r="KL8" s="68">
        <f>MAX(0,MIN(1,KI8-SUM(KJ8:KK8)))</f>
        <v>1</v>
      </c>
      <c r="KM8" s="68">
        <f>MAX(0,KI8-SUM(KJ8:KL8))</f>
        <v>1</v>
      </c>
      <c r="KN8" s="50">
        <f>_xlfn.IFS(KN$7="X",KJ$8*[1]Données!$H$23,KG$3="Samedi",KJ$8*[1]Données!$D$23,KG$3="Dimanche",KJ$8*[1]Données!$F23,$B8="ADS",KJ$8*[1]Données!$B$23)</f>
        <v>95.2</v>
      </c>
      <c r="KO8" s="50">
        <f>_xlfn.IFS(KN$7="X",KK$8*[1]Données!$I$23,KG$3="Samedi",KK$8*[1]Données!$D$23,KG$3="Dimanche",KK$8*[1]Données!$F$23,$B8="ADS",KK$8*[1]Données!$C$23)</f>
        <v>237.78000000000003</v>
      </c>
      <c r="KP8" s="50">
        <f>_xlfn.IFS(KN$7="X",KL$8*[1]Données!$I$23,KG$3="Samedi",KL$8*[1]Données!$D$23,KG$3="Dimanche",KL$8*[1]Données!$F$23,$B8="ADS",KL$8*[1]Données!$C$23)</f>
        <v>26.42</v>
      </c>
      <c r="KQ8" s="50">
        <f>_xlfn.IFS(KN$7="X",KM$8*[1]Données!$H$23,KG$3="Samedi",KM8*[1]Données!$D$23,KG$3="Dimanche",KM$8*[1]Données!$F$23,$B8="ADS",KM$8*[1]Données!$B$23)</f>
        <v>23.8</v>
      </c>
      <c r="KR8" s="50">
        <f>IF($B8="ADS",SUM(KN8:KQ8),0)</f>
        <v>383.20000000000005</v>
      </c>
      <c r="KS8" s="71">
        <v>0.70833333333333337</v>
      </c>
      <c r="KT8" s="71">
        <v>0.33333333333333331</v>
      </c>
      <c r="KU8" s="74">
        <f>24*(MOD(KT8-KS8,1))</f>
        <v>15</v>
      </c>
      <c r="KV8" s="68">
        <f>IF(KS8&lt;(21/24),(MIN(21-KS8*24,KU8)),0)</f>
        <v>4</v>
      </c>
      <c r="KW8" s="68">
        <f t="shared" ref="KW8" si="25">IF(OR(KS8&gt;=21/24,KV8&lt;&gt;0),MIN(9-MAX(0,KS8*24-21),KU8-KV8),0)</f>
        <v>9</v>
      </c>
      <c r="KX8" s="68">
        <f>MAX(0,MIN(1,KU8-SUM(KV8:KW8)))</f>
        <v>1</v>
      </c>
      <c r="KY8" s="68">
        <f>MAX(0,KU8-SUM(KV8:KX8))</f>
        <v>1</v>
      </c>
      <c r="KZ8" s="50">
        <f>_xlfn.IFS(KZ$7="X",KV$8*[1]Données!$H$23,KS$3="Samedi",KV$8*[1]Données!$D$23,KS$3="Dimanche",KV$8*[1]Données!$F23,$B8="ADS",KV$8*[1]Données!$B$23)</f>
        <v>95.2</v>
      </c>
      <c r="LA8" s="50">
        <f>_xlfn.IFS(KZ$7="X",KW$8*[1]Données!$I$23,KS$3="Samedi",KW$8*[1]Données!$D$23,KS$3="Dimanche",KW$8*[1]Données!$F$23,$B8="ADS",KW$8*[1]Données!$C$23)</f>
        <v>214.20000000000002</v>
      </c>
      <c r="LB8" s="50">
        <f>_xlfn.IFS(KZ$7="X",KX$8*[1]Données!$I$23,KS$3="Samedi",KX$8*[1]Données!$D$23,KS$3="Dimanche",KX$8*[1]Données!$F$23,$B8="ADS",KX$8*[1]Données!$C$23)</f>
        <v>23.8</v>
      </c>
      <c r="LC8" s="50">
        <f>_xlfn.IFS(KZ$7="X",KY$8*[1]Données!$H$23,KS$3="Samedi",KY8*[1]Données!$D$23,KS$3="Dimanche",KY$8*[1]Données!$F$23,$B8="ADS",KY$8*[1]Données!$B$23)</f>
        <v>23.8</v>
      </c>
      <c r="LD8" s="50">
        <f>IF($B8="ADS",SUM(KZ8:LC8),0)</f>
        <v>357.00000000000006</v>
      </c>
      <c r="LE8" s="71">
        <v>0.70833333333333337</v>
      </c>
      <c r="LF8" s="71">
        <v>0.33333333333333331</v>
      </c>
      <c r="LG8" s="74">
        <f>24*(MOD(LF8-LE8,1))</f>
        <v>15</v>
      </c>
      <c r="LH8" s="68">
        <f>IF(LE8&lt;(21/24),(MIN(21-LE8*24,LG8)),0)</f>
        <v>4</v>
      </c>
      <c r="LI8" s="68">
        <f t="shared" ref="LI8" si="26">IF(OR(LE8&gt;=21/24,LH8&lt;&gt;0),MIN(9-MAX(0,LE8*24-21),LG8-LH8),0)</f>
        <v>9</v>
      </c>
      <c r="LJ8" s="68">
        <f>MAX(0,MIN(1,LG8-SUM(LH8:LI8)))</f>
        <v>1</v>
      </c>
      <c r="LK8" s="68">
        <f>MAX(0,LG8-SUM(LH8:LJ8))</f>
        <v>1</v>
      </c>
      <c r="LL8" s="50">
        <f>_xlfn.IFS(LL$7="X",LH$8*[1]Données!$H$23,LE$3="Samedi",LH$8*[1]Données!$D$23,LE$3="Dimanche",LH$8*[1]Données!$F23,$B8="ADS",LH$8*[1]Données!$B$23)</f>
        <v>104.72</v>
      </c>
      <c r="LM8" s="50">
        <f>_xlfn.IFS(LL$7="X",LI$8*[1]Données!$I$23,LE$3="Samedi",LI$8*[1]Données!$D$23,LE$3="Dimanche",LI$8*[1]Données!$F$23,$B8="ADS",LI$8*[1]Données!$C$23)</f>
        <v>235.62</v>
      </c>
      <c r="LN8" s="50">
        <f>_xlfn.IFS(LL$7="X",LJ$8*[1]Données!$I$23,LE$3="Samedi",LJ$8*[1]Données!$D$23,LE$3="Dimanche",LJ$8*[1]Données!$F$23,$B8="ADS",LJ$8*[1]Données!$C$23)</f>
        <v>26.18</v>
      </c>
      <c r="LO8" s="50">
        <f>_xlfn.IFS(LL$7="X",LK$8*[1]Données!$H$23,LE$3="Samedi",LK8*[1]Données!$D$23,LE$3="Dimanche",LK$8*[1]Données!$F$23,$B8="ADS",LK$8*[1]Données!$B$23)</f>
        <v>26.18</v>
      </c>
      <c r="LP8" s="50">
        <f>IF($B8="ADS",SUM(LL8:LO8),0)</f>
        <v>392.70000000000005</v>
      </c>
      <c r="LQ8" s="71">
        <v>0.70833333333333337</v>
      </c>
      <c r="LR8" s="71">
        <v>0.33333333333333331</v>
      </c>
      <c r="LS8" s="74">
        <f>24*(MOD(LR8-LQ8,1))</f>
        <v>15</v>
      </c>
      <c r="LT8" s="68">
        <f>IF(LQ8&lt;(21/24),(MIN(21-LQ8*24,LS8)),0)</f>
        <v>4</v>
      </c>
      <c r="LU8" s="68">
        <f t="shared" ref="LU8" si="27">IF(OR(LQ8&gt;=21/24,LT8&lt;&gt;0),MIN(9-MAX(0,LQ8*24-21),LS8-LT8),0)</f>
        <v>9</v>
      </c>
      <c r="LV8" s="68">
        <f>MAX(0,MIN(1,LS8-SUM(LT8:LU8)))</f>
        <v>1</v>
      </c>
      <c r="LW8" s="68">
        <f>MAX(0,LS8-SUM(LT8:LV8))</f>
        <v>1</v>
      </c>
      <c r="LX8" s="50">
        <f>_xlfn.IFS(LX$7="X",LT$8*[1]Données!$H$23,LQ$3="Samedi",LT$8*[1]Données!$D$23,LQ$3="Dimanche",LT$8*[1]Données!$F23,$B8="ADS",LT$8*[1]Données!$B$23)</f>
        <v>95.2</v>
      </c>
      <c r="LY8" s="50">
        <f>_xlfn.IFS(LX$7="X",LU$8*[1]Données!$I$23,LQ$3="Samedi",LU$8*[1]Données!$D$23,LQ$3="Dimanche",LU$8*[1]Données!$F$23,$B8="ADS",LU$8*[1]Données!$C$23)</f>
        <v>237.78000000000003</v>
      </c>
      <c r="LZ8" s="50">
        <f>_xlfn.IFS(LX$7="X",LV$8*[1]Données!$I$23,LQ$3="Samedi",LV$8*[1]Données!$D$23,LQ$3="Dimanche",LV$8*[1]Données!$F$23,$B8="ADS",LV$8*[1]Données!$C$23)</f>
        <v>26.42</v>
      </c>
      <c r="MA8" s="50">
        <f>_xlfn.IFS(LX$7="X",LW$8*[1]Données!$H$23,LQ$3="Samedi",LW8*[1]Données!$D$23,LQ$3="Dimanche",LW$8*[1]Données!$F$23,$B8="ADS",LW$8*[1]Données!$B$23)</f>
        <v>23.8</v>
      </c>
      <c r="MB8" s="50">
        <f>IF($B8="ADS",SUM(LX8:MA8),0)</f>
        <v>383.20000000000005</v>
      </c>
      <c r="MC8" s="71">
        <v>0.70833333333333337</v>
      </c>
      <c r="MD8" s="71">
        <v>0.33333333333333331</v>
      </c>
      <c r="ME8" s="74">
        <f>24*(MOD(MD8-MC8,1))</f>
        <v>15</v>
      </c>
      <c r="MF8" s="68">
        <f>IF(MC8&lt;(21/24),(MIN(21-MC8*24,ME8)),0)</f>
        <v>4</v>
      </c>
      <c r="MG8" s="68">
        <f t="shared" ref="MG8" si="28">IF(OR(MC8&gt;=21/24,MF8&lt;&gt;0),MIN(9-MAX(0,MC8*24-21),ME8-MF8),0)</f>
        <v>9</v>
      </c>
      <c r="MH8" s="68">
        <f>MAX(0,MIN(1,ME8-SUM(MF8:MG8)))</f>
        <v>1</v>
      </c>
      <c r="MI8" s="68">
        <f>MAX(0,ME8-SUM(MF8:MH8))</f>
        <v>1</v>
      </c>
      <c r="MJ8" s="50">
        <f>_xlfn.IFS(MJ$7="X",MF$8*[1]Données!$H$23,MC$3="Samedi",MF$8*[1]Données!$D$23,MC$3="Dimanche",MF$8*[1]Données!$F23,$B8="ADS",MF$8*[1]Données!$B$23)</f>
        <v>95.2</v>
      </c>
      <c r="MK8" s="50">
        <f>_xlfn.IFS(MJ$7="X",MG$8*[1]Données!$I$23,MC$3="Samedi",MG$8*[1]Données!$D$23,MC$3="Dimanche",MG$8*[1]Données!$F$23,$B8="ADS",MG$8*[1]Données!$C$23)</f>
        <v>237.78000000000003</v>
      </c>
      <c r="ML8" s="50">
        <f>_xlfn.IFS(MJ$7="X",MH$8*[1]Données!$I$23,MC$3="Samedi",MH$8*[1]Données!$D$23,MC$3="Dimanche",MH$8*[1]Données!$F$23,$B8="ADS",MH$8*[1]Données!$C$23)</f>
        <v>26.42</v>
      </c>
      <c r="MM8" s="50">
        <f>_xlfn.IFS(MJ$7="X",MI$8*[1]Données!$H$23,MC$3="Samedi",MI8*[1]Données!$D$23,MC$3="Dimanche",MI$8*[1]Données!$F$23,$B8="ADS",MI$8*[1]Données!$B$23)</f>
        <v>23.8</v>
      </c>
      <c r="MN8" s="50">
        <f>IF($B8="ADS",SUM(MJ8:MM8),0)</f>
        <v>383.20000000000005</v>
      </c>
      <c r="MO8" s="71">
        <v>0.70833333333333337</v>
      </c>
      <c r="MP8" s="71">
        <v>0.33333333333333331</v>
      </c>
      <c r="MQ8" s="74">
        <f>24*(MOD(MP8-MO8,1))</f>
        <v>15</v>
      </c>
      <c r="MR8" s="68">
        <f>IF(MO8&lt;(21/24),(MIN(21-MO8*24,MQ8)),0)</f>
        <v>4</v>
      </c>
      <c r="MS8" s="68">
        <f t="shared" ref="MS8" si="29">IF(OR(MO8&gt;=21/24,MR8&lt;&gt;0),MIN(9-MAX(0,MO8*24-21),MQ8-MR8),0)</f>
        <v>9</v>
      </c>
      <c r="MT8" s="68">
        <f>MAX(0,MIN(1,MQ8-SUM(MR8:MS8)))</f>
        <v>1</v>
      </c>
      <c r="MU8" s="68">
        <f>MAX(0,MQ8-SUM(MR8:MT8))</f>
        <v>1</v>
      </c>
      <c r="MV8" s="50">
        <f>_xlfn.IFS(MV$7="X",MR$8*[1]Données!$H$23,MO$3="Samedi",MR$8*[1]Données!$D$23,MO$3="Dimanche",MR$8*[1]Données!$F23,$B8="ADS",MR$8*[1]Données!$B$23)</f>
        <v>95.2</v>
      </c>
      <c r="MW8" s="50">
        <f>_xlfn.IFS(MV$7="X",MS$8*[1]Données!$I$23,MO$3="Samedi",MS$8*[1]Données!$D$23,MO$3="Dimanche",MS$8*[1]Données!$F$23,$B8="ADS",MS$8*[1]Données!$C$23)</f>
        <v>237.78000000000003</v>
      </c>
      <c r="MX8" s="50">
        <f>_xlfn.IFS(MV$7="X",MT$8*[1]Données!$I$23,MO$3="Samedi",MT$8*[1]Données!$D$23,MO$3="Dimanche",MT$8*[1]Données!$F$23,$B8="ADS",MT$8*[1]Données!$C$23)</f>
        <v>26.42</v>
      </c>
      <c r="MY8" s="50">
        <f>_xlfn.IFS(MV$7="X",MU$8*[1]Données!$H$23,MO$3="Samedi",MU8*[1]Données!$D$23,MO$3="Dimanche",MU$8*[1]Données!$F$23,$B8="ADS",MU$8*[1]Données!$B$23)</f>
        <v>23.8</v>
      </c>
      <c r="MZ8" s="50">
        <f>IF($B8="ADS",SUM(MV8:MY8),0)</f>
        <v>383.20000000000005</v>
      </c>
      <c r="NA8" s="71">
        <v>0.70833333333333337</v>
      </c>
      <c r="NB8" s="71">
        <v>0.33333333333333331</v>
      </c>
      <c r="NC8" s="74">
        <f>24*(MOD(NB8-NA8,1))</f>
        <v>15</v>
      </c>
      <c r="ND8" s="68">
        <f>IF(NA8&lt;(21/24),(MIN(21-NA8*24,NC8)),0)</f>
        <v>4</v>
      </c>
      <c r="NE8" s="68">
        <f t="shared" ref="NE8" si="30">IF(OR(NA8&gt;=21/24,ND8&lt;&gt;0),MIN(9-MAX(0,NA8*24-21),NC8-ND8),0)</f>
        <v>9</v>
      </c>
      <c r="NF8" s="68">
        <f>MAX(0,MIN(1,NC8-SUM(ND8:NE8)))</f>
        <v>1</v>
      </c>
      <c r="NG8" s="68">
        <f>MAX(0,NC8-SUM(ND8:NF8))</f>
        <v>1</v>
      </c>
      <c r="NH8" s="50">
        <f>_xlfn.IFS(NH$7="X",ND$8*[1]Données!$H$23,NA$3="Samedi",ND$8*[1]Données!$D$23,NA$3="Dimanche",ND$8*[1]Données!$F23,$B8="ADS",ND$8*[1]Données!$B$23)</f>
        <v>95.2</v>
      </c>
      <c r="NI8" s="50">
        <f>_xlfn.IFS(NH$7="X",NE$8*[1]Données!$I$23,NA$3="Samedi",NE$8*[1]Données!$D$23,NA$3="Dimanche",NE$8*[1]Données!$F$23,$B8="ADS",NE$8*[1]Données!$C$23)</f>
        <v>237.78000000000003</v>
      </c>
      <c r="NJ8" s="50">
        <f>_xlfn.IFS(NH$7="X",NF$8*[1]Données!$I$23,NA$3="Samedi",NF$8*[1]Données!$D$23,NA$3="Dimanche",NF$8*[1]Données!$F$23,$B8="ADS",NF$8*[1]Données!$C$23)</f>
        <v>26.42</v>
      </c>
      <c r="NK8" s="50">
        <f>_xlfn.IFS(NH$7="X",NG$8*[1]Données!$H$23,NA$3="Samedi",NG8*[1]Données!$D$23,NA$3="Dimanche",NG$8*[1]Données!$F$23,$B8="ADS",NG$8*[1]Données!$B$23)</f>
        <v>23.8</v>
      </c>
      <c r="NL8" s="50">
        <f>IF($B8="ADS",SUM(NH8:NK8),0)</f>
        <v>383.20000000000005</v>
      </c>
      <c r="NM8" s="50">
        <f>IF($B$8="ADS",SUM($P8+$AB8+$AN8+$AZ8+$BL8+$BX8+$CJ8+$CV8+$DH8+$DT8+$EF8+$ER8+$FD8+$FP8+$GB8+$GN8+$GZ8+$HL8+$HX8+$IJ8+$IV8+$JH8+$JT8+$KF8+$KR8+$LD8+$LP8+$MB8+$MN8+$MZ8+$NL8),0)</f>
        <v>11902.140000000005</v>
      </c>
    </row>
    <row r="9" spans="1:377" ht="15.75" hidden="1" thickBot="1">
      <c r="A9" s="78"/>
      <c r="B9" s="81"/>
      <c r="C9" s="81"/>
      <c r="D9" s="51"/>
      <c r="E9" s="72"/>
      <c r="F9" s="72"/>
      <c r="G9" s="75"/>
      <c r="H9" s="69"/>
      <c r="I9" s="69"/>
      <c r="J9" s="69"/>
      <c r="K9" s="69"/>
      <c r="L9" s="52">
        <f>_xlfn.IFS(L$7="X",H$8*[1]Données!$H$24,E$3="Samedi",H$8*[1]Données!$D$24,E$3="Dimanche",H$8*[1]Données!$F$24,$B8="SSIAP1",H$8*[1]Données!$B$24)</f>
        <v>0</v>
      </c>
      <c r="M9" s="52">
        <f>_xlfn.IFS(L$7="X",I$8*[1]Données!$I$24,E$3="Samedi",I$8*[1]Données!$D$24,E$3="Dimanche",I$8*[1]Données!$F$24,$B8="SSIAP1",I$8*[1]Données!$C$24)</f>
        <v>433.36</v>
      </c>
      <c r="N9" s="52">
        <f>_xlfn.IFS(L$7="X",J$8*[1]Données!$I$24,E$3="Samedi",J$8*[1]Données!$D$24,E$3="Dimanche",J$8*[1]Données!$F$24,$B8="SSIAP1",J$8*[1]Données!$C$24)</f>
        <v>54.17</v>
      </c>
      <c r="O9" s="52">
        <f>_xlfn.IFS(L$7="X",K$8*[1]Données!$I$24,E$3="Samedi",$K8*[1]Données!$D$24,E$3="Dimanche",K$8*[1]Données!$F$24,$B8="SSIAP1",K$8*[1]Données!$B$24)</f>
        <v>0</v>
      </c>
      <c r="P9" s="52">
        <f>IF($B8="SSIAP1",SUM(L9:O9),0)</f>
        <v>0</v>
      </c>
      <c r="Q9" s="72"/>
      <c r="R9" s="72"/>
      <c r="S9" s="75"/>
      <c r="T9" s="69"/>
      <c r="U9" s="69"/>
      <c r="V9" s="69"/>
      <c r="W9" s="69"/>
      <c r="X9" s="52" t="e">
        <f>_xlfn.IFS(X$7="X",T$8*[1]Données!$H$24,Q$3="Samedi",T$8*[1]Données!$D$24,Q$3="Dimanche",T$8*[1]Données!$F$24,$B8="SSIAP1",T$8*[1]Données!$B$24)</f>
        <v>#N/A</v>
      </c>
      <c r="Y9" s="52" t="e">
        <f>_xlfn.IFS(X$7="X",U$8*[1]Données!$I$24,Q$3="Samedi",U$8*[1]Données!$D$24,Q$3="Dimanche",U$8*[1]Données!$F$24,$B8="SSIAP1",U$8*[1]Données!$C$24)</f>
        <v>#N/A</v>
      </c>
      <c r="Z9" s="52" t="e">
        <f>_xlfn.IFS(X$7="X",V$8*[1]Données!$I$24,Q$3="Samedi",V$8*[1]Données!$D$24,Q$3="Dimanche",V$8*[1]Données!$F$24,$B8="SSIAP1",V$8*[1]Données!$C$24)</f>
        <v>#N/A</v>
      </c>
      <c r="AA9" s="52" t="e">
        <f>_xlfn.IFS(X$7="X",W$8*[1]Données!$I$24,Q$3="Samedi",$K8*[1]Données!$D$24,Q$3="Dimanche",W$8*[1]Données!$F$24,$B8="SSIAP1",W$8*[1]Données!$B$24)</f>
        <v>#N/A</v>
      </c>
      <c r="AB9" s="52">
        <f>IF($B8="SSIAP1",SUM(X9:AA9),0)</f>
        <v>0</v>
      </c>
      <c r="AC9" s="72"/>
      <c r="AD9" s="72"/>
      <c r="AE9" s="75"/>
      <c r="AF9" s="69"/>
      <c r="AG9" s="69"/>
      <c r="AH9" s="69"/>
      <c r="AI9" s="69"/>
      <c r="AJ9" s="52" t="e">
        <f>_xlfn.IFS(AJ$7="X",AF$8*[1]Données!$H$24,AC$3="Samedi",AF$8*[1]Données!$D$24,AC$3="Dimanche",AF$8*[1]Données!$F$24,$B8="SSIAP1",AF$8*[1]Données!$B$24)</f>
        <v>#N/A</v>
      </c>
      <c r="AK9" s="52" t="e">
        <f>_xlfn.IFS(AJ$7="X",AG$8*[1]Données!$I$24,AC$3="Samedi",AG$8*[1]Données!$D$24,AC$3="Dimanche",AG$8*[1]Données!$F$24,$B8="SSIAP1",AG$8*[1]Données!$C$24)</f>
        <v>#N/A</v>
      </c>
      <c r="AL9" s="52" t="e">
        <f>_xlfn.IFS(AJ$7="X",AH$8*[1]Données!$I$24,AC$3="Samedi",AH$8*[1]Données!$D$24,AC$3="Dimanche",AH$8*[1]Données!$F$24,$B8="SSIAP1",AH$8*[1]Données!$C$24)</f>
        <v>#N/A</v>
      </c>
      <c r="AM9" s="52" t="e">
        <f>_xlfn.IFS(AJ$7="X",AI$8*[1]Données!$I$24,AC$3="Samedi",$K8*[1]Données!$D$24,AC$3="Dimanche",AI$8*[1]Données!$F$24,$B8="SSIAP1",AI$8*[1]Données!$B$24)</f>
        <v>#N/A</v>
      </c>
      <c r="AN9" s="52">
        <f>IF($B8="SSIAP1",SUM(AJ9:AM9),0)</f>
        <v>0</v>
      </c>
      <c r="AO9" s="72"/>
      <c r="AP9" s="72"/>
      <c r="AQ9" s="75"/>
      <c r="AR9" s="69"/>
      <c r="AS9" s="69"/>
      <c r="AT9" s="69"/>
      <c r="AU9" s="69"/>
      <c r="AV9" s="52" t="e">
        <f>_xlfn.IFS(AV$7="X",AR$8*[1]Données!$H$24,AO$3="Samedi",AR$8*[1]Données!$D$24,AO$3="Dimanche",AR$8*[1]Données!$F$24,$B8="SSIAP1",AR$8*[1]Données!$B$24)</f>
        <v>#N/A</v>
      </c>
      <c r="AW9" s="52" t="e">
        <f>_xlfn.IFS(AV$7="X",AS$8*[1]Données!$I$24,AO$3="Samedi",AS$8*[1]Données!$D$24,AO$3="Dimanche",AS$8*[1]Données!$F$24,$B8="SSIAP1",AS$8*[1]Données!$C$24)</f>
        <v>#N/A</v>
      </c>
      <c r="AX9" s="52" t="e">
        <f>_xlfn.IFS(AV$7="X",AT$8*[1]Données!$I$24,AO$3="Samedi",AT$8*[1]Données!$D$24,AO$3="Dimanche",AT$8*[1]Données!$F$24,$B8="SSIAP1",AT$8*[1]Données!$C$24)</f>
        <v>#N/A</v>
      </c>
      <c r="AY9" s="52" t="e">
        <f>_xlfn.IFS(AV$7="X",AU$8*[1]Données!$I$24,AO$3="Samedi",$K8*[1]Données!$D$24,AO$3="Dimanche",AU$8*[1]Données!$F$24,$B8="SSIAP1",AU$8*[1]Données!$B$24)</f>
        <v>#N/A</v>
      </c>
      <c r="AZ9" s="52">
        <f>IF($B8="SSIAP1",SUM(AV9:AY9),0)</f>
        <v>0</v>
      </c>
      <c r="BA9" s="72"/>
      <c r="BB9" s="72"/>
      <c r="BC9" s="75"/>
      <c r="BD9" s="69"/>
      <c r="BE9" s="69"/>
      <c r="BF9" s="69"/>
      <c r="BG9" s="69"/>
      <c r="BH9" s="52">
        <f>_xlfn.IFS(BH$7="X",BD$8*[1]Données!$H$24,BA$3="Samedi",BD$8*[1]Données!$D$24,BA$3="Dimanche",BD$8*[1]Données!$F$24,$B8="SSIAP1",BD$8*[1]Données!$B$24)</f>
        <v>97.6</v>
      </c>
      <c r="BI9" s="52">
        <f>_xlfn.IFS(BH$7="X",BE$8*[1]Données!$I$24,BA$3="Samedi",BE$8*[1]Données!$D$24,BA$3="Dimanche",BE$8*[1]Données!$F$24,$B8="SSIAP1",BE$8*[1]Données!$C$24)</f>
        <v>219.6</v>
      </c>
      <c r="BJ9" s="52">
        <f>_xlfn.IFS(BH$7="X",BF$8*[1]Données!$I$24,BA$3="Samedi",BF$8*[1]Données!$D$24,BA$3="Dimanche",BF$8*[1]Données!$F$24,$B8="SSIAP1",BF$8*[1]Données!$C$24)</f>
        <v>24.4</v>
      </c>
      <c r="BK9" s="52">
        <f>_xlfn.IFS(BH$7="X",BG$8*[1]Données!$I$24,BA$3="Samedi",$K8*[1]Données!$D$24,BA$3="Dimanche",BG$8*[1]Données!$F$24,$B8="SSIAP1",BG$8*[1]Données!$B$24)</f>
        <v>0</v>
      </c>
      <c r="BL9" s="52">
        <f>IF($B8="SSIAP1",SUM(BH9:BK9),0)</f>
        <v>0</v>
      </c>
      <c r="BM9" s="72"/>
      <c r="BN9" s="72"/>
      <c r="BO9" s="75"/>
      <c r="BP9" s="69"/>
      <c r="BQ9" s="69"/>
      <c r="BR9" s="69"/>
      <c r="BS9" s="69"/>
      <c r="BT9" s="52">
        <f>_xlfn.IFS(BT$7="X",BP$8*[1]Données!$H$24,BM$3="Samedi",BP$8*[1]Données!$D$24,BM$3="Dimanche",BP$8*[1]Données!$F$24,$B8="SSIAP1",BP$8*[1]Données!$B$24)</f>
        <v>107.36</v>
      </c>
      <c r="BU9" s="52">
        <f>_xlfn.IFS(BT$7="X",BQ$8*[1]Données!$I$24,BM$3="Samedi",BQ$8*[1]Données!$D$24,BM$3="Dimanche",BQ$8*[1]Données!$F$24,$B8="SSIAP1",BQ$8*[1]Données!$C$24)</f>
        <v>241.56</v>
      </c>
      <c r="BV9" s="52">
        <f>_xlfn.IFS(BT$7="X",BR$8*[1]Données!$I$24,BM$3="Samedi",BR$8*[1]Données!$D$24,BM$3="Dimanche",BR$8*[1]Données!$F$24,$B8="SSIAP1",BR$8*[1]Données!$C$24)</f>
        <v>26.84</v>
      </c>
      <c r="BW9" s="52">
        <f>_xlfn.IFS(BT$7="X",BS$8*[1]Données!$I$24,BM$3="Samedi",$K8*[1]Données!$D$24,BM$3="Dimanche",BS$8*[1]Données!$F$24,$B8="SSIAP1",BS$8*[1]Données!$B$24)</f>
        <v>26.84</v>
      </c>
      <c r="BX9" s="52">
        <f>IF($B8="SSIAP1",SUM(BT9:BW9),0)</f>
        <v>0</v>
      </c>
      <c r="BY9" s="72"/>
      <c r="BZ9" s="72"/>
      <c r="CA9" s="75"/>
      <c r="CB9" s="69"/>
      <c r="CC9" s="69"/>
      <c r="CD9" s="69"/>
      <c r="CE9" s="69"/>
      <c r="CF9" s="52" t="e">
        <f>_xlfn.IFS(CF$7="X",CB$8*[1]Données!$H$24,BY$3="Samedi",CB$8*[1]Données!$D$24,BY$3="Dimanche",CB$8*[1]Données!$F$24,$B8="SSIAP1",CB$8*[1]Données!$B$24)</f>
        <v>#N/A</v>
      </c>
      <c r="CG9" s="52" t="e">
        <f>_xlfn.IFS(CF$7="X",CC$8*[1]Données!$I$24,BY$3="Samedi",CC$8*[1]Données!$D$24,BY$3="Dimanche",CC$8*[1]Données!$F$24,$B8="SSIAP1",CC$8*[1]Données!$C$24)</f>
        <v>#N/A</v>
      </c>
      <c r="CH9" s="52" t="e">
        <f>_xlfn.IFS(CF$7="X",CD$8*[1]Données!$I$24,BY$3="Samedi",CD$8*[1]Données!$D$24,BY$3="Dimanche",CD$8*[1]Données!$F$24,$B8="SSIAP1",CD$8*[1]Données!$C$24)</f>
        <v>#N/A</v>
      </c>
      <c r="CI9" s="52" t="e">
        <f>_xlfn.IFS(CF$7="X",CE$8*[1]Données!$I$24,BY$3="Samedi",$K8*[1]Données!$D$24,BY$3="Dimanche",CE$8*[1]Données!$F$24,$B8="SSIAP1",CE$8*[1]Données!$B$24)</f>
        <v>#N/A</v>
      </c>
      <c r="CJ9" s="52">
        <f>IF($B8="SSIAP1",SUM(CF9:CI9),0)</f>
        <v>0</v>
      </c>
      <c r="CK9" s="72"/>
      <c r="CL9" s="72"/>
      <c r="CM9" s="75"/>
      <c r="CN9" s="69"/>
      <c r="CO9" s="69"/>
      <c r="CP9" s="69"/>
      <c r="CQ9" s="69"/>
      <c r="CR9" s="52" t="e">
        <f>_xlfn.IFS(CR$7="X",CN$8*[1]Données!$H$24,CK$3="Samedi",CN$8*[1]Données!$D$24,CK$3="Dimanche",CN$8*[1]Données!$F$24,$B8="SSIAP1",CN$8*[1]Données!$B$24)</f>
        <v>#N/A</v>
      </c>
      <c r="CS9" s="52" t="e">
        <f>_xlfn.IFS(CR$7="X",CO$8*[1]Données!$I$24,CK$3="Samedi",CO$8*[1]Données!$D$24,CK$3="Dimanche",CO$8*[1]Données!$F$24,$B8="SSIAP1",CO$8*[1]Données!$C$24)</f>
        <v>#N/A</v>
      </c>
      <c r="CT9" s="52" t="e">
        <f>_xlfn.IFS(CR$7="X",CP$8*[1]Données!$I$24,CK$3="Samedi",CP$8*[1]Données!$D$24,CK$3="Dimanche",CP$8*[1]Données!$F$24,$B8="SSIAP1",CP$8*[1]Données!$C$24)</f>
        <v>#N/A</v>
      </c>
      <c r="CU9" s="52" t="e">
        <f>_xlfn.IFS(CR$7="X",CQ$8*[1]Données!$I$24,CK$3="Samedi",$K8*[1]Données!$D$24,CK$3="Dimanche",CQ$8*[1]Données!$F$24,$B8="SSIAP1",CQ$8*[1]Données!$B$24)</f>
        <v>#N/A</v>
      </c>
      <c r="CV9" s="52">
        <f>IF($B8="SSIAP1",SUM(CR9:CU9),0)</f>
        <v>0</v>
      </c>
      <c r="CW9" s="72"/>
      <c r="CX9" s="72"/>
      <c r="CY9" s="75"/>
      <c r="CZ9" s="69"/>
      <c r="DA9" s="69"/>
      <c r="DB9" s="69"/>
      <c r="DC9" s="69"/>
      <c r="DD9" s="52" t="e">
        <f>_xlfn.IFS(DD$7="X",CZ$8*[1]Données!$H$24,CW$3="Samedi",CZ$8*[1]Données!$D$24,CW$3="Dimanche",CZ$8*[1]Données!$F$24,$B8="SSIAP1",CZ$8*[1]Données!$B$24)</f>
        <v>#N/A</v>
      </c>
      <c r="DE9" s="52" t="e">
        <f>_xlfn.IFS(DD$7="X",DA$8*[1]Données!$I$24,CW$3="Samedi",DA$8*[1]Données!$D$24,CW$3="Dimanche",DA$8*[1]Données!$F$24,$B8="SSIAP1",DA$8*[1]Données!$C$24)</f>
        <v>#N/A</v>
      </c>
      <c r="DF9" s="52" t="e">
        <f>_xlfn.IFS(DD$7="X",DB$8*[1]Données!$I$24,CW$3="Samedi",DB$8*[1]Données!$D$24,CW$3="Dimanche",DB$8*[1]Données!$F$24,$B8="SSIAP1",DB$8*[1]Données!$C$24)</f>
        <v>#N/A</v>
      </c>
      <c r="DG9" s="52" t="e">
        <f>_xlfn.IFS(DD$7="X",DC$8*[1]Données!$I$24,CW$3="Samedi",$K8*[1]Données!$D$24,CW$3="Dimanche",DC$8*[1]Données!$F$24,$B8="SSIAP1",DC$8*[1]Données!$B$24)</f>
        <v>#N/A</v>
      </c>
      <c r="DH9" s="52">
        <f>IF($B8="SSIAP1",SUM(DD9:DG9),0)</f>
        <v>0</v>
      </c>
      <c r="DI9" s="72"/>
      <c r="DJ9" s="72"/>
      <c r="DK9" s="75"/>
      <c r="DL9" s="69"/>
      <c r="DM9" s="69"/>
      <c r="DN9" s="69"/>
      <c r="DO9" s="69"/>
      <c r="DP9" s="52" t="e">
        <f>_xlfn.IFS(DP$7="X",DL$8*[1]Données!$H$24,DI$3="Samedi",DL$8*[1]Données!$D$24,DI$3="Dimanche",DL$8*[1]Données!$F$24,$B8="SSIAP1",DL$8*[1]Données!$B$24)</f>
        <v>#N/A</v>
      </c>
      <c r="DQ9" s="52" t="e">
        <f>_xlfn.IFS(DP$7="X",DM$8*[1]Données!$I$24,DI$3="Samedi",DM$8*[1]Données!$D$24,DI$3="Dimanche",DM$8*[1]Données!$F$24,$B8="SSIAP1",DM$8*[1]Données!$C$24)</f>
        <v>#N/A</v>
      </c>
      <c r="DR9" s="52" t="e">
        <f>_xlfn.IFS(DP$7="X",DN$8*[1]Données!$I$24,DI$3="Samedi",DN$8*[1]Données!$D$24,DI$3="Dimanche",DN$8*[1]Données!$F$24,$B8="SSIAP1",DN$8*[1]Données!$C$24)</f>
        <v>#N/A</v>
      </c>
      <c r="DS9" s="52" t="e">
        <f>_xlfn.IFS(DP$7="X",DO$8*[1]Données!$I$24,DI$3="Samedi",$K8*[1]Données!$D$24,DI$3="Dimanche",DO$8*[1]Données!$F$24,$B8="SSIAP1",DO$8*[1]Données!$B$24)</f>
        <v>#N/A</v>
      </c>
      <c r="DT9" s="52">
        <f>IF($B8="SSIAP1",SUM(DP9:DS9),0)</f>
        <v>0</v>
      </c>
      <c r="DU9" s="72"/>
      <c r="DV9" s="72"/>
      <c r="DW9" s="75"/>
      <c r="DX9" s="69"/>
      <c r="DY9" s="69"/>
      <c r="DZ9" s="69"/>
      <c r="EA9" s="69"/>
      <c r="EB9" s="52" t="e">
        <f>_xlfn.IFS(EB$7="X",DX$8*[1]Données!$H$24,DU$3="Samedi",DX$8*[1]Données!$D$24,DU$3="Dimanche",DX$8*[1]Données!$F$24,$B8="SSIAP1",DX$8*[1]Données!$B$24)</f>
        <v>#N/A</v>
      </c>
      <c r="EC9" s="52" t="e">
        <f>_xlfn.IFS(EB$7="X",DY$8*[1]Données!$I$24,DU$3="Samedi",DY$8*[1]Données!$D$24,DU$3="Dimanche",DY$8*[1]Données!$F$24,$B8="SSIAP1",DY$8*[1]Données!$C$24)</f>
        <v>#N/A</v>
      </c>
      <c r="ED9" s="52" t="e">
        <f>_xlfn.IFS(EB$7="X",DZ$8*[1]Données!$I$24,DU$3="Samedi",DZ$8*[1]Données!$D$24,DU$3="Dimanche",DZ$8*[1]Données!$F$24,$B8="SSIAP1",DZ$8*[1]Données!$C$24)</f>
        <v>#N/A</v>
      </c>
      <c r="EE9" s="52" t="e">
        <f>_xlfn.IFS(EB$7="X",EA$8*[1]Données!$I$24,DU$3="Samedi",$K8*[1]Données!$D$24,DU$3="Dimanche",EA$8*[1]Données!$F$24,$B8="SSIAP1",EA$8*[1]Données!$B$24)</f>
        <v>#N/A</v>
      </c>
      <c r="EF9" s="52">
        <f>IF($B8="SSIAP1",SUM(EB9:EE9),0)</f>
        <v>0</v>
      </c>
      <c r="EG9" s="72"/>
      <c r="EH9" s="72"/>
      <c r="EI9" s="75"/>
      <c r="EJ9" s="69"/>
      <c r="EK9" s="69"/>
      <c r="EL9" s="69"/>
      <c r="EM9" s="69"/>
      <c r="EN9" s="52">
        <f>_xlfn.IFS(EN$7="X",EJ$8*[1]Données!$H$24,EG$3="Samedi",EJ$8*[1]Données!$D$24,EG$3="Dimanche",EJ$8*[1]Données!$F$24,$B8="SSIAP1",EJ$8*[1]Données!$B$24)</f>
        <v>97.6</v>
      </c>
      <c r="EO9" s="52">
        <f>_xlfn.IFS(EN$7="X",EK$8*[1]Données!$I$24,EG$3="Samedi",EK$8*[1]Données!$D$24,EG$3="Dimanche",EK$8*[1]Données!$F$24,$B8="SSIAP1",EK$8*[1]Données!$C$24)</f>
        <v>219.6</v>
      </c>
      <c r="EP9" s="52">
        <f>_xlfn.IFS(EN$7="X",EL$8*[1]Données!$I$24,EG$3="Samedi",EL$8*[1]Données!$D$24,EG$3="Dimanche",EL$8*[1]Données!$F$24,$B8="SSIAP1",EL$8*[1]Données!$C$24)</f>
        <v>24.4</v>
      </c>
      <c r="EQ9" s="52">
        <f>_xlfn.IFS(EN$7="X",EM$8*[1]Données!$I$24,EG$3="Samedi",$K8*[1]Données!$D$24,EG$3="Dimanche",EM$8*[1]Données!$F$24,$B8="SSIAP1",EM$8*[1]Données!$B$24)</f>
        <v>0</v>
      </c>
      <c r="ER9" s="52">
        <f>IF($B8="SSIAP1",SUM(EN9:EQ9),0)</f>
        <v>0</v>
      </c>
      <c r="ES9" s="72"/>
      <c r="ET9" s="72"/>
      <c r="EU9" s="75"/>
      <c r="EV9" s="69"/>
      <c r="EW9" s="69"/>
      <c r="EX9" s="69"/>
      <c r="EY9" s="69"/>
      <c r="EZ9" s="52">
        <f>_xlfn.IFS(EZ$7="X",EV$8*[1]Données!$H$24,ES$3="Samedi",EV$8*[1]Données!$D$24,ES$3="Dimanche",EV$8*[1]Données!$F$24,$B8="SSIAP1",EV$8*[1]Données!$B$24)</f>
        <v>107.36</v>
      </c>
      <c r="FA9" s="52">
        <f>_xlfn.IFS(EZ$7="X",EW$8*[1]Données!$I$24,ES$3="Samedi",EW$8*[1]Données!$D$24,ES$3="Dimanche",EW$8*[1]Données!$F$24,$B8="SSIAP1",EW$8*[1]Données!$C$24)</f>
        <v>241.56</v>
      </c>
      <c r="FB9" s="52">
        <f>_xlfn.IFS(EZ$7="X",EX$8*[1]Données!$I$24,ES$3="Samedi",EX$8*[1]Données!$D$24,ES$3="Dimanche",EX$8*[1]Données!$F$24,$B8="SSIAP1",EX$8*[1]Données!$C$24)</f>
        <v>26.84</v>
      </c>
      <c r="FC9" s="52">
        <f>_xlfn.IFS(EZ$7="X",EY$8*[1]Données!$I$24,ES$3="Samedi",$K8*[1]Données!$D$24,ES$3="Dimanche",EY$8*[1]Données!$F$24,$B8="SSIAP1",EY$8*[1]Données!$B$24)</f>
        <v>26.84</v>
      </c>
      <c r="FD9" s="52">
        <f>IF($B8="SSIAP1",SUM(EZ9:FC9),0)</f>
        <v>0</v>
      </c>
      <c r="FE9" s="72"/>
      <c r="FF9" s="72"/>
      <c r="FG9" s="75"/>
      <c r="FH9" s="69"/>
      <c r="FI9" s="69"/>
      <c r="FJ9" s="69"/>
      <c r="FK9" s="69"/>
      <c r="FL9" s="52" t="e">
        <f>_xlfn.IFS(FL$7="X",FH$8*[1]Données!$H$24,FE$3="Samedi",FH$8*[1]Données!$D$24,FE$3="Dimanche",FH$8*[1]Données!$F$24,$B8="SSIAP1",FH$8*[1]Données!$B$24)</f>
        <v>#N/A</v>
      </c>
      <c r="FM9" s="52" t="e">
        <f>_xlfn.IFS(FL$7="X",FI$8*[1]Données!$I$24,FE$3="Samedi",FI$8*[1]Données!$D$24,FE$3="Dimanche",FI$8*[1]Données!$F$24,$B8="SSIAP1",FI$8*[1]Données!$C$24)</f>
        <v>#N/A</v>
      </c>
      <c r="FN9" s="52" t="e">
        <f>_xlfn.IFS(FL$7="X",FJ$8*[1]Données!$I$24,FE$3="Samedi",FJ$8*[1]Données!$D$24,FE$3="Dimanche",FJ$8*[1]Données!$F$24,$B8="SSIAP1",FJ$8*[1]Données!$C$24)</f>
        <v>#N/A</v>
      </c>
      <c r="FO9" s="52" t="e">
        <f>_xlfn.IFS(FL$7="X",FK$8*[1]Données!$I$24,FE$3="Samedi",$K8*[1]Données!$D$24,FE$3="Dimanche",FK$8*[1]Données!$F$24,$B8="SSIAP1",FK$8*[1]Données!$B$24)</f>
        <v>#N/A</v>
      </c>
      <c r="FP9" s="52">
        <f>IF($B8="SSIAP1",SUM(FL9:FO9),0)</f>
        <v>0</v>
      </c>
      <c r="FQ9" s="72"/>
      <c r="FR9" s="72"/>
      <c r="FS9" s="75"/>
      <c r="FT9" s="69"/>
      <c r="FU9" s="69"/>
      <c r="FV9" s="69"/>
      <c r="FW9" s="69"/>
      <c r="FX9" s="52" t="e">
        <f>_xlfn.IFS(FX$7="X",FT$8*[1]Données!$H$24,FQ$3="Samedi",FT$8*[1]Données!$D$24,FQ$3="Dimanche",FT$8*[1]Données!$F$24,$B8="SSIAP1",FT$8*[1]Données!$B$24)</f>
        <v>#N/A</v>
      </c>
      <c r="FY9" s="52" t="e">
        <f>_xlfn.IFS(FX$7="X",FU$8*[1]Données!$I$24,FQ$3="Samedi",FU$8*[1]Données!$D$24,FQ$3="Dimanche",FU$8*[1]Données!$F$24,$B8="SSIAP1",FU$8*[1]Données!$C$24)</f>
        <v>#N/A</v>
      </c>
      <c r="FZ9" s="52" t="e">
        <f>_xlfn.IFS(FX$7="X",FV$8*[1]Données!$I$24,FQ$3="Samedi",FV$8*[1]Données!$D$24,FQ$3="Dimanche",FV$8*[1]Données!$F$24,$B8="SSIAP1",FV$8*[1]Données!$C$24)</f>
        <v>#N/A</v>
      </c>
      <c r="GA9" s="52" t="e">
        <f>_xlfn.IFS(FX$7="X",FW$8*[1]Données!$I$24,FQ$3="Samedi",$K8*[1]Données!$D$24,FQ$3="Dimanche",FW$8*[1]Données!$F$24,$B8="SSIAP1",FW$8*[1]Données!$B$24)</f>
        <v>#N/A</v>
      </c>
      <c r="GB9" s="52">
        <f>IF($B8="SSIAP1",SUM(FX9:GA9),0)</f>
        <v>0</v>
      </c>
      <c r="GC9" s="72"/>
      <c r="GD9" s="72"/>
      <c r="GE9" s="75"/>
      <c r="GF9" s="69"/>
      <c r="GG9" s="69"/>
      <c r="GH9" s="69"/>
      <c r="GI9" s="69"/>
      <c r="GJ9" s="52" t="e">
        <f>_xlfn.IFS(GJ$7="X",GF$8*[1]Données!$H$24,GC$3="Samedi",GF$8*[1]Données!$D$24,GC$3="Dimanche",GF$8*[1]Données!$F$24,$B8="SSIAP1",GF$8*[1]Données!$B$24)</f>
        <v>#N/A</v>
      </c>
      <c r="GK9" s="52" t="e">
        <f>_xlfn.IFS(GJ$7="X",GG$8*[1]Données!$I$24,GC$3="Samedi",GG$8*[1]Données!$D$24,GC$3="Dimanche",GG$8*[1]Données!$F$24,$B8="SSIAP1",GG$8*[1]Données!$C$24)</f>
        <v>#N/A</v>
      </c>
      <c r="GL9" s="52" t="e">
        <f>_xlfn.IFS(GJ$7="X",GH$8*[1]Données!$I$24,GC$3="Samedi",GH$8*[1]Données!$D$24,GC$3="Dimanche",GH$8*[1]Données!$F$24,$B8="SSIAP1",GH$8*[1]Données!$C$24)</f>
        <v>#N/A</v>
      </c>
      <c r="GM9" s="52" t="e">
        <f>_xlfn.IFS(GJ$7="X",GI$8*[1]Données!$I$24,GC$3="Samedi",$K8*[1]Données!$D$24,GC$3="Dimanche",GI$8*[1]Données!$F$24,$B8="SSIAP1",GI$8*[1]Données!$B$24)</f>
        <v>#N/A</v>
      </c>
      <c r="GN9" s="52">
        <f>IF($B8="SSIAP1",SUM(GJ9:GM9),0)</f>
        <v>0</v>
      </c>
      <c r="GO9" s="72"/>
      <c r="GP9" s="72"/>
      <c r="GQ9" s="75"/>
      <c r="GR9" s="69"/>
      <c r="GS9" s="69"/>
      <c r="GT9" s="69"/>
      <c r="GU9" s="69"/>
      <c r="GV9" s="52" t="e">
        <f>_xlfn.IFS(GV$7="X",GR$8*[1]Données!$H$24,GO$3="Samedi",GR$8*[1]Données!$D$24,GO$3="Dimanche",GR$8*[1]Données!$F$24,$B8="SSIAP1",GR$8*[1]Données!$B$24)</f>
        <v>#N/A</v>
      </c>
      <c r="GW9" s="52" t="e">
        <f>_xlfn.IFS(GV$7="X",GS$8*[1]Données!$I$24,GO$3="Samedi",GS$8*[1]Données!$D$24,GO$3="Dimanche",GS$8*[1]Données!$F$24,$B8="SSIAP1",GS$8*[1]Données!$C$24)</f>
        <v>#N/A</v>
      </c>
      <c r="GX9" s="52" t="e">
        <f>_xlfn.IFS(GV$7="X",GT$8*[1]Données!$I$24,GO$3="Samedi",GT$8*[1]Données!$D$24,GO$3="Dimanche",GT$8*[1]Données!$F$24,$B8="SSIAP1",GT$8*[1]Données!$C$24)</f>
        <v>#N/A</v>
      </c>
      <c r="GY9" s="52" t="e">
        <f>_xlfn.IFS(GV$7="X",GU$8*[1]Données!$I$24,GO$3="Samedi",$K8*[1]Données!$D$24,GO$3="Dimanche",GU$8*[1]Données!$F$24,$B8="SSIAP1",GU$8*[1]Données!$B$24)</f>
        <v>#N/A</v>
      </c>
      <c r="GZ9" s="52">
        <f>IF($B8="SSIAP1",SUM(GV9:GY9),0)</f>
        <v>0</v>
      </c>
      <c r="HA9" s="72"/>
      <c r="HB9" s="72"/>
      <c r="HC9" s="75"/>
      <c r="HD9" s="69"/>
      <c r="HE9" s="69"/>
      <c r="HF9" s="69"/>
      <c r="HG9" s="69"/>
      <c r="HH9" s="52" t="e">
        <f>_xlfn.IFS(HH$7="X",HD$8*[1]Données!$H$24,HA$3="Samedi",HD$8*[1]Données!$D$24,HA$3="Dimanche",HD$8*[1]Données!$F$24,$B8="SSIAP1",HD$8*[1]Données!$B$24)</f>
        <v>#N/A</v>
      </c>
      <c r="HI9" s="52" t="e">
        <f>_xlfn.IFS(HH$7="X",HE$8*[1]Données!$I$24,HA$3="Samedi",HE$8*[1]Données!$D$24,HA$3="Dimanche",HE$8*[1]Données!$F$24,$B8="SSIAP1",HE$8*[1]Données!$C$24)</f>
        <v>#N/A</v>
      </c>
      <c r="HJ9" s="52" t="e">
        <f>_xlfn.IFS(HH$7="X",HF$8*[1]Données!$I$24,HA$3="Samedi",HF$8*[1]Données!$D$24,HA$3="Dimanche",HF$8*[1]Données!$F$24,$B8="SSIAP1",HF$8*[1]Données!$C$24)</f>
        <v>#N/A</v>
      </c>
      <c r="HK9" s="52" t="e">
        <f>_xlfn.IFS(HH$7="X",HG$8*[1]Données!$I$24,HA$3="Samedi",$K8*[1]Données!$D$24,HA$3="Dimanche",HG$8*[1]Données!$F$24,$B8="SSIAP1",HG$8*[1]Données!$B$24)</f>
        <v>#N/A</v>
      </c>
      <c r="HL9" s="52">
        <f>IF($B8="SSIAP1",SUM(HH9:HK9),0)</f>
        <v>0</v>
      </c>
      <c r="HM9" s="72"/>
      <c r="HN9" s="72"/>
      <c r="HO9" s="75"/>
      <c r="HP9" s="69"/>
      <c r="HQ9" s="69"/>
      <c r="HR9" s="69"/>
      <c r="HS9" s="69"/>
      <c r="HT9" s="52">
        <f>_xlfn.IFS(HT$7="X",HP$8*[1]Données!$H$24,HM$3="Samedi",HP$8*[1]Données!$D$24,HM$3="Dimanche",HP$8*[1]Données!$F$24,$B8="SSIAP1",HP$8*[1]Données!$B$24)</f>
        <v>97.6</v>
      </c>
      <c r="HU9" s="52">
        <f>_xlfn.IFS(HT$7="X",HQ$8*[1]Données!$I$24,HM$3="Samedi",HQ$8*[1]Données!$D$24,HM$3="Dimanche",HQ$8*[1]Données!$F$24,$B8="SSIAP1",HQ$8*[1]Données!$C$24)</f>
        <v>219.6</v>
      </c>
      <c r="HV9" s="52">
        <f>_xlfn.IFS(HT$7="X",HR$8*[1]Données!$I$24,HM$3="Samedi",HR$8*[1]Données!$D$24,HM$3="Dimanche",HR$8*[1]Données!$F$24,$B8="SSIAP1",HR$8*[1]Données!$C$24)</f>
        <v>24.4</v>
      </c>
      <c r="HW9" s="52">
        <f>_xlfn.IFS(HT$7="X",HS$8*[1]Données!$I$24,HM$3="Samedi",$K8*[1]Données!$D$24,HM$3="Dimanche",HS$8*[1]Données!$F$24,$B8="SSIAP1",HS$8*[1]Données!$B$24)</f>
        <v>0</v>
      </c>
      <c r="HX9" s="52">
        <f>IF($B8="SSIAP1",SUM(HT9:HW9),0)</f>
        <v>0</v>
      </c>
      <c r="HY9" s="72"/>
      <c r="HZ9" s="72"/>
      <c r="IA9" s="75"/>
      <c r="IB9" s="69"/>
      <c r="IC9" s="69"/>
      <c r="ID9" s="69"/>
      <c r="IE9" s="69"/>
      <c r="IF9" s="52">
        <f>_xlfn.IFS(IF$7="X",IB$8*[1]Données!$H$24,HY$3="Samedi",IB$8*[1]Données!$D$24,HY$3="Dimanche",IB$8*[1]Données!$F$24,$B8="SSIAP1",IB$8*[1]Données!$B$24)</f>
        <v>107.36</v>
      </c>
      <c r="IG9" s="52">
        <f>_xlfn.IFS(IF$7="X",IC$8*[1]Données!$I$24,HY$3="Samedi",IC$8*[1]Données!$D$24,HY$3="Dimanche",IC$8*[1]Données!$F$24,$B8="SSIAP1",IC$8*[1]Données!$C$24)</f>
        <v>241.56</v>
      </c>
      <c r="IH9" s="52">
        <f>_xlfn.IFS(IF$7="X",ID$8*[1]Données!$I$24,HY$3="Samedi",ID$8*[1]Données!$D$24,HY$3="Dimanche",ID$8*[1]Données!$F$24,$B8="SSIAP1",ID$8*[1]Données!$C$24)</f>
        <v>26.84</v>
      </c>
      <c r="II9" s="52">
        <f>_xlfn.IFS(IF$7="X",IE$8*[1]Données!$I$24,HY$3="Samedi",$K8*[1]Données!$D$24,HY$3="Dimanche",IE$8*[1]Données!$F$24,$B8="SSIAP1",IE$8*[1]Données!$B$24)</f>
        <v>26.84</v>
      </c>
      <c r="IJ9" s="52">
        <f>IF($B8="SSIAP1",SUM(IF9:II9),0)</f>
        <v>0</v>
      </c>
      <c r="IK9" s="72"/>
      <c r="IL9" s="72"/>
      <c r="IM9" s="75"/>
      <c r="IN9" s="69"/>
      <c r="IO9" s="69"/>
      <c r="IP9" s="69"/>
      <c r="IQ9" s="69"/>
      <c r="IR9" s="52" t="e">
        <f>_xlfn.IFS(IR$7="X",IN$8*[1]Données!$H$24,IK$3="Samedi",IN$8*[1]Données!$D$24,IK$3="Dimanche",IN$8*[1]Données!$F$24,$B8="SSIAP1",IN$8*[1]Données!$B$24)</f>
        <v>#N/A</v>
      </c>
      <c r="IS9" s="52" t="e">
        <f>_xlfn.IFS(IR$7="X",IO$8*[1]Données!$I$24,IK$3="Samedi",IO$8*[1]Données!$D$24,IK$3="Dimanche",IO$8*[1]Données!$F$24,$B8="SSIAP1",IO$8*[1]Données!$C$24)</f>
        <v>#N/A</v>
      </c>
      <c r="IT9" s="52" t="e">
        <f>_xlfn.IFS(IR$7="X",IP$8*[1]Données!$I$24,IK$3="Samedi",IP$8*[1]Données!$D$24,IK$3="Dimanche",IP$8*[1]Données!$F$24,$B8="SSIAP1",IP$8*[1]Données!$C$24)</f>
        <v>#N/A</v>
      </c>
      <c r="IU9" s="52" t="e">
        <f>_xlfn.IFS(IR$7="X",IQ$8*[1]Données!$I$24,IK$3="Samedi",$K8*[1]Données!$D$24,IK$3="Dimanche",IQ$8*[1]Données!$F$24,$B8="SSIAP1",IQ$8*[1]Données!$B$24)</f>
        <v>#N/A</v>
      </c>
      <c r="IV9" s="52">
        <f>IF($B8="SSIAP1",SUM(IR9:IU9),0)</f>
        <v>0</v>
      </c>
      <c r="IW9" s="72"/>
      <c r="IX9" s="72"/>
      <c r="IY9" s="75"/>
      <c r="IZ9" s="69"/>
      <c r="JA9" s="69"/>
      <c r="JB9" s="69"/>
      <c r="JC9" s="69"/>
      <c r="JD9" s="52" t="e">
        <f>_xlfn.IFS(JD$7="X",IZ$8*[1]Données!$H$24,IW$3="Samedi",IZ$8*[1]Données!$D$24,IW$3="Dimanche",IZ$8*[1]Données!$F$24,$B8="SSIAP1",IZ$8*[1]Données!$B$24)</f>
        <v>#N/A</v>
      </c>
      <c r="JE9" s="52" t="e">
        <f>_xlfn.IFS(JD$7="X",JA$8*[1]Données!$I$24,IW$3="Samedi",JA$8*[1]Données!$D$24,IW$3="Dimanche",JA$8*[1]Données!$F$24,$B8="SSIAP1",JA$8*[1]Données!$C$24)</f>
        <v>#N/A</v>
      </c>
      <c r="JF9" s="52" t="e">
        <f>_xlfn.IFS(JD$7="X",JB$8*[1]Données!$I$24,IW$3="Samedi",JB$8*[1]Données!$D$24,IW$3="Dimanche",JB$8*[1]Données!$F$24,$B8="SSIAP1",JB$8*[1]Données!$C$24)</f>
        <v>#N/A</v>
      </c>
      <c r="JG9" s="52" t="e">
        <f>_xlfn.IFS(JD$7="X",JC$8*[1]Données!$I$24,IW$3="Samedi",$K8*[1]Données!$D$24,IW$3="Dimanche",JC$8*[1]Données!$F$24,$B8="SSIAP1",JC$8*[1]Données!$B$24)</f>
        <v>#N/A</v>
      </c>
      <c r="JH9" s="52">
        <f>IF($B8="SSIAP1",SUM(JD9:JG9),0)</f>
        <v>0</v>
      </c>
      <c r="JI9" s="72"/>
      <c r="JJ9" s="72"/>
      <c r="JK9" s="75"/>
      <c r="JL9" s="69"/>
      <c r="JM9" s="69"/>
      <c r="JN9" s="69"/>
      <c r="JO9" s="69"/>
      <c r="JP9" s="52" t="e">
        <f>_xlfn.IFS(JP$7="X",JL$8*[1]Données!$H$24,JI$3="Samedi",JL$8*[1]Données!$D$24,JI$3="Dimanche",JL$8*[1]Données!$F$24,$B8="SSIAP1",JL$8*[1]Données!$B$24)</f>
        <v>#N/A</v>
      </c>
      <c r="JQ9" s="52" t="e">
        <f>_xlfn.IFS(JP$7="X",JM$8*[1]Données!$I$24,JI$3="Samedi",JM$8*[1]Données!$D$24,JI$3="Dimanche",JM$8*[1]Données!$F$24,$B8="SSIAP1",JM$8*[1]Données!$C$24)</f>
        <v>#N/A</v>
      </c>
      <c r="JR9" s="52" t="e">
        <f>_xlfn.IFS(JP$7="X",JN$8*[1]Données!$I$24,JI$3="Samedi",JN$8*[1]Données!$D$24,JI$3="Dimanche",JN$8*[1]Données!$F$24,$B8="SSIAP1",JN$8*[1]Données!$C$24)</f>
        <v>#N/A</v>
      </c>
      <c r="JS9" s="52" t="e">
        <f>_xlfn.IFS(JP$7="X",JO$8*[1]Données!$I$24,JI$3="Samedi",$K8*[1]Données!$D$24,JI$3="Dimanche",JO$8*[1]Données!$F$24,$B8="SSIAP1",JO$8*[1]Données!$B$24)</f>
        <v>#N/A</v>
      </c>
      <c r="JT9" s="52">
        <f>IF($B8="SSIAP1",SUM(JP9:JS9),0)</f>
        <v>0</v>
      </c>
      <c r="JU9" s="72"/>
      <c r="JV9" s="72"/>
      <c r="JW9" s="75"/>
      <c r="JX9" s="69"/>
      <c r="JY9" s="69"/>
      <c r="JZ9" s="69"/>
      <c r="KA9" s="69"/>
      <c r="KB9" s="52" t="e">
        <f>_xlfn.IFS(KB$7="X",JX$8*[1]Données!$H$24,JU$3="Samedi",JX$8*[1]Données!$D$24,JU$3="Dimanche",JX$8*[1]Données!$F$24,$B8="SSIAP1",JX$8*[1]Données!$B$24)</f>
        <v>#N/A</v>
      </c>
      <c r="KC9" s="52" t="e">
        <f>_xlfn.IFS(KB$7="X",JY$8*[1]Données!$I$24,JU$3="Samedi",JY$8*[1]Données!$D$24,JU$3="Dimanche",JY$8*[1]Données!$F$24,$B8="SSIAP1",JY$8*[1]Données!$C$24)</f>
        <v>#N/A</v>
      </c>
      <c r="KD9" s="52" t="e">
        <f>_xlfn.IFS(KB$7="X",JZ$8*[1]Données!$I$24,JU$3="Samedi",JZ$8*[1]Données!$D$24,JU$3="Dimanche",JZ$8*[1]Données!$F$24,$B8="SSIAP1",JZ$8*[1]Données!$C$24)</f>
        <v>#N/A</v>
      </c>
      <c r="KE9" s="52" t="e">
        <f>_xlfn.IFS(KB$7="X",KA$8*[1]Données!$I$24,JU$3="Samedi",$K8*[1]Données!$D$24,JU$3="Dimanche",KA$8*[1]Données!$F$24,$B8="SSIAP1",KA$8*[1]Données!$B$24)</f>
        <v>#N/A</v>
      </c>
      <c r="KF9" s="52">
        <f>IF($B8="SSIAP1",SUM(KB9:KE9),0)</f>
        <v>0</v>
      </c>
      <c r="KG9" s="72"/>
      <c r="KH9" s="72"/>
      <c r="KI9" s="75"/>
      <c r="KJ9" s="69"/>
      <c r="KK9" s="69"/>
      <c r="KL9" s="69"/>
      <c r="KM9" s="69"/>
      <c r="KN9" s="52" t="e">
        <f>_xlfn.IFS(KN$7="X",KJ$8*[1]Données!$H$24,KG$3="Samedi",KJ$8*[1]Données!$D$24,KG$3="Dimanche",KJ$8*[1]Données!$F$24,$B8="SSIAP1",KJ$8*[1]Données!$B$24)</f>
        <v>#N/A</v>
      </c>
      <c r="KO9" s="52" t="e">
        <f>_xlfn.IFS(KN$7="X",KK$8*[1]Données!$I$24,KG$3="Samedi",KK$8*[1]Données!$D$24,KG$3="Dimanche",KK$8*[1]Données!$F$24,$B8="SSIAP1",KK$8*[1]Données!$C$24)</f>
        <v>#N/A</v>
      </c>
      <c r="KP9" s="52" t="e">
        <f>_xlfn.IFS(KN$7="X",KL$8*[1]Données!$I$24,KG$3="Samedi",KL$8*[1]Données!$D$24,KG$3="Dimanche",KL$8*[1]Données!$F$24,$B8="SSIAP1",KL$8*[1]Données!$C$24)</f>
        <v>#N/A</v>
      </c>
      <c r="KQ9" s="52" t="e">
        <f>_xlfn.IFS(KN$7="X",KM$8*[1]Données!$I$24,KG$3="Samedi",$K8*[1]Données!$D$24,KG$3="Dimanche",KM$8*[1]Données!$F$24,$B8="SSIAP1",KM$8*[1]Données!$B$24)</f>
        <v>#N/A</v>
      </c>
      <c r="KR9" s="52">
        <f>IF($B8="SSIAP1",SUM(KN9:KQ9),0)</f>
        <v>0</v>
      </c>
      <c r="KS9" s="72"/>
      <c r="KT9" s="72"/>
      <c r="KU9" s="75"/>
      <c r="KV9" s="69"/>
      <c r="KW9" s="69"/>
      <c r="KX9" s="69"/>
      <c r="KY9" s="69"/>
      <c r="KZ9" s="52">
        <f>_xlfn.IFS(KZ$7="X",KV$8*[1]Données!$H$24,KS$3="Samedi",KV$8*[1]Données!$D$24,KS$3="Dimanche",KV$8*[1]Données!$F$24,$B8="SSIAP1",KV$8*[1]Données!$B$24)</f>
        <v>97.6</v>
      </c>
      <c r="LA9" s="52">
        <f>_xlfn.IFS(KZ$7="X",KW$8*[1]Données!$I$24,KS$3="Samedi",KW$8*[1]Données!$D$24,KS$3="Dimanche",KW$8*[1]Données!$F$24,$B8="SSIAP1",KW$8*[1]Données!$C$24)</f>
        <v>219.6</v>
      </c>
      <c r="LB9" s="52">
        <f>_xlfn.IFS(KZ$7="X",KX$8*[1]Données!$I$24,KS$3="Samedi",KX$8*[1]Données!$D$24,KS$3="Dimanche",KX$8*[1]Données!$F$24,$B8="SSIAP1",KX$8*[1]Données!$C$24)</f>
        <v>24.4</v>
      </c>
      <c r="LC9" s="52">
        <f>_xlfn.IFS(KZ$7="X",KY$8*[1]Données!$I$24,KS$3="Samedi",$K8*[1]Données!$D$24,KS$3="Dimanche",KY$8*[1]Données!$F$24,$B8="SSIAP1",KY$8*[1]Données!$B$24)</f>
        <v>0</v>
      </c>
      <c r="LD9" s="52">
        <f>IF($B8="SSIAP1",SUM(KZ9:LC9),0)</f>
        <v>0</v>
      </c>
      <c r="LE9" s="72"/>
      <c r="LF9" s="72"/>
      <c r="LG9" s="75"/>
      <c r="LH9" s="69"/>
      <c r="LI9" s="69"/>
      <c r="LJ9" s="69"/>
      <c r="LK9" s="69"/>
      <c r="LL9" s="52">
        <f>_xlfn.IFS(LL$7="X",LH$8*[1]Données!$H$24,LE$3="Samedi",LH$8*[1]Données!$D$24,LE$3="Dimanche",LH$8*[1]Données!$F$24,$B8="SSIAP1",LH$8*[1]Données!$B$24)</f>
        <v>107.36</v>
      </c>
      <c r="LM9" s="52">
        <f>_xlfn.IFS(LL$7="X",LI$8*[1]Données!$I$24,LE$3="Samedi",LI$8*[1]Données!$D$24,LE$3="Dimanche",LI$8*[1]Données!$F$24,$B8="SSIAP1",LI$8*[1]Données!$C$24)</f>
        <v>241.56</v>
      </c>
      <c r="LN9" s="52">
        <f>_xlfn.IFS(LL$7="X",LJ$8*[1]Données!$I$24,LE$3="Samedi",LJ$8*[1]Données!$D$24,LE$3="Dimanche",LJ$8*[1]Données!$F$24,$B8="SSIAP1",LJ$8*[1]Données!$C$24)</f>
        <v>26.84</v>
      </c>
      <c r="LO9" s="52">
        <f>_xlfn.IFS(LL$7="X",LK$8*[1]Données!$I$24,LE$3="Samedi",$K8*[1]Données!$D$24,LE$3="Dimanche",LK$8*[1]Données!$F$24,$B8="SSIAP1",LK$8*[1]Données!$B$24)</f>
        <v>26.84</v>
      </c>
      <c r="LP9" s="52">
        <f>IF($B8="SSIAP1",SUM(LL9:LO9),0)</f>
        <v>0</v>
      </c>
      <c r="LQ9" s="72"/>
      <c r="LR9" s="72"/>
      <c r="LS9" s="75"/>
      <c r="LT9" s="69"/>
      <c r="LU9" s="69"/>
      <c r="LV9" s="69"/>
      <c r="LW9" s="69"/>
      <c r="LX9" s="52" t="e">
        <f>_xlfn.IFS(LX$7="X",LT$8*[1]Données!$H$24,LQ$3="Samedi",LT$8*[1]Données!$D$24,LQ$3="Dimanche",LT$8*[1]Données!$F$24,$B8="SSIAP1",LT$8*[1]Données!$B$24)</f>
        <v>#N/A</v>
      </c>
      <c r="LY9" s="52" t="e">
        <f>_xlfn.IFS(LX$7="X",LU$8*[1]Données!$I$24,LQ$3="Samedi",LU$8*[1]Données!$D$24,LQ$3="Dimanche",LU$8*[1]Données!$F$24,$B8="SSIAP1",LU$8*[1]Données!$C$24)</f>
        <v>#N/A</v>
      </c>
      <c r="LZ9" s="52" t="e">
        <f>_xlfn.IFS(LX$7="X",LV$8*[1]Données!$I$24,LQ$3="Samedi",LV$8*[1]Données!$D$24,LQ$3="Dimanche",LV$8*[1]Données!$F$24,$B8="SSIAP1",LV$8*[1]Données!$C$24)</f>
        <v>#N/A</v>
      </c>
      <c r="MA9" s="52" t="e">
        <f>_xlfn.IFS(LX$7="X",LW$8*[1]Données!$I$24,LQ$3="Samedi",$K8*[1]Données!$D$24,LQ$3="Dimanche",LW$8*[1]Données!$F$24,$B8="SSIAP1",LW$8*[1]Données!$B$24)</f>
        <v>#N/A</v>
      </c>
      <c r="MB9" s="52">
        <f>IF($B8="SSIAP1",SUM(LX9:MA9),0)</f>
        <v>0</v>
      </c>
      <c r="MC9" s="72"/>
      <c r="MD9" s="72"/>
      <c r="ME9" s="75"/>
      <c r="MF9" s="69"/>
      <c r="MG9" s="69"/>
      <c r="MH9" s="69"/>
      <c r="MI9" s="69"/>
      <c r="MJ9" s="52" t="e">
        <f>_xlfn.IFS(MJ$7="X",MF$8*[1]Données!$H$24,MC$3="Samedi",MF$8*[1]Données!$D$24,MC$3="Dimanche",MF$8*[1]Données!$F$24,$B8="SSIAP1",MF$8*[1]Données!$B$24)</f>
        <v>#N/A</v>
      </c>
      <c r="MK9" s="52" t="e">
        <f>_xlfn.IFS(MJ$7="X",MG$8*[1]Données!$I$24,MC$3="Samedi",MG$8*[1]Données!$D$24,MC$3="Dimanche",MG$8*[1]Données!$F$24,$B8="SSIAP1",MG$8*[1]Données!$C$24)</f>
        <v>#N/A</v>
      </c>
      <c r="ML9" s="52" t="e">
        <f>_xlfn.IFS(MJ$7="X",MH$8*[1]Données!$I$24,MC$3="Samedi",MH$8*[1]Données!$D$24,MC$3="Dimanche",MH$8*[1]Données!$F$24,$B8="SSIAP1",MH$8*[1]Données!$C$24)</f>
        <v>#N/A</v>
      </c>
      <c r="MM9" s="52" t="e">
        <f>_xlfn.IFS(MJ$7="X",MI$8*[1]Données!$I$24,MC$3="Samedi",$K8*[1]Données!$D$24,MC$3="Dimanche",MI$8*[1]Données!$F$24,$B8="SSIAP1",MI$8*[1]Données!$B$24)</f>
        <v>#N/A</v>
      </c>
      <c r="MN9" s="52">
        <f>IF($B8="SSIAP1",SUM(MJ9:MM9),0)</f>
        <v>0</v>
      </c>
      <c r="MO9" s="72"/>
      <c r="MP9" s="72"/>
      <c r="MQ9" s="75"/>
      <c r="MR9" s="69"/>
      <c r="MS9" s="69"/>
      <c r="MT9" s="69"/>
      <c r="MU9" s="69"/>
      <c r="MV9" s="52" t="e">
        <f>_xlfn.IFS(MV$7="X",MR$8*[1]Données!$H$24,MO$3="Samedi",MR$8*[1]Données!$D$24,MO$3="Dimanche",MR$8*[1]Données!$F$24,$B8="SSIAP1",MR$8*[1]Données!$B$24)</f>
        <v>#N/A</v>
      </c>
      <c r="MW9" s="52" t="e">
        <f>_xlfn.IFS(MV$7="X",MS$8*[1]Données!$I$24,MO$3="Samedi",MS$8*[1]Données!$D$24,MO$3="Dimanche",MS$8*[1]Données!$F$24,$B8="SSIAP1",MS$8*[1]Données!$C$24)</f>
        <v>#N/A</v>
      </c>
      <c r="MX9" s="52" t="e">
        <f>_xlfn.IFS(MV$7="X",MT$8*[1]Données!$I$24,MO$3="Samedi",MT$8*[1]Données!$D$24,MO$3="Dimanche",MT$8*[1]Données!$F$24,$B8="SSIAP1",MT$8*[1]Données!$C$24)</f>
        <v>#N/A</v>
      </c>
      <c r="MY9" s="52" t="e">
        <f>_xlfn.IFS(MV$7="X",MU$8*[1]Données!$I$24,MO$3="Samedi",$K8*[1]Données!$D$24,MO$3="Dimanche",MU$8*[1]Données!$F$24,$B8="SSIAP1",MU$8*[1]Données!$B$24)</f>
        <v>#N/A</v>
      </c>
      <c r="MZ9" s="52">
        <f>IF($B8="SSIAP1",SUM(MV9:MY9),0)</f>
        <v>0</v>
      </c>
      <c r="NA9" s="72"/>
      <c r="NB9" s="72"/>
      <c r="NC9" s="75"/>
      <c r="ND9" s="69"/>
      <c r="NE9" s="69"/>
      <c r="NF9" s="69"/>
      <c r="NG9" s="69"/>
      <c r="NH9" s="52" t="e">
        <f>_xlfn.IFS(NH$7="X",ND$8*[1]Données!$H$24,NA$3="Samedi",ND$8*[1]Données!$D$24,NA$3="Dimanche",ND$8*[1]Données!$F$24,$B8="SSIAP1",ND$8*[1]Données!$B$24)</f>
        <v>#N/A</v>
      </c>
      <c r="NI9" s="52" t="e">
        <f>_xlfn.IFS(NH$7="X",NE$8*[1]Données!$I$24,NA$3="Samedi",NE$8*[1]Données!$D$24,NA$3="Dimanche",NE$8*[1]Données!$F$24,$B8="SSIAP1",NE$8*[1]Données!$C$24)</f>
        <v>#N/A</v>
      </c>
      <c r="NJ9" s="52" t="e">
        <f>_xlfn.IFS(NH$7="X",NF$8*[1]Données!$I$24,NA$3="Samedi",NF$8*[1]Données!$D$24,NA$3="Dimanche",NF$8*[1]Données!$F$24,$B8="SSIAP1",NF$8*[1]Données!$C$24)</f>
        <v>#N/A</v>
      </c>
      <c r="NK9" s="52" t="e">
        <f>_xlfn.IFS(NH$7="X",NG$8*[1]Données!$I$24,NA$3="Samedi",$K8*[1]Données!$D$24,NA$3="Dimanche",NG$8*[1]Données!$F$24,$B8="SSIAP1",NG$8*[1]Données!$B$24)</f>
        <v>#N/A</v>
      </c>
      <c r="NL9" s="52">
        <f>IF($B8="SSIAP1",SUM(NH9:NK9),0)</f>
        <v>0</v>
      </c>
      <c r="NM9" s="50">
        <f>IF($B$8="SSIAP1",SUM($P9+$AB9+$AN9+$AZ9+$BL9+$BX9+$CJ9+$CV9+$DH9+$DT9+$EF9+$ER9+$FD9+$FP9+$GB8+$GB9+$GN9+$GZ9+$HL9+$HX9+$IJ9+$IV9+$JH9+$JT9+$KF9+$KR9+$LD9+$LP9+$MB9+$MN9+$MZ9+$NL9),0)</f>
        <v>0</v>
      </c>
    </row>
    <row r="10" spans="1:377" ht="15.75" hidden="1" thickBot="1">
      <c r="A10" s="78"/>
      <c r="B10" s="81"/>
      <c r="C10" s="81"/>
      <c r="D10" s="51"/>
      <c r="E10" s="72"/>
      <c r="F10" s="72"/>
      <c r="G10" s="75"/>
      <c r="H10" s="69"/>
      <c r="I10" s="69"/>
      <c r="J10" s="69"/>
      <c r="K10" s="69"/>
      <c r="L10" s="52">
        <f>_xlfn.IFS(L$7="X",H$8*[1]Données!$H$25,E$3="Samedi",H$8*[1]Données!$D$25,E$3="Dimanche",H$8*[1]Données!$F$25,$B8="SSIAP2",H$8*[1]Données!$B$25)</f>
        <v>0</v>
      </c>
      <c r="M10" s="52">
        <f>_xlfn.IFS(L$7="X",I$8*[1]Données!$I$25,E$3="Samedi",I$8*[1]Données!$D$25,E$3="Dimanche",I$8*[1]Données!$F$25,$B8="SSIAP2",I$8*[1]Données!$C$25)</f>
        <v>518.55999999999995</v>
      </c>
      <c r="N10" s="52">
        <f>_xlfn.IFS(L$7="X",J$8*[1]Données!$I$25,E$3="Samedi",J$8*[1]Données!$D$25,E$3="Dimanche",J$8*[1]Données!$F$25,$B8="SSIAP2",J$8*[1]Données!$C$25)</f>
        <v>64.819999999999993</v>
      </c>
      <c r="O10" s="52">
        <f>_xlfn.IFS(L$7="X",K$8*[1]Données!$I$25,E$3="Samedi",K$8*[1]Données!$D$25,E$3="Dimanche",K$8*[1]Données!$F$25,$B8="SSIAP2",K$8*[1]Données!$B$25)</f>
        <v>0</v>
      </c>
      <c r="P10" s="52">
        <f>IF($B8="SSIAP2",SUM(L10:O10),0)</f>
        <v>0</v>
      </c>
      <c r="Q10" s="72"/>
      <c r="R10" s="72"/>
      <c r="S10" s="75"/>
      <c r="T10" s="69"/>
      <c r="U10" s="69"/>
      <c r="V10" s="69"/>
      <c r="W10" s="69"/>
      <c r="X10" s="52" t="e">
        <f>_xlfn.IFS(X$7="X",T$8*[1]Données!$H$25,Q$3="Samedi",T$8*[1]Données!$D$25,Q$3="Dimanche",T$8*[1]Données!$F$25,$B8="SSIAP2",T$8*[1]Données!$B$25)</f>
        <v>#N/A</v>
      </c>
      <c r="Y10" s="52" t="e">
        <f>_xlfn.IFS(X$7="X",U$8*[1]Données!$I$25,Q$3="Samedi",U$8*[1]Données!$D$25,Q$3="Dimanche",U$8*[1]Données!$F$25,$B8="SSIAP2",U$8*[1]Données!$C$25)</f>
        <v>#N/A</v>
      </c>
      <c r="Z10" s="52" t="e">
        <f>_xlfn.IFS(X$7="X",V$8*[1]Données!$I$25,Q$3="Samedi",V$8*[1]Données!$D$25,Q$3="Dimanche",V$8*[1]Données!$F$25,$B8="SSIAP2",V$8*[1]Données!$C$25)</f>
        <v>#N/A</v>
      </c>
      <c r="AA10" s="52" t="e">
        <f>_xlfn.IFS(X$7="X",W$8*[1]Données!$I$25,Q$3="Samedi",W$8*[1]Données!$D$25,Q$3="Dimanche",W$8*[1]Données!$F$25,$B8="SSIAP2",W$8*[1]Données!$B$25)</f>
        <v>#N/A</v>
      </c>
      <c r="AB10" s="52">
        <f>IF($B8="SSIAP2",SUM(X10:AA10),0)</f>
        <v>0</v>
      </c>
      <c r="AC10" s="72"/>
      <c r="AD10" s="72"/>
      <c r="AE10" s="75"/>
      <c r="AF10" s="69"/>
      <c r="AG10" s="69"/>
      <c r="AH10" s="69"/>
      <c r="AI10" s="69"/>
      <c r="AJ10" s="52" t="e">
        <f>_xlfn.IFS(AJ$7="X",AF$8*[1]Données!$H$25,AC$3="Samedi",AF$8*[1]Données!$D$25,AC$3="Dimanche",AF$8*[1]Données!$F$25,$B8="SSIAP2",AF$8*[1]Données!$B$25)</f>
        <v>#N/A</v>
      </c>
      <c r="AK10" s="52" t="e">
        <f>_xlfn.IFS(AJ$7="X",AG$8*[1]Données!$I$25,AC$3="Samedi",AG$8*[1]Données!$D$25,AC$3="Dimanche",AG$8*[1]Données!$F$25,$B8="SSIAP2",AG$8*[1]Données!$C$25)</f>
        <v>#N/A</v>
      </c>
      <c r="AL10" s="52" t="e">
        <f>_xlfn.IFS(AJ$7="X",AH$8*[1]Données!$I$25,AC$3="Samedi",AH$8*[1]Données!$D$25,AC$3="Dimanche",AH$8*[1]Données!$F$25,$B8="SSIAP2",AH$8*[1]Données!$C$25)</f>
        <v>#N/A</v>
      </c>
      <c r="AM10" s="52" t="e">
        <f>_xlfn.IFS(AJ$7="X",AI$8*[1]Données!$I$25,AC$3="Samedi",AI$8*[1]Données!$D$25,AC$3="Dimanche",AI$8*[1]Données!$F$25,$B8="SSIAP2",AI$8*[1]Données!$B$25)</f>
        <v>#N/A</v>
      </c>
      <c r="AN10" s="52">
        <f>IF($B8="SSIAP2",SUM(AJ10:AM10),0)</f>
        <v>0</v>
      </c>
      <c r="AO10" s="72"/>
      <c r="AP10" s="72"/>
      <c r="AQ10" s="75"/>
      <c r="AR10" s="69"/>
      <c r="AS10" s="69"/>
      <c r="AT10" s="69"/>
      <c r="AU10" s="69"/>
      <c r="AV10" s="52" t="e">
        <f>_xlfn.IFS(AV$7="X",AR$8*[1]Données!$H$25,AO$3="Samedi",AR$8*[1]Données!$D$25,AO$3="Dimanche",AR$8*[1]Données!$F$25,$B8="SSIAP2",AR$8*[1]Données!$B$25)</f>
        <v>#N/A</v>
      </c>
      <c r="AW10" s="52" t="e">
        <f>_xlfn.IFS(AV$7="X",AS$8*[1]Données!$I$25,AO$3="Samedi",AS$8*[1]Données!$D$25,AO$3="Dimanche",AS$8*[1]Données!$F$25,$B8="SSIAP2",AS$8*[1]Données!$C$25)</f>
        <v>#N/A</v>
      </c>
      <c r="AX10" s="52" t="e">
        <f>_xlfn.IFS(AV$7="X",AT$8*[1]Données!$I$25,AO$3="Samedi",AT$8*[1]Données!$D$25,AO$3="Dimanche",AT$8*[1]Données!$F$25,$B8="SSIAP2",AT$8*[1]Données!$C$25)</f>
        <v>#N/A</v>
      </c>
      <c r="AY10" s="52" t="e">
        <f>_xlfn.IFS(AV$7="X",AU$8*[1]Données!$I$25,AO$3="Samedi",AU$8*[1]Données!$D$25,AO$3="Dimanche",AU$8*[1]Données!$F$25,$B8="SSIAP2",AU$8*[1]Données!$B$25)</f>
        <v>#N/A</v>
      </c>
      <c r="AZ10" s="52">
        <f>IF($B8="SSIAP2",SUM(AV10:AY10),0)</f>
        <v>0</v>
      </c>
      <c r="BA10" s="72"/>
      <c r="BB10" s="72"/>
      <c r="BC10" s="75"/>
      <c r="BD10" s="69"/>
      <c r="BE10" s="69"/>
      <c r="BF10" s="69"/>
      <c r="BG10" s="69"/>
      <c r="BH10" s="52">
        <f>_xlfn.IFS(BH$7="X",BD$8*[1]Données!$H$25,BA$3="Samedi",BD$8*[1]Données!$D$25,BA$3="Dimanche",BD$8*[1]Données!$F$25,$B8="SSIAP2",BD$8*[1]Données!$B$25)</f>
        <v>116.8</v>
      </c>
      <c r="BI10" s="52">
        <f>_xlfn.IFS(BH$7="X",BE$8*[1]Données!$I$25,BA$3="Samedi",BE$8*[1]Données!$D$25,BA$3="Dimanche",BE$8*[1]Données!$F$25,$B8="SSIAP2",BE$8*[1]Données!$C$25)</f>
        <v>262.8</v>
      </c>
      <c r="BJ10" s="52">
        <f>_xlfn.IFS(BH$7="X",BF$8*[1]Données!$I$25,BA$3="Samedi",BF$8*[1]Données!$D$25,BA$3="Dimanche",BF$8*[1]Données!$F$25,$B8="SSIAP2",BF$8*[1]Données!$C$25)</f>
        <v>29.2</v>
      </c>
      <c r="BK10" s="52">
        <f>_xlfn.IFS(BH$7="X",BG$8*[1]Données!$I$25,BA$3="Samedi",BG$8*[1]Données!$D$25,BA$3="Dimanche",BG$8*[1]Données!$F$25,$B8="SSIAP2",BG$8*[1]Données!$B$25)</f>
        <v>29.2</v>
      </c>
      <c r="BL10" s="52">
        <f>IF($B8="SSIAP2",SUM(BH10:BK10),0)</f>
        <v>0</v>
      </c>
      <c r="BM10" s="72"/>
      <c r="BN10" s="72"/>
      <c r="BO10" s="75"/>
      <c r="BP10" s="69"/>
      <c r="BQ10" s="69"/>
      <c r="BR10" s="69"/>
      <c r="BS10" s="69"/>
      <c r="BT10" s="52">
        <f>_xlfn.IFS(BT$7="X",BP$8*[1]Données!$H$25,BM$3="Samedi",BP$8*[1]Données!$D$25,BM$3="Dimanche",BP$8*[1]Données!$F$25,$B8="SSIAP2",BP$8*[1]Données!$B$25)</f>
        <v>128.47999999999999</v>
      </c>
      <c r="BU10" s="52">
        <f>_xlfn.IFS(BT$7="X",BQ$8*[1]Données!$I$25,BM$3="Samedi",BQ$8*[1]Données!$D$25,BM$3="Dimanche",BQ$8*[1]Données!$F$25,$B8="SSIAP2",BQ$8*[1]Données!$C$25)</f>
        <v>289.08</v>
      </c>
      <c r="BV10" s="52">
        <f>_xlfn.IFS(BT$7="X",BR$8*[1]Données!$I$25,BM$3="Samedi",BR$8*[1]Données!$D$25,BM$3="Dimanche",BR$8*[1]Données!$F$25,$B8="SSIAP2",BR$8*[1]Données!$C$25)</f>
        <v>32.119999999999997</v>
      </c>
      <c r="BW10" s="52">
        <f>_xlfn.IFS(BT$7="X",BS$8*[1]Données!$I$25,BM$3="Samedi",BS$8*[1]Données!$D$25,BM$3="Dimanche",BS$8*[1]Données!$F$25,$B8="SSIAP2",BS$8*[1]Données!$B$25)</f>
        <v>32.119999999999997</v>
      </c>
      <c r="BX10" s="52">
        <f>IF($B8="SSIAP2",SUM(BT10:BW10),0)</f>
        <v>0</v>
      </c>
      <c r="BY10" s="72"/>
      <c r="BZ10" s="72"/>
      <c r="CA10" s="75"/>
      <c r="CB10" s="69"/>
      <c r="CC10" s="69"/>
      <c r="CD10" s="69"/>
      <c r="CE10" s="69"/>
      <c r="CF10" s="52" t="e">
        <f>_xlfn.IFS(CF$7="X",CB$8*[1]Données!$H$25,BY$3="Samedi",CB$8*[1]Données!$D$25,BY$3="Dimanche",CB$8*[1]Données!$F$25,$B8="SSIAP2",CB$8*[1]Données!$B$25)</f>
        <v>#N/A</v>
      </c>
      <c r="CG10" s="52" t="e">
        <f>_xlfn.IFS(CF$7="X",CC$8*[1]Données!$I$25,BY$3="Samedi",CC$8*[1]Données!$D$25,BY$3="Dimanche",CC$8*[1]Données!$F$25,$B8="SSIAP2",CC$8*[1]Données!$C$25)</f>
        <v>#N/A</v>
      </c>
      <c r="CH10" s="52" t="e">
        <f>_xlfn.IFS(CF$7="X",CD$8*[1]Données!$I$25,BY$3="Samedi",CD$8*[1]Données!$D$25,BY$3="Dimanche",CD$8*[1]Données!$F$25,$B8="SSIAP2",CD$8*[1]Données!$C$25)</f>
        <v>#N/A</v>
      </c>
      <c r="CI10" s="52" t="e">
        <f>_xlfn.IFS(CF$7="X",CE$8*[1]Données!$I$25,BY$3="Samedi",CE$8*[1]Données!$D$25,BY$3="Dimanche",CE$8*[1]Données!$F$25,$B8="SSIAP2",CE$8*[1]Données!$B$25)</f>
        <v>#N/A</v>
      </c>
      <c r="CJ10" s="52">
        <f>IF($B8="SSIAP2",SUM(CF10:CI10),0)</f>
        <v>0</v>
      </c>
      <c r="CK10" s="72"/>
      <c r="CL10" s="72"/>
      <c r="CM10" s="75"/>
      <c r="CN10" s="69"/>
      <c r="CO10" s="69"/>
      <c r="CP10" s="69"/>
      <c r="CQ10" s="69"/>
      <c r="CR10" s="52" t="e">
        <f>_xlfn.IFS(CR$7="X",CN$8*[1]Données!$H$25,CK$3="Samedi",CN$8*[1]Données!$D$25,CK$3="Dimanche",CN$8*[1]Données!$F$25,$B8="SSIAP2",CN$8*[1]Données!$B$25)</f>
        <v>#N/A</v>
      </c>
      <c r="CS10" s="52" t="e">
        <f>_xlfn.IFS(CR$7="X",CO$8*[1]Données!$I$25,CK$3="Samedi",CO$8*[1]Données!$D$25,CK$3="Dimanche",CO$8*[1]Données!$F$25,$B8="SSIAP2",CO$8*[1]Données!$C$25)</f>
        <v>#N/A</v>
      </c>
      <c r="CT10" s="52" t="e">
        <f>_xlfn.IFS(CR$7="X",CP$8*[1]Données!$I$25,CK$3="Samedi",CP$8*[1]Données!$D$25,CK$3="Dimanche",CP$8*[1]Données!$F$25,$B8="SSIAP2",CP$8*[1]Données!$C$25)</f>
        <v>#N/A</v>
      </c>
      <c r="CU10" s="52" t="e">
        <f>_xlfn.IFS(CR$7="X",CQ$8*[1]Données!$I$25,CK$3="Samedi",CQ$8*[1]Données!$D$25,CK$3="Dimanche",CQ$8*[1]Données!$F$25,$B8="SSIAP2",CQ$8*[1]Données!$B$25)</f>
        <v>#N/A</v>
      </c>
      <c r="CV10" s="52">
        <f>IF($B8="SSIAP2",SUM(CR10:CU10),0)</f>
        <v>0</v>
      </c>
      <c r="CW10" s="72"/>
      <c r="CX10" s="72"/>
      <c r="CY10" s="75"/>
      <c r="CZ10" s="69"/>
      <c r="DA10" s="69"/>
      <c r="DB10" s="69"/>
      <c r="DC10" s="69"/>
      <c r="DD10" s="52" t="e">
        <f>_xlfn.IFS(DD$7="X",CZ$8*[1]Données!$H$25,CW$3="Samedi",CZ$8*[1]Données!$D$25,CW$3="Dimanche",CZ$8*[1]Données!$F$25,$B8="SSIAP2",CZ$8*[1]Données!$B$25)</f>
        <v>#N/A</v>
      </c>
      <c r="DE10" s="52" t="e">
        <f>_xlfn.IFS(DD$7="X",DA$8*[1]Données!$I$25,CW$3="Samedi",DA$8*[1]Données!$D$25,CW$3="Dimanche",DA$8*[1]Données!$F$25,$B8="SSIAP2",DA$8*[1]Données!$C$25)</f>
        <v>#N/A</v>
      </c>
      <c r="DF10" s="52" t="e">
        <f>_xlfn.IFS(DD$7="X",DB$8*[1]Données!$I$25,CW$3="Samedi",DB$8*[1]Données!$D$25,CW$3="Dimanche",DB$8*[1]Données!$F$25,$B8="SSIAP2",DB$8*[1]Données!$C$25)</f>
        <v>#N/A</v>
      </c>
      <c r="DG10" s="52" t="e">
        <f>_xlfn.IFS(DD$7="X",DC$8*[1]Données!$I$25,CW$3="Samedi",DC$8*[1]Données!$D$25,CW$3="Dimanche",DC$8*[1]Données!$F$25,$B8="SSIAP2",DC$8*[1]Données!$B$25)</f>
        <v>#N/A</v>
      </c>
      <c r="DH10" s="52">
        <f>IF($B8="SSIAP2",SUM(DD10:DG10),0)</f>
        <v>0</v>
      </c>
      <c r="DI10" s="72"/>
      <c r="DJ10" s="72"/>
      <c r="DK10" s="75"/>
      <c r="DL10" s="69"/>
      <c r="DM10" s="69"/>
      <c r="DN10" s="69"/>
      <c r="DO10" s="69"/>
      <c r="DP10" s="52" t="e">
        <f>_xlfn.IFS(DP$7="X",DL$8*[1]Données!$H$25,DI$3="Samedi",DL$8*[1]Données!$D$25,DI$3="Dimanche",DL$8*[1]Données!$F$25,$B8="SSIAP2",DL$8*[1]Données!$B$25)</f>
        <v>#N/A</v>
      </c>
      <c r="DQ10" s="52" t="e">
        <f>_xlfn.IFS(DP$7="X",DM$8*[1]Données!$I$25,DI$3="Samedi",DM$8*[1]Données!$D$25,DI$3="Dimanche",DM$8*[1]Données!$F$25,$B8="SSIAP2",DM$8*[1]Données!$C$25)</f>
        <v>#N/A</v>
      </c>
      <c r="DR10" s="52" t="e">
        <f>_xlfn.IFS(DP$7="X",DN$8*[1]Données!$I$25,DI$3="Samedi",DN$8*[1]Données!$D$25,DI$3="Dimanche",DN$8*[1]Données!$F$25,$B8="SSIAP2",DN$8*[1]Données!$C$25)</f>
        <v>#N/A</v>
      </c>
      <c r="DS10" s="52" t="e">
        <f>_xlfn.IFS(DP$7="X",DO$8*[1]Données!$I$25,DI$3="Samedi",DO$8*[1]Données!$D$25,DI$3="Dimanche",DO$8*[1]Données!$F$25,$B8="SSIAP2",DO$8*[1]Données!$B$25)</f>
        <v>#N/A</v>
      </c>
      <c r="DT10" s="52">
        <f>IF($B8="SSIAP2",SUM(DP10:DS10),0)</f>
        <v>0</v>
      </c>
      <c r="DU10" s="72"/>
      <c r="DV10" s="72"/>
      <c r="DW10" s="75"/>
      <c r="DX10" s="69"/>
      <c r="DY10" s="69"/>
      <c r="DZ10" s="69"/>
      <c r="EA10" s="69"/>
      <c r="EB10" s="52" t="e">
        <f>_xlfn.IFS(EB$7="X",DX$8*[1]Données!$H$25,DU$3="Samedi",DX$8*[1]Données!$D$25,DU$3="Dimanche",DX$8*[1]Données!$F$25,$B8="SSIAP2",DX$8*[1]Données!$B$25)</f>
        <v>#N/A</v>
      </c>
      <c r="EC10" s="52" t="e">
        <f>_xlfn.IFS(EB$7="X",DY$8*[1]Données!$I$25,DU$3="Samedi",DY$8*[1]Données!$D$25,DU$3="Dimanche",DY$8*[1]Données!$F$25,$B8="SSIAP2",DY$8*[1]Données!$C$25)</f>
        <v>#N/A</v>
      </c>
      <c r="ED10" s="52" t="e">
        <f>_xlfn.IFS(EB$7="X",DZ$8*[1]Données!$I$25,DU$3="Samedi",DZ$8*[1]Données!$D$25,DU$3="Dimanche",DZ$8*[1]Données!$F$25,$B8="SSIAP2",DZ$8*[1]Données!$C$25)</f>
        <v>#N/A</v>
      </c>
      <c r="EE10" s="52" t="e">
        <f>_xlfn.IFS(EB$7="X",EA$8*[1]Données!$I$25,DU$3="Samedi",EA$8*[1]Données!$D$25,DU$3="Dimanche",EA$8*[1]Données!$F$25,$B8="SSIAP2",EA$8*[1]Données!$B$25)</f>
        <v>#N/A</v>
      </c>
      <c r="EF10" s="52">
        <f>IF($B8="SSIAP2",SUM(EB10:EE10),0)</f>
        <v>0</v>
      </c>
      <c r="EG10" s="72"/>
      <c r="EH10" s="72"/>
      <c r="EI10" s="75"/>
      <c r="EJ10" s="69"/>
      <c r="EK10" s="69"/>
      <c r="EL10" s="69"/>
      <c r="EM10" s="69"/>
      <c r="EN10" s="52">
        <f>_xlfn.IFS(EN$7="X",EJ$8*[1]Données!$H$25,EG$3="Samedi",EJ$8*[1]Données!$D$25,EG$3="Dimanche",EJ$8*[1]Données!$F$25,$B8="SSIAP2",EJ$8*[1]Données!$B$25)</f>
        <v>116.8</v>
      </c>
      <c r="EO10" s="52">
        <f>_xlfn.IFS(EN$7="X",EK$8*[1]Données!$I$25,EG$3="Samedi",EK$8*[1]Données!$D$25,EG$3="Dimanche",EK$8*[1]Données!$F$25,$B8="SSIAP2",EK$8*[1]Données!$C$25)</f>
        <v>262.8</v>
      </c>
      <c r="EP10" s="52">
        <f>_xlfn.IFS(EN$7="X",EL$8*[1]Données!$I$25,EG$3="Samedi",EL$8*[1]Données!$D$25,EG$3="Dimanche",EL$8*[1]Données!$F$25,$B8="SSIAP2",EL$8*[1]Données!$C$25)</f>
        <v>29.2</v>
      </c>
      <c r="EQ10" s="52">
        <f>_xlfn.IFS(EN$7="X",EM$8*[1]Données!$I$25,EG$3="Samedi",EM$8*[1]Données!$D$25,EG$3="Dimanche",EM$8*[1]Données!$F$25,$B8="SSIAP2",EM$8*[1]Données!$B$25)</f>
        <v>29.2</v>
      </c>
      <c r="ER10" s="52">
        <f>IF($B8="SSIAP2",SUM(EN10:EQ10),0)</f>
        <v>0</v>
      </c>
      <c r="ES10" s="72"/>
      <c r="ET10" s="72"/>
      <c r="EU10" s="75"/>
      <c r="EV10" s="69"/>
      <c r="EW10" s="69"/>
      <c r="EX10" s="69"/>
      <c r="EY10" s="69"/>
      <c r="EZ10" s="52">
        <f>_xlfn.IFS(EZ$7="X",EV$8*[1]Données!$H$25,ES$3="Samedi",EV$8*[1]Données!$D$25,ES$3="Dimanche",EV$8*[1]Données!$F$25,$B8="SSIAP2",EV$8*[1]Données!$B$25)</f>
        <v>128.47999999999999</v>
      </c>
      <c r="FA10" s="52">
        <f>_xlfn.IFS(EZ$7="X",EW$8*[1]Données!$I$25,ES$3="Samedi",EW$8*[1]Données!$D$25,ES$3="Dimanche",EW$8*[1]Données!$F$25,$B8="SSIAP2",EW$8*[1]Données!$C$25)</f>
        <v>289.08</v>
      </c>
      <c r="FB10" s="52">
        <f>_xlfn.IFS(EZ$7="X",EX$8*[1]Données!$I$25,ES$3="Samedi",EX$8*[1]Données!$D$25,ES$3="Dimanche",EX$8*[1]Données!$F$25,$B8="SSIAP2",EX$8*[1]Données!$C$25)</f>
        <v>32.119999999999997</v>
      </c>
      <c r="FC10" s="52">
        <f>_xlfn.IFS(EZ$7="X",EY$8*[1]Données!$I$25,ES$3="Samedi",EY$8*[1]Données!$D$25,ES$3="Dimanche",EY$8*[1]Données!$F$25,$B8="SSIAP2",EY$8*[1]Données!$B$25)</f>
        <v>32.119999999999997</v>
      </c>
      <c r="FD10" s="52">
        <f>IF($B8="SSIAP2",SUM(EZ10:FC10),0)</f>
        <v>0</v>
      </c>
      <c r="FE10" s="72"/>
      <c r="FF10" s="72"/>
      <c r="FG10" s="75"/>
      <c r="FH10" s="69"/>
      <c r="FI10" s="69"/>
      <c r="FJ10" s="69"/>
      <c r="FK10" s="69"/>
      <c r="FL10" s="52" t="e">
        <f>_xlfn.IFS(FL$7="X",FH$8*[1]Données!$H$25,FE$3="Samedi",FH$8*[1]Données!$D$25,FE$3="Dimanche",FH$8*[1]Données!$F$25,$B8="SSIAP2",FH$8*[1]Données!$B$25)</f>
        <v>#N/A</v>
      </c>
      <c r="FM10" s="52" t="e">
        <f>_xlfn.IFS(FL$7="X",FI$8*[1]Données!$I$25,FE$3="Samedi",FI$8*[1]Données!$D$25,FE$3="Dimanche",FI$8*[1]Données!$F$25,$B8="SSIAP2",FI$8*[1]Données!$C$25)</f>
        <v>#N/A</v>
      </c>
      <c r="FN10" s="52" t="e">
        <f>_xlfn.IFS(FL$7="X",FJ$8*[1]Données!$I$25,FE$3="Samedi",FJ$8*[1]Données!$D$25,FE$3="Dimanche",FJ$8*[1]Données!$F$25,$B8="SSIAP2",FJ$8*[1]Données!$C$25)</f>
        <v>#N/A</v>
      </c>
      <c r="FO10" s="52" t="e">
        <f>_xlfn.IFS(FL$7="X",FK$8*[1]Données!$I$25,FE$3="Samedi",FK$8*[1]Données!$D$25,FE$3="Dimanche",FK$8*[1]Données!$F$25,$B8="SSIAP2",FK$8*[1]Données!$B$25)</f>
        <v>#N/A</v>
      </c>
      <c r="FP10" s="52">
        <f>IF($B8="SSIAP2",SUM(FL10:FO10),0)</f>
        <v>0</v>
      </c>
      <c r="FQ10" s="72"/>
      <c r="FR10" s="72"/>
      <c r="FS10" s="75"/>
      <c r="FT10" s="69"/>
      <c r="FU10" s="69"/>
      <c r="FV10" s="69"/>
      <c r="FW10" s="69"/>
      <c r="FX10" s="52" t="e">
        <f>_xlfn.IFS(FX$7="X",FT$8*[1]Données!$H$25,FQ$3="Samedi",FT$8*[1]Données!$D$25,FQ$3="Dimanche",FT$8*[1]Données!$F$25,$B8="SSIAP2",FT$8*[1]Données!$B$25)</f>
        <v>#N/A</v>
      </c>
      <c r="FY10" s="52" t="e">
        <f>_xlfn.IFS(FX$7="X",FU$8*[1]Données!$I$25,FQ$3="Samedi",FU$8*[1]Données!$D$25,FQ$3="Dimanche",FU$8*[1]Données!$F$25,$B8="SSIAP2",FU$8*[1]Données!$C$25)</f>
        <v>#N/A</v>
      </c>
      <c r="FZ10" s="52" t="e">
        <f>_xlfn.IFS(FX$7="X",FV$8*[1]Données!$I$25,FQ$3="Samedi",FV$8*[1]Données!$D$25,FQ$3="Dimanche",FV$8*[1]Données!$F$25,$B8="SSIAP2",FV$8*[1]Données!$C$25)</f>
        <v>#N/A</v>
      </c>
      <c r="GA10" s="52" t="e">
        <f>_xlfn.IFS(FX$7="X",FW$8*[1]Données!$I$25,FQ$3="Samedi",FW$8*[1]Données!$D$25,FQ$3="Dimanche",FW$8*[1]Données!$F$25,$B8="SSIAP2",FW$8*[1]Données!$B$25)</f>
        <v>#N/A</v>
      </c>
      <c r="GB10" s="52">
        <f>IF($B8="SSIAP2",SUM(FX10:GA10),0)</f>
        <v>0</v>
      </c>
      <c r="GC10" s="72"/>
      <c r="GD10" s="72"/>
      <c r="GE10" s="75"/>
      <c r="GF10" s="69"/>
      <c r="GG10" s="69"/>
      <c r="GH10" s="69"/>
      <c r="GI10" s="69"/>
      <c r="GJ10" s="52" t="e">
        <f>_xlfn.IFS(GJ$7="X",GF$8*[1]Données!$H$25,GC$3="Samedi",GF$8*[1]Données!$D$25,GC$3="Dimanche",GF$8*[1]Données!$F$25,$B8="SSIAP2",GF$8*[1]Données!$B$25)</f>
        <v>#N/A</v>
      </c>
      <c r="GK10" s="52" t="e">
        <f>_xlfn.IFS(GJ$7="X",GG$8*[1]Données!$I$25,GC$3="Samedi",GG$8*[1]Données!$D$25,GC$3="Dimanche",GG$8*[1]Données!$F$25,$B8="SSIAP2",GG$8*[1]Données!$C$25)</f>
        <v>#N/A</v>
      </c>
      <c r="GL10" s="52" t="e">
        <f>_xlfn.IFS(GJ$7="X",GH$8*[1]Données!$I$25,GC$3="Samedi",GH$8*[1]Données!$D$25,GC$3="Dimanche",GH$8*[1]Données!$F$25,$B8="SSIAP2",GH$8*[1]Données!$C$25)</f>
        <v>#N/A</v>
      </c>
      <c r="GM10" s="52" t="e">
        <f>_xlfn.IFS(GJ$7="X",GI$8*[1]Données!$I$25,GC$3="Samedi",GI$8*[1]Données!$D$25,GC$3="Dimanche",GI$8*[1]Données!$F$25,$B8="SSIAP2",GI$8*[1]Données!$B$25)</f>
        <v>#N/A</v>
      </c>
      <c r="GN10" s="52">
        <f>IF($B8="SSIAP2",SUM(GJ10:GM10),0)</f>
        <v>0</v>
      </c>
      <c r="GO10" s="72"/>
      <c r="GP10" s="72"/>
      <c r="GQ10" s="75"/>
      <c r="GR10" s="69"/>
      <c r="GS10" s="69"/>
      <c r="GT10" s="69"/>
      <c r="GU10" s="69"/>
      <c r="GV10" s="52" t="e">
        <f>_xlfn.IFS(GV$7="X",GR$8*[1]Données!$H$25,GO$3="Samedi",GR$8*[1]Données!$D$25,GO$3="Dimanche",GR$8*[1]Données!$F$25,$B8="SSIAP2",GR$8*[1]Données!$B$25)</f>
        <v>#N/A</v>
      </c>
      <c r="GW10" s="52" t="e">
        <f>_xlfn.IFS(GV$7="X",GS$8*[1]Données!$I$25,GO$3="Samedi",GS$8*[1]Données!$D$25,GO$3="Dimanche",GS$8*[1]Données!$F$25,$B8="SSIAP2",GS$8*[1]Données!$C$25)</f>
        <v>#N/A</v>
      </c>
      <c r="GX10" s="52" t="e">
        <f>_xlfn.IFS(GV$7="X",GT$8*[1]Données!$I$25,GO$3="Samedi",GT$8*[1]Données!$D$25,GO$3="Dimanche",GT$8*[1]Données!$F$25,$B8="SSIAP2",GT$8*[1]Données!$C$25)</f>
        <v>#N/A</v>
      </c>
      <c r="GY10" s="52" t="e">
        <f>_xlfn.IFS(GV$7="X",GU$8*[1]Données!$I$25,GO$3="Samedi",GU$8*[1]Données!$D$25,GO$3="Dimanche",GU$8*[1]Données!$F$25,$B8="SSIAP2",GU$8*[1]Données!$B$25)</f>
        <v>#N/A</v>
      </c>
      <c r="GZ10" s="52">
        <f>IF($B8="SSIAP2",SUM(GV10:GY10),0)</f>
        <v>0</v>
      </c>
      <c r="HA10" s="72"/>
      <c r="HB10" s="72"/>
      <c r="HC10" s="75"/>
      <c r="HD10" s="69"/>
      <c r="HE10" s="69"/>
      <c r="HF10" s="69"/>
      <c r="HG10" s="69"/>
      <c r="HH10" s="52" t="e">
        <f>_xlfn.IFS(HH$7="X",HD$8*[1]Données!$H$25,HA$3="Samedi",HD$8*[1]Données!$D$25,HA$3="Dimanche",HD$8*[1]Données!$F$25,$B8="SSIAP2",HD$8*[1]Données!$B$25)</f>
        <v>#N/A</v>
      </c>
      <c r="HI10" s="52" t="e">
        <f>_xlfn.IFS(HH$7="X",HE$8*[1]Données!$I$25,HA$3="Samedi",HE$8*[1]Données!$D$25,HA$3="Dimanche",HE$8*[1]Données!$F$25,$B8="SSIAP2",HE$8*[1]Données!$C$25)</f>
        <v>#N/A</v>
      </c>
      <c r="HJ10" s="52" t="e">
        <f>_xlfn.IFS(HH$7="X",HF$8*[1]Données!$I$25,HA$3="Samedi",HF$8*[1]Données!$D$25,HA$3="Dimanche",HF$8*[1]Données!$F$25,$B8="SSIAP2",HF$8*[1]Données!$C$25)</f>
        <v>#N/A</v>
      </c>
      <c r="HK10" s="52" t="e">
        <f>_xlfn.IFS(HH$7="X",HG$8*[1]Données!$I$25,HA$3="Samedi",HG$8*[1]Données!$D$25,HA$3="Dimanche",HG$8*[1]Données!$F$25,$B8="SSIAP2",HG$8*[1]Données!$B$25)</f>
        <v>#N/A</v>
      </c>
      <c r="HL10" s="52">
        <f>IF($B8="SSIAP2",SUM(HH10:HK10),0)</f>
        <v>0</v>
      </c>
      <c r="HM10" s="72"/>
      <c r="HN10" s="72"/>
      <c r="HO10" s="75"/>
      <c r="HP10" s="69"/>
      <c r="HQ10" s="69"/>
      <c r="HR10" s="69"/>
      <c r="HS10" s="69"/>
      <c r="HT10" s="52">
        <f>_xlfn.IFS(HT$7="X",HP$8*[1]Données!$H$25,HM$3="Samedi",HP$8*[1]Données!$D$25,HM$3="Dimanche",HP$8*[1]Données!$F$25,$B8="SSIAP2",HP$8*[1]Données!$B$25)</f>
        <v>116.8</v>
      </c>
      <c r="HU10" s="52">
        <f>_xlfn.IFS(HT$7="X",HQ$8*[1]Données!$I$25,HM$3="Samedi",HQ$8*[1]Données!$D$25,HM$3="Dimanche",HQ$8*[1]Données!$F$25,$B8="SSIAP2",HQ$8*[1]Données!$C$25)</f>
        <v>262.8</v>
      </c>
      <c r="HV10" s="52">
        <f>_xlfn.IFS(HT$7="X",HR$8*[1]Données!$I$25,HM$3="Samedi",HR$8*[1]Données!$D$25,HM$3="Dimanche",HR$8*[1]Données!$F$25,$B8="SSIAP2",HR$8*[1]Données!$C$25)</f>
        <v>29.2</v>
      </c>
      <c r="HW10" s="52">
        <f>_xlfn.IFS(HT$7="X",HS$8*[1]Données!$I$25,HM$3="Samedi",HS$8*[1]Données!$D$25,HM$3="Dimanche",HS$8*[1]Données!$F$25,$B8="SSIAP2",HS$8*[1]Données!$B$25)</f>
        <v>29.2</v>
      </c>
      <c r="HX10" s="52">
        <f>IF($B8="SSIAP2",SUM(HT10:HW10),0)</f>
        <v>0</v>
      </c>
      <c r="HY10" s="72"/>
      <c r="HZ10" s="72"/>
      <c r="IA10" s="75"/>
      <c r="IB10" s="69"/>
      <c r="IC10" s="69"/>
      <c r="ID10" s="69"/>
      <c r="IE10" s="69"/>
      <c r="IF10" s="52">
        <f>_xlfn.IFS(IF$7="X",IB$8*[1]Données!$H$25,HY$3="Samedi",IB$8*[1]Données!$D$25,HY$3="Dimanche",IB$8*[1]Données!$F$25,$B8="SSIAP2",IB$8*[1]Données!$B$25)</f>
        <v>128.47999999999999</v>
      </c>
      <c r="IG10" s="52">
        <f>_xlfn.IFS(IF$7="X",IC$8*[1]Données!$I$25,HY$3="Samedi",IC$8*[1]Données!$D$25,HY$3="Dimanche",IC$8*[1]Données!$F$25,$B8="SSIAP2",IC$8*[1]Données!$C$25)</f>
        <v>289.08</v>
      </c>
      <c r="IH10" s="52">
        <f>_xlfn.IFS(IF$7="X",ID$8*[1]Données!$I$25,HY$3="Samedi",ID$8*[1]Données!$D$25,HY$3="Dimanche",ID$8*[1]Données!$F$25,$B8="SSIAP2",ID$8*[1]Données!$C$25)</f>
        <v>32.119999999999997</v>
      </c>
      <c r="II10" s="52">
        <f>_xlfn.IFS(IF$7="X",IE$8*[1]Données!$I$25,HY$3="Samedi",IE$8*[1]Données!$D$25,HY$3="Dimanche",IE$8*[1]Données!$F$25,$B8="SSIAP2",IE$8*[1]Données!$B$25)</f>
        <v>32.119999999999997</v>
      </c>
      <c r="IJ10" s="52">
        <f>IF($B8="SSIAP2",SUM(IF10:II10),0)</f>
        <v>0</v>
      </c>
      <c r="IK10" s="72"/>
      <c r="IL10" s="72"/>
      <c r="IM10" s="75"/>
      <c r="IN10" s="69"/>
      <c r="IO10" s="69"/>
      <c r="IP10" s="69"/>
      <c r="IQ10" s="69"/>
      <c r="IR10" s="52" t="e">
        <f>_xlfn.IFS(IR$7="X",IN$8*[1]Données!$H$25,IK$3="Samedi",IN$8*[1]Données!$D$25,IK$3="Dimanche",IN$8*[1]Données!$F$25,$B8="SSIAP2",IN$8*[1]Données!$B$25)</f>
        <v>#N/A</v>
      </c>
      <c r="IS10" s="52" t="e">
        <f>_xlfn.IFS(IR$7="X",IO$8*[1]Données!$I$25,IK$3="Samedi",IO$8*[1]Données!$D$25,IK$3="Dimanche",IO$8*[1]Données!$F$25,$B8="SSIAP2",IO$8*[1]Données!$C$25)</f>
        <v>#N/A</v>
      </c>
      <c r="IT10" s="52" t="e">
        <f>_xlfn.IFS(IR$7="X",IP$8*[1]Données!$I$25,IK$3="Samedi",IP$8*[1]Données!$D$25,IK$3="Dimanche",IP$8*[1]Données!$F$25,$B8="SSIAP2",IP$8*[1]Données!$C$25)</f>
        <v>#N/A</v>
      </c>
      <c r="IU10" s="52" t="e">
        <f>_xlfn.IFS(IR$7="X",IQ$8*[1]Données!$I$25,IK$3="Samedi",IQ$8*[1]Données!$D$25,IK$3="Dimanche",IQ$8*[1]Données!$F$25,$B8="SSIAP2",IQ$8*[1]Données!$B$25)</f>
        <v>#N/A</v>
      </c>
      <c r="IV10" s="52">
        <f>IF($B8="SSIAP2",SUM(IR10:IU10),0)</f>
        <v>0</v>
      </c>
      <c r="IW10" s="72"/>
      <c r="IX10" s="72"/>
      <c r="IY10" s="75"/>
      <c r="IZ10" s="69"/>
      <c r="JA10" s="69"/>
      <c r="JB10" s="69"/>
      <c r="JC10" s="69"/>
      <c r="JD10" s="52" t="e">
        <f>_xlfn.IFS(JD$7="X",IZ$8*[1]Données!$H$25,IW$3="Samedi",IZ$8*[1]Données!$D$25,IW$3="Dimanche",IZ$8*[1]Données!$F$25,$B8="SSIAP2",IZ$8*[1]Données!$B$25)</f>
        <v>#N/A</v>
      </c>
      <c r="JE10" s="52" t="e">
        <f>_xlfn.IFS(JD$7="X",JA$8*[1]Données!$I$25,IW$3="Samedi",JA$8*[1]Données!$D$25,IW$3="Dimanche",JA$8*[1]Données!$F$25,$B8="SSIAP2",JA$8*[1]Données!$C$25)</f>
        <v>#N/A</v>
      </c>
      <c r="JF10" s="52" t="e">
        <f>_xlfn.IFS(JD$7="X",JB$8*[1]Données!$I$25,IW$3="Samedi",JB$8*[1]Données!$D$25,IW$3="Dimanche",JB$8*[1]Données!$F$25,$B8="SSIAP2",JB$8*[1]Données!$C$25)</f>
        <v>#N/A</v>
      </c>
      <c r="JG10" s="52" t="e">
        <f>_xlfn.IFS(JD$7="X",JC$8*[1]Données!$I$25,IW$3="Samedi",JC$8*[1]Données!$D$25,IW$3="Dimanche",JC$8*[1]Données!$F$25,$B8="SSIAP2",JC$8*[1]Données!$B$25)</f>
        <v>#N/A</v>
      </c>
      <c r="JH10" s="52">
        <f>IF($B8="SSIAP2",SUM(JD10:JG10),0)</f>
        <v>0</v>
      </c>
      <c r="JI10" s="72"/>
      <c r="JJ10" s="72"/>
      <c r="JK10" s="75"/>
      <c r="JL10" s="69"/>
      <c r="JM10" s="69"/>
      <c r="JN10" s="69"/>
      <c r="JO10" s="69"/>
      <c r="JP10" s="52" t="e">
        <f>_xlfn.IFS(JP$7="X",JL$8*[1]Données!$H$25,JI$3="Samedi",JL$8*[1]Données!$D$25,JI$3="Dimanche",JL$8*[1]Données!$F$25,$B8="SSIAP2",JL$8*[1]Données!$B$25)</f>
        <v>#N/A</v>
      </c>
      <c r="JQ10" s="52" t="e">
        <f>_xlfn.IFS(JP$7="X",JM$8*[1]Données!$I$25,JI$3="Samedi",JM$8*[1]Données!$D$25,JI$3="Dimanche",JM$8*[1]Données!$F$25,$B8="SSIAP2",JM$8*[1]Données!$C$25)</f>
        <v>#N/A</v>
      </c>
      <c r="JR10" s="52" t="e">
        <f>_xlfn.IFS(JP$7="X",JN$8*[1]Données!$I$25,JI$3="Samedi",JN$8*[1]Données!$D$25,JI$3="Dimanche",JN$8*[1]Données!$F$25,$B8="SSIAP2",JN$8*[1]Données!$C$25)</f>
        <v>#N/A</v>
      </c>
      <c r="JS10" s="52" t="e">
        <f>_xlfn.IFS(JP$7="X",JO$8*[1]Données!$I$25,JI$3="Samedi",JO$8*[1]Données!$D$25,JI$3="Dimanche",JO$8*[1]Données!$F$25,$B8="SSIAP2",JO$8*[1]Données!$B$25)</f>
        <v>#N/A</v>
      </c>
      <c r="JT10" s="52">
        <f>IF($B8="SSIAP2",SUM(JP10:JS10),0)</f>
        <v>0</v>
      </c>
      <c r="JU10" s="72"/>
      <c r="JV10" s="72"/>
      <c r="JW10" s="75"/>
      <c r="JX10" s="69"/>
      <c r="JY10" s="69"/>
      <c r="JZ10" s="69"/>
      <c r="KA10" s="69"/>
      <c r="KB10" s="52" t="e">
        <f>_xlfn.IFS(KB$7="X",JX$8*[1]Données!$H$25,JU$3="Samedi",JX$8*[1]Données!$D$25,JU$3="Dimanche",JX$8*[1]Données!$F$25,$B8="SSIAP2",JX$8*[1]Données!$B$25)</f>
        <v>#N/A</v>
      </c>
      <c r="KC10" s="52" t="e">
        <f>_xlfn.IFS(KB$7="X",JY$8*[1]Données!$I$25,JU$3="Samedi",JY$8*[1]Données!$D$25,JU$3="Dimanche",JY$8*[1]Données!$F$25,$B8="SSIAP2",JY$8*[1]Données!$C$25)</f>
        <v>#N/A</v>
      </c>
      <c r="KD10" s="52" t="e">
        <f>_xlfn.IFS(KB$7="X",JZ$8*[1]Données!$I$25,JU$3="Samedi",JZ$8*[1]Données!$D$25,JU$3="Dimanche",JZ$8*[1]Données!$F$25,$B8="SSIAP2",JZ$8*[1]Données!$C$25)</f>
        <v>#N/A</v>
      </c>
      <c r="KE10" s="52" t="e">
        <f>_xlfn.IFS(KB$7="X",KA$8*[1]Données!$I$25,JU$3="Samedi",KA$8*[1]Données!$D$25,JU$3="Dimanche",KA$8*[1]Données!$F$25,$B8="SSIAP2",KA$8*[1]Données!$B$25)</f>
        <v>#N/A</v>
      </c>
      <c r="KF10" s="52">
        <f>IF($B8="SSIAP2",SUM(KB10:KE10),0)</f>
        <v>0</v>
      </c>
      <c r="KG10" s="72"/>
      <c r="KH10" s="72"/>
      <c r="KI10" s="75"/>
      <c r="KJ10" s="69"/>
      <c r="KK10" s="69"/>
      <c r="KL10" s="69"/>
      <c r="KM10" s="69"/>
      <c r="KN10" s="52" t="e">
        <f>_xlfn.IFS(KN$7="X",KJ$8*[1]Données!$H$25,KG$3="Samedi",KJ$8*[1]Données!$D$25,KG$3="Dimanche",KJ$8*[1]Données!$F$25,$B8="SSIAP2",KJ$8*[1]Données!$B$25)</f>
        <v>#N/A</v>
      </c>
      <c r="KO10" s="52" t="e">
        <f>_xlfn.IFS(KN$7="X",KK$8*[1]Données!$I$25,KG$3="Samedi",KK$8*[1]Données!$D$25,KG$3="Dimanche",KK$8*[1]Données!$F$25,$B8="SSIAP2",KK$8*[1]Données!$C$25)</f>
        <v>#N/A</v>
      </c>
      <c r="KP10" s="52" t="e">
        <f>_xlfn.IFS(KN$7="X",KL$8*[1]Données!$I$25,KG$3="Samedi",KL$8*[1]Données!$D$25,KG$3="Dimanche",KL$8*[1]Données!$F$25,$B8="SSIAP2",KL$8*[1]Données!$C$25)</f>
        <v>#N/A</v>
      </c>
      <c r="KQ10" s="52" t="e">
        <f>_xlfn.IFS(KN$7="X",KM$8*[1]Données!$I$25,KG$3="Samedi",KM$8*[1]Données!$D$25,KG$3="Dimanche",KM$8*[1]Données!$F$25,$B8="SSIAP2",KM$8*[1]Données!$B$25)</f>
        <v>#N/A</v>
      </c>
      <c r="KR10" s="52">
        <f>IF($B8="SSIAP2",SUM(KN10:KQ10),0)</f>
        <v>0</v>
      </c>
      <c r="KS10" s="72"/>
      <c r="KT10" s="72"/>
      <c r="KU10" s="75"/>
      <c r="KV10" s="69"/>
      <c r="KW10" s="69"/>
      <c r="KX10" s="69"/>
      <c r="KY10" s="69"/>
      <c r="KZ10" s="52">
        <f>_xlfn.IFS(KZ$7="X",KV$8*[1]Données!$H$25,KS$3="Samedi",KV$8*[1]Données!$D$25,KS$3="Dimanche",KV$8*[1]Données!$F$25,$B8="SSIAP2",KV$8*[1]Données!$B$25)</f>
        <v>116.8</v>
      </c>
      <c r="LA10" s="52">
        <f>_xlfn.IFS(KZ$7="X",KW$8*[1]Données!$I$25,KS$3="Samedi",KW$8*[1]Données!$D$25,KS$3="Dimanche",KW$8*[1]Données!$F$25,$B8="SSIAP2",KW$8*[1]Données!$C$25)</f>
        <v>262.8</v>
      </c>
      <c r="LB10" s="52">
        <f>_xlfn.IFS(KZ$7="X",KX$8*[1]Données!$I$25,KS$3="Samedi",KX$8*[1]Données!$D$25,KS$3="Dimanche",KX$8*[1]Données!$F$25,$B8="SSIAP2",KX$8*[1]Données!$C$25)</f>
        <v>29.2</v>
      </c>
      <c r="LC10" s="52">
        <f>_xlfn.IFS(KZ$7="X",KY$8*[1]Données!$I$25,KS$3="Samedi",KY$8*[1]Données!$D$25,KS$3="Dimanche",KY$8*[1]Données!$F$25,$B8="SSIAP2",KY$8*[1]Données!$B$25)</f>
        <v>29.2</v>
      </c>
      <c r="LD10" s="52">
        <f>IF($B8="SSIAP2",SUM(KZ10:LC10),0)</f>
        <v>0</v>
      </c>
      <c r="LE10" s="72"/>
      <c r="LF10" s="72"/>
      <c r="LG10" s="75"/>
      <c r="LH10" s="69"/>
      <c r="LI10" s="69"/>
      <c r="LJ10" s="69"/>
      <c r="LK10" s="69"/>
      <c r="LL10" s="52">
        <f>_xlfn.IFS(LL$7="X",LH$8*[1]Données!$H$25,LE$3="Samedi",LH$8*[1]Données!$D$25,LE$3="Dimanche",LH$8*[1]Données!$F$25,$B8="SSIAP2",LH$8*[1]Données!$B$25)</f>
        <v>128.47999999999999</v>
      </c>
      <c r="LM10" s="52">
        <f>_xlfn.IFS(LL$7="X",LI$8*[1]Données!$I$25,LE$3="Samedi",LI$8*[1]Données!$D$25,LE$3="Dimanche",LI$8*[1]Données!$F$25,$B8="SSIAP2",LI$8*[1]Données!$C$25)</f>
        <v>289.08</v>
      </c>
      <c r="LN10" s="52">
        <f>_xlfn.IFS(LL$7="X",LJ$8*[1]Données!$I$25,LE$3="Samedi",LJ$8*[1]Données!$D$25,LE$3="Dimanche",LJ$8*[1]Données!$F$25,$B8="SSIAP2",LJ$8*[1]Données!$C$25)</f>
        <v>32.119999999999997</v>
      </c>
      <c r="LO10" s="52">
        <f>_xlfn.IFS(LL$7="X",LK$8*[1]Données!$I$25,LE$3="Samedi",LK$8*[1]Données!$D$25,LE$3="Dimanche",LK$8*[1]Données!$F$25,$B8="SSIAP2",LK$8*[1]Données!$B$25)</f>
        <v>32.119999999999997</v>
      </c>
      <c r="LP10" s="52">
        <f>IF($B8="SSIAP2",SUM(LL10:LO10),0)</f>
        <v>0</v>
      </c>
      <c r="LQ10" s="72"/>
      <c r="LR10" s="72"/>
      <c r="LS10" s="75"/>
      <c r="LT10" s="69"/>
      <c r="LU10" s="69"/>
      <c r="LV10" s="69"/>
      <c r="LW10" s="69"/>
      <c r="LX10" s="52" t="e">
        <f>_xlfn.IFS(LX$7="X",LT$8*[1]Données!$H$25,LQ$3="Samedi",LT$8*[1]Données!$D$25,LQ$3="Dimanche",LT$8*[1]Données!$F$25,$B8="SSIAP2",LT$8*[1]Données!$B$25)</f>
        <v>#N/A</v>
      </c>
      <c r="LY10" s="52" t="e">
        <f>_xlfn.IFS(LX$7="X",LU$8*[1]Données!$I$25,LQ$3="Samedi",LU$8*[1]Données!$D$25,LQ$3="Dimanche",LU$8*[1]Données!$F$25,$B8="SSIAP2",LU$8*[1]Données!$C$25)</f>
        <v>#N/A</v>
      </c>
      <c r="LZ10" s="52" t="e">
        <f>_xlfn.IFS(LX$7="X",LV$8*[1]Données!$I$25,LQ$3="Samedi",LV$8*[1]Données!$D$25,LQ$3="Dimanche",LV$8*[1]Données!$F$25,$B8="SSIAP2",LV$8*[1]Données!$C$25)</f>
        <v>#N/A</v>
      </c>
      <c r="MA10" s="52" t="e">
        <f>_xlfn.IFS(LX$7="X",LW$8*[1]Données!$I$25,LQ$3="Samedi",LW$8*[1]Données!$D$25,LQ$3="Dimanche",LW$8*[1]Données!$F$25,$B8="SSIAP2",LW$8*[1]Données!$B$25)</f>
        <v>#N/A</v>
      </c>
      <c r="MB10" s="52">
        <f>IF($B8="SSIAP2",SUM(LX10:MA10),0)</f>
        <v>0</v>
      </c>
      <c r="MC10" s="72"/>
      <c r="MD10" s="72"/>
      <c r="ME10" s="75"/>
      <c r="MF10" s="69"/>
      <c r="MG10" s="69"/>
      <c r="MH10" s="69"/>
      <c r="MI10" s="69"/>
      <c r="MJ10" s="52" t="e">
        <f>_xlfn.IFS(MJ$7="X",MF$8*[1]Données!$H$25,MC$3="Samedi",MF$8*[1]Données!$D$25,MC$3="Dimanche",MF$8*[1]Données!$F$25,$B8="SSIAP2",MF$8*[1]Données!$B$25)</f>
        <v>#N/A</v>
      </c>
      <c r="MK10" s="52" t="e">
        <f>_xlfn.IFS(MJ$7="X",MG$8*[1]Données!$I$25,MC$3="Samedi",MG$8*[1]Données!$D$25,MC$3="Dimanche",MG$8*[1]Données!$F$25,$B8="SSIAP2",MG$8*[1]Données!$C$25)</f>
        <v>#N/A</v>
      </c>
      <c r="ML10" s="52" t="e">
        <f>_xlfn.IFS(MJ$7="X",MH$8*[1]Données!$I$25,MC$3="Samedi",MH$8*[1]Données!$D$25,MC$3="Dimanche",MH$8*[1]Données!$F$25,$B8="SSIAP2",MH$8*[1]Données!$C$25)</f>
        <v>#N/A</v>
      </c>
      <c r="MM10" s="52" t="e">
        <f>_xlfn.IFS(MJ$7="X",MI$8*[1]Données!$I$25,MC$3="Samedi",MI$8*[1]Données!$D$25,MC$3="Dimanche",MI$8*[1]Données!$F$25,$B8="SSIAP2",MI$8*[1]Données!$B$25)</f>
        <v>#N/A</v>
      </c>
      <c r="MN10" s="52">
        <f>IF($B8="SSIAP2",SUM(MJ10:MM10),0)</f>
        <v>0</v>
      </c>
      <c r="MO10" s="72"/>
      <c r="MP10" s="72"/>
      <c r="MQ10" s="75"/>
      <c r="MR10" s="69"/>
      <c r="MS10" s="69"/>
      <c r="MT10" s="69"/>
      <c r="MU10" s="69"/>
      <c r="MV10" s="52" t="e">
        <f>_xlfn.IFS(MV$7="X",MR$8*[1]Données!$H$25,MO$3="Samedi",MR$8*[1]Données!$D$25,MO$3="Dimanche",MR$8*[1]Données!$F$25,$B8="SSIAP2",MR$8*[1]Données!$B$25)</f>
        <v>#N/A</v>
      </c>
      <c r="MW10" s="52" t="e">
        <f>_xlfn.IFS(MV$7="X",MS$8*[1]Données!$I$25,MO$3="Samedi",MS$8*[1]Données!$D$25,MO$3="Dimanche",MS$8*[1]Données!$F$25,$B8="SSIAP2",MS$8*[1]Données!$C$25)</f>
        <v>#N/A</v>
      </c>
      <c r="MX10" s="52" t="e">
        <f>_xlfn.IFS(MV$7="X",MT$8*[1]Données!$I$25,MO$3="Samedi",MT$8*[1]Données!$D$25,MO$3="Dimanche",MT$8*[1]Données!$F$25,$B8="SSIAP2",MT$8*[1]Données!$C$25)</f>
        <v>#N/A</v>
      </c>
      <c r="MY10" s="52" t="e">
        <f>_xlfn.IFS(MV$7="X",MU$8*[1]Données!$I$25,MO$3="Samedi",MU$8*[1]Données!$D$25,MO$3="Dimanche",MU$8*[1]Données!$F$25,$B8="SSIAP2",MU$8*[1]Données!$B$25)</f>
        <v>#N/A</v>
      </c>
      <c r="MZ10" s="52">
        <f>IF($B8="SSIAP2",SUM(MV10:MY10),0)</f>
        <v>0</v>
      </c>
      <c r="NA10" s="72"/>
      <c r="NB10" s="72"/>
      <c r="NC10" s="75"/>
      <c r="ND10" s="69"/>
      <c r="NE10" s="69"/>
      <c r="NF10" s="69"/>
      <c r="NG10" s="69"/>
      <c r="NH10" s="52" t="e">
        <f>_xlfn.IFS(NH$7="X",ND$8*[1]Données!$H$25,NA$3="Samedi",ND$8*[1]Données!$D$25,NA$3="Dimanche",ND$8*[1]Données!$F$25,$B8="SSIAP2",ND$8*[1]Données!$B$25)</f>
        <v>#N/A</v>
      </c>
      <c r="NI10" s="52" t="e">
        <f>_xlfn.IFS(NH$7="X",NE$8*[1]Données!$I$25,NA$3="Samedi",NE$8*[1]Données!$D$25,NA$3="Dimanche",NE$8*[1]Données!$F$25,$B8="SSIAP2",NE$8*[1]Données!$C$25)</f>
        <v>#N/A</v>
      </c>
      <c r="NJ10" s="52" t="e">
        <f>_xlfn.IFS(NH$7="X",NF$8*[1]Données!$I$25,NA$3="Samedi",NF$8*[1]Données!$D$25,NA$3="Dimanche",NF$8*[1]Données!$F$25,$B8="SSIAP2",NF$8*[1]Données!$C$25)</f>
        <v>#N/A</v>
      </c>
      <c r="NK10" s="52" t="e">
        <f>_xlfn.IFS(NH$7="X",NG$8*[1]Données!$I$25,NA$3="Samedi",NG$8*[1]Données!$D$25,NA$3="Dimanche",NG$8*[1]Données!$F$25,$B8="SSIAP2",NG$8*[1]Données!$B$25)</f>
        <v>#N/A</v>
      </c>
      <c r="NL10" s="52">
        <f>IF($B8="SSIAP2",SUM(NH10:NK10),0)</f>
        <v>0</v>
      </c>
      <c r="NM10" s="50">
        <f>IF($B$8="SSIAP2",SUM($P10+$AB10+$AN10+$AZ10+$BL10+$BX10+$CJ10+$CV10+$DH10+$DT10+$EF10+$ER10+$FD10+$FP10+$GB9+$GB10+$GN10+$GZ10+$HL10+$HX10+$IJ10+$IV10+$JH10+$JT10+$KF10+$KR10+$LD10+$LP10+$MB10+$MN10+$MZ10+$NL10),0)</f>
        <v>0</v>
      </c>
    </row>
    <row r="11" spans="1:377" ht="15.75" hidden="1" thickBot="1">
      <c r="A11" s="79"/>
      <c r="B11" s="82"/>
      <c r="C11" s="82"/>
      <c r="D11" s="53"/>
      <c r="E11" s="73"/>
      <c r="F11" s="73"/>
      <c r="G11" s="76"/>
      <c r="H11" s="70"/>
      <c r="I11" s="70"/>
      <c r="J11" s="70"/>
      <c r="K11" s="70"/>
      <c r="L11" s="54">
        <f>_xlfn.IFS(L$7="X",H$8*[1]Données!$H$26,E$3="Samedi",H$8*[1]Données!$D$26,E$3="Dimanche",H$8*[1]Données!$F$26,$B8="SSIAP3",H$8*[1]Données!$B$26)</f>
        <v>0</v>
      </c>
      <c r="M11" s="54">
        <f>_xlfn.IFS(L$7="X",I$8*[1]Données!$I$26,E$3="Samedi",I$8*[1]Données!$D$26,E$3="Dimanche",I$8*[1]Données!$F$26,$B8="SSIAP3",I$8*[1]Données!$C$26)</f>
        <v>816.96</v>
      </c>
      <c r="N11" s="54">
        <f>_xlfn.IFS(L$7="X",J$8*[1]Données!$I$26,E$3="Samedi",J$8*[1]Données!$D$26,E$3="Dimanche",J$8*[1]Données!$F$26,$B8="SSIAP3",J$8*[1]Données!$C$26)</f>
        <v>102.12</v>
      </c>
      <c r="O11" s="52">
        <f>_xlfn.IFS(L$7="X",K$8*[1]Données!$I$26,E$3="Samedi",K$8*[1]Données!$D$26,E$3="Dimanche",K$8*[1]Données!$F$26,$B8="SSIAP3",K$8*[1]Données!$B$26)</f>
        <v>0</v>
      </c>
      <c r="P11" s="54">
        <f>IF($B8="SSIAP3",SUM(L11:O11),0)</f>
        <v>0</v>
      </c>
      <c r="Q11" s="73"/>
      <c r="R11" s="73"/>
      <c r="S11" s="76"/>
      <c r="T11" s="70"/>
      <c r="U11" s="70"/>
      <c r="V11" s="70"/>
      <c r="W11" s="70"/>
      <c r="X11" s="54" t="e">
        <f>_xlfn.IFS(X$7="X",T$8*[1]Données!$H$26,Q$3="Samedi",T$8*[1]Données!$D$26,Q$3="Dimanche",T$8*[1]Données!$F$26,$B8="SSIAP3",T$8*[1]Données!$B$26)</f>
        <v>#N/A</v>
      </c>
      <c r="Y11" s="54" t="e">
        <f>_xlfn.IFS(X$7="X",U$8*[1]Données!$I$26,Q$3="Samedi",U$8*[1]Données!$D$26,Q$3="Dimanche",U$8*[1]Données!$F$26,$B8="SSIAP3",U$8*[1]Données!$C$26)</f>
        <v>#N/A</v>
      </c>
      <c r="Z11" s="54" t="e">
        <f>_xlfn.IFS(X$7="X",V$8*[1]Données!$I$26,Q$3="Samedi",V$8*[1]Données!$D$26,Q$3="Dimanche",V$8*[1]Données!$F$26,$B8="SSIAP3",V$8*[1]Données!$C$26)</f>
        <v>#N/A</v>
      </c>
      <c r="AA11" s="52" t="e">
        <f>_xlfn.IFS(X$7="X",W$8*[1]Données!$I$26,Q$3="Samedi",W$8*[1]Données!$D$26,Q$3="Dimanche",W$8*[1]Données!$F$26,$B8="SSIAP3",W$8*[1]Données!$B$26)</f>
        <v>#N/A</v>
      </c>
      <c r="AB11" s="54">
        <f>IF($B8="SSIAP3",SUM(X11:AA11),0)</f>
        <v>0</v>
      </c>
      <c r="AC11" s="73"/>
      <c r="AD11" s="73"/>
      <c r="AE11" s="76"/>
      <c r="AF11" s="70"/>
      <c r="AG11" s="70"/>
      <c r="AH11" s="70"/>
      <c r="AI11" s="70"/>
      <c r="AJ11" s="54" t="e">
        <f>_xlfn.IFS(AJ$7="X",AF$8*[1]Données!$H$26,AC$3="Samedi",AF$8*[1]Données!$D$26,AC$3="Dimanche",AF$8*[1]Données!$F$26,$B8="SSIAP3",AF$8*[1]Données!$B$26)</f>
        <v>#N/A</v>
      </c>
      <c r="AK11" s="54" t="e">
        <f>_xlfn.IFS(AJ$7="X",AG$8*[1]Données!$I$26,AC$3="Samedi",AG$8*[1]Données!$D$26,AC$3="Dimanche",AG$8*[1]Données!$F$26,$B8="SSIAP3",AG$8*[1]Données!$C$26)</f>
        <v>#N/A</v>
      </c>
      <c r="AL11" s="54" t="e">
        <f>_xlfn.IFS(AJ$7="X",AH$8*[1]Données!$I$26,AC$3="Samedi",AH$8*[1]Données!$D$26,AC$3="Dimanche",AH$8*[1]Données!$F$26,$B8="SSIAP3",AH$8*[1]Données!$C$26)</f>
        <v>#N/A</v>
      </c>
      <c r="AM11" s="52" t="e">
        <f>_xlfn.IFS(AJ$7="X",AI$8*[1]Données!$I$26,AC$3="Samedi",AI$8*[1]Données!$D$26,AC$3="Dimanche",AI$8*[1]Données!$F$26,$B8="SSIAP3",AI$8*[1]Données!$B$26)</f>
        <v>#N/A</v>
      </c>
      <c r="AN11" s="54">
        <f>IF($B8="SSIAP3",SUM(AJ11:AM11),0)</f>
        <v>0</v>
      </c>
      <c r="AO11" s="73"/>
      <c r="AP11" s="73"/>
      <c r="AQ11" s="76"/>
      <c r="AR11" s="70"/>
      <c r="AS11" s="70"/>
      <c r="AT11" s="70"/>
      <c r="AU11" s="70"/>
      <c r="AV11" s="54" t="e">
        <f>_xlfn.IFS(AV$7="X",AR$8*[1]Données!$H$26,AO$3="Samedi",AR$8*[1]Données!$D$26,AO$3="Dimanche",AR$8*[1]Données!$F$26,$B8="SSIAP3",AR$8*[1]Données!$B$26)</f>
        <v>#N/A</v>
      </c>
      <c r="AW11" s="54" t="e">
        <f>_xlfn.IFS(AV$7="X",AS$8*[1]Données!$I$26,AO$3="Samedi",AS$8*[1]Données!$D$26,AO$3="Dimanche",AS$8*[1]Données!$F$26,$B8="SSIAP3",AS$8*[1]Données!$C$26)</f>
        <v>#N/A</v>
      </c>
      <c r="AX11" s="54" t="e">
        <f>_xlfn.IFS(AV$7="X",AT$8*[1]Données!$I$26,AO$3="Samedi",AT$8*[1]Données!$D$26,AO$3="Dimanche",AT$8*[1]Données!$F$26,$B8="SSIAP3",AT$8*[1]Données!$C$26)</f>
        <v>#N/A</v>
      </c>
      <c r="AY11" s="52" t="e">
        <f>_xlfn.IFS(AV$7="X",AU$8*[1]Données!$I$26,AO$3="Samedi",AU$8*[1]Données!$D$26,AO$3="Dimanche",AU$8*[1]Données!$F$26,$B8="SSIAP3",AU$8*[1]Données!$B$26)</f>
        <v>#N/A</v>
      </c>
      <c r="AZ11" s="54">
        <f>IF($B8="SSIAP3",SUM(AV11:AY11),0)</f>
        <v>0</v>
      </c>
      <c r="BA11" s="73"/>
      <c r="BB11" s="73"/>
      <c r="BC11" s="76"/>
      <c r="BD11" s="70"/>
      <c r="BE11" s="70"/>
      <c r="BF11" s="70"/>
      <c r="BG11" s="70"/>
      <c r="BH11" s="54">
        <f>_xlfn.IFS(BH$7="X",BD$8*[1]Données!$H$26,BA$3="Samedi",BD$8*[1]Données!$D$26,BA$3="Dimanche",BD$8*[1]Données!$F$26,$B8="SSIAP3",BD$8*[1]Données!$B$26)</f>
        <v>184</v>
      </c>
      <c r="BI11" s="54">
        <f>_xlfn.IFS(BH$7="X",BE$8*[1]Données!$I$26,BA$3="Samedi",BE$8*[1]Données!$D$26,BA$3="Dimanche",BE$8*[1]Données!$F$26,$B8="SSIAP3",BE$8*[1]Données!$C$26)</f>
        <v>414</v>
      </c>
      <c r="BJ11" s="54">
        <f>_xlfn.IFS(BH$7="X",BF$8*[1]Données!$I$26,BA$3="Samedi",BF$8*[1]Données!$D$26,BA$3="Dimanche",BF$8*[1]Données!$F$26,$B8="SSIAP3",BF$8*[1]Données!$C$26)</f>
        <v>46</v>
      </c>
      <c r="BK11" s="52">
        <f>_xlfn.IFS(BH$7="X",BG$8*[1]Données!$I$26,BA$3="Samedi",BG$8*[1]Données!$D$26,BA$3="Dimanche",BG$8*[1]Données!$F$26,$B8="SSIAP3",BG$8*[1]Données!$B$26)</f>
        <v>46</v>
      </c>
      <c r="BL11" s="54">
        <f>IF($B8="SSIAP3",SUM(BH11:BK11),0)</f>
        <v>0</v>
      </c>
      <c r="BM11" s="73"/>
      <c r="BN11" s="73"/>
      <c r="BO11" s="76"/>
      <c r="BP11" s="70"/>
      <c r="BQ11" s="70"/>
      <c r="BR11" s="70"/>
      <c r="BS11" s="70"/>
      <c r="BT11" s="54">
        <f>_xlfn.IFS(BT$7="X",BP$8*[1]Données!$H$26,BM$3="Samedi",BP$8*[1]Données!$D$26,BM$3="Dimanche",BP$8*[1]Données!$F$26,$B8="SSIAP3",BP$8*[1]Données!$B$26)</f>
        <v>202.4</v>
      </c>
      <c r="BU11" s="54">
        <f>_xlfn.IFS(BT$7="X",BQ$8*[1]Données!$I$26,BM$3="Samedi",BQ$8*[1]Données!$D$26,BM$3="Dimanche",BQ$8*[1]Données!$F$26,$B8="SSIAP3",BQ$8*[1]Données!$C$26)</f>
        <v>455.40000000000003</v>
      </c>
      <c r="BV11" s="54">
        <f>_xlfn.IFS(BT$7="X",BR$8*[1]Données!$I$26,BM$3="Samedi",BR$8*[1]Données!$D$26,BM$3="Dimanche",BR$8*[1]Données!$F$26,$B8="SSIAP3",BR$8*[1]Données!$C$26)</f>
        <v>50.6</v>
      </c>
      <c r="BW11" s="52">
        <f>_xlfn.IFS(BT$7="X",BS$8*[1]Données!$I$26,BM$3="Samedi",BS$8*[1]Données!$D$26,BM$3="Dimanche",BS$8*[1]Données!$F$26,$B8="SSIAP3",BS$8*[1]Données!$B$26)</f>
        <v>50.6</v>
      </c>
      <c r="BX11" s="54">
        <f>IF($B8="SSIAP3",SUM(BT11:BW11),0)</f>
        <v>0</v>
      </c>
      <c r="BY11" s="73"/>
      <c r="BZ11" s="73"/>
      <c r="CA11" s="76"/>
      <c r="CB11" s="70"/>
      <c r="CC11" s="70"/>
      <c r="CD11" s="70"/>
      <c r="CE11" s="70"/>
      <c r="CF11" s="54" t="e">
        <f>_xlfn.IFS(CF$7="X",CB$8*[1]Données!$H$26,BY$3="Samedi",CB$8*[1]Données!$D$26,BY$3="Dimanche",CB$8*[1]Données!$F$26,$B8="SSIAP3",CB$8*[1]Données!$B$26)</f>
        <v>#N/A</v>
      </c>
      <c r="CG11" s="54" t="e">
        <f>_xlfn.IFS(CF$7="X",CC$8*[1]Données!$I$26,BY$3="Samedi",CC$8*[1]Données!$D$26,BY$3="Dimanche",CC$8*[1]Données!$F$26,$B8="SSIAP3",CC$8*[1]Données!$C$26)</f>
        <v>#N/A</v>
      </c>
      <c r="CH11" s="54" t="e">
        <f>_xlfn.IFS(CF$7="X",CD$8*[1]Données!$I$26,BY$3="Samedi",CD$8*[1]Données!$D$26,BY$3="Dimanche",CD$8*[1]Données!$F$26,$B8="SSIAP3",CD$8*[1]Données!$C$26)</f>
        <v>#N/A</v>
      </c>
      <c r="CI11" s="52" t="e">
        <f>_xlfn.IFS(CF$7="X",CE$8*[1]Données!$I$26,BY$3="Samedi",CE$8*[1]Données!$D$26,BY$3="Dimanche",CE$8*[1]Données!$F$26,$B8="SSIAP3",CE$8*[1]Données!$B$26)</f>
        <v>#N/A</v>
      </c>
      <c r="CJ11" s="54">
        <f>IF($B8="SSIAP3",SUM(CF11:CI11),0)</f>
        <v>0</v>
      </c>
      <c r="CK11" s="73"/>
      <c r="CL11" s="73"/>
      <c r="CM11" s="76"/>
      <c r="CN11" s="70"/>
      <c r="CO11" s="70"/>
      <c r="CP11" s="70"/>
      <c r="CQ11" s="70"/>
      <c r="CR11" s="54" t="e">
        <f>_xlfn.IFS(CR$7="X",CN$8*[1]Données!$H$26,CK$3="Samedi",CN$8*[1]Données!$D$26,CK$3="Dimanche",CN$8*[1]Données!$F$26,$B8="SSIAP3",CN$8*[1]Données!$B$26)</f>
        <v>#N/A</v>
      </c>
      <c r="CS11" s="54" t="e">
        <f>_xlfn.IFS(CR$7="X",CO$8*[1]Données!$I$26,CK$3="Samedi",CO$8*[1]Données!$D$26,CK$3="Dimanche",CO$8*[1]Données!$F$26,$B8="SSIAP3",CO$8*[1]Données!$C$26)</f>
        <v>#N/A</v>
      </c>
      <c r="CT11" s="54" t="e">
        <f>_xlfn.IFS(CR$7="X",CP$8*[1]Données!$I$26,CK$3="Samedi",CP$8*[1]Données!$D$26,CK$3="Dimanche",CP$8*[1]Données!$F$26,$B8="SSIAP3",CP$8*[1]Données!$C$26)</f>
        <v>#N/A</v>
      </c>
      <c r="CU11" s="52" t="e">
        <f>_xlfn.IFS(CR$7="X",CQ$8*[1]Données!$I$26,CK$3="Samedi",CQ$8*[1]Données!$D$26,CK$3="Dimanche",CQ$8*[1]Données!$F$26,$B8="SSIAP3",CQ$8*[1]Données!$B$26)</f>
        <v>#N/A</v>
      </c>
      <c r="CV11" s="54">
        <f>IF($B8="SSIAP3",SUM(CR11:CU11),0)</f>
        <v>0</v>
      </c>
      <c r="CW11" s="73"/>
      <c r="CX11" s="73"/>
      <c r="CY11" s="76"/>
      <c r="CZ11" s="70"/>
      <c r="DA11" s="70"/>
      <c r="DB11" s="70"/>
      <c r="DC11" s="70"/>
      <c r="DD11" s="54" t="e">
        <f>_xlfn.IFS(DD$7="X",CZ$8*[1]Données!$H$26,CW$3="Samedi",CZ$8*[1]Données!$D$26,CW$3="Dimanche",CZ$8*[1]Données!$F$26,$B8="SSIAP3",CZ$8*[1]Données!$B$26)</f>
        <v>#N/A</v>
      </c>
      <c r="DE11" s="54" t="e">
        <f>_xlfn.IFS(DD$7="X",DA$8*[1]Données!$I$26,CW$3="Samedi",DA$8*[1]Données!$D$26,CW$3="Dimanche",DA$8*[1]Données!$F$26,$B8="SSIAP3",DA$8*[1]Données!$C$26)</f>
        <v>#N/A</v>
      </c>
      <c r="DF11" s="54" t="e">
        <f>_xlfn.IFS(DD$7="X",DB$8*[1]Données!$I$26,CW$3="Samedi",DB$8*[1]Données!$D$26,CW$3="Dimanche",DB$8*[1]Données!$F$26,$B8="SSIAP3",DB$8*[1]Données!$C$26)</f>
        <v>#N/A</v>
      </c>
      <c r="DG11" s="52" t="e">
        <f>_xlfn.IFS(DD$7="X",DC$8*[1]Données!$I$26,CW$3="Samedi",DC$8*[1]Données!$D$26,CW$3="Dimanche",DC$8*[1]Données!$F$26,$B8="SSIAP3",DC$8*[1]Données!$B$26)</f>
        <v>#N/A</v>
      </c>
      <c r="DH11" s="54">
        <f>IF($B8="SSIAP3",SUM(DD11:DG11),0)</f>
        <v>0</v>
      </c>
      <c r="DI11" s="73"/>
      <c r="DJ11" s="73"/>
      <c r="DK11" s="76"/>
      <c r="DL11" s="70"/>
      <c r="DM11" s="70"/>
      <c r="DN11" s="70"/>
      <c r="DO11" s="70"/>
      <c r="DP11" s="54" t="e">
        <f>_xlfn.IFS(DP$7="X",DL$8*[1]Données!$H$26,DI$3="Samedi",DL$8*[1]Données!$D$26,DI$3="Dimanche",DL$8*[1]Données!$F$26,$B8="SSIAP3",DL$8*[1]Données!$B$26)</f>
        <v>#N/A</v>
      </c>
      <c r="DQ11" s="54" t="e">
        <f>_xlfn.IFS(DP$7="X",DM$8*[1]Données!$I$26,DI$3="Samedi",DM$8*[1]Données!$D$26,DI$3="Dimanche",DM$8*[1]Données!$F$26,$B8="SSIAP3",DM$8*[1]Données!$C$26)</f>
        <v>#N/A</v>
      </c>
      <c r="DR11" s="54" t="e">
        <f>_xlfn.IFS(DP$7="X",DN$8*[1]Données!$I$26,DI$3="Samedi",DN$8*[1]Données!$D$26,DI$3="Dimanche",DN$8*[1]Données!$F$26,$B8="SSIAP3",DN$8*[1]Données!$C$26)</f>
        <v>#N/A</v>
      </c>
      <c r="DS11" s="52" t="e">
        <f>_xlfn.IFS(DP$7="X",DO$8*[1]Données!$I$26,DI$3="Samedi",DO$8*[1]Données!$D$26,DI$3="Dimanche",DO$8*[1]Données!$F$26,$B8="SSIAP3",DO$8*[1]Données!$B$26)</f>
        <v>#N/A</v>
      </c>
      <c r="DT11" s="54">
        <f>IF($B8="SSIAP3",SUM(DP11:DS11),0)</f>
        <v>0</v>
      </c>
      <c r="DU11" s="73"/>
      <c r="DV11" s="73"/>
      <c r="DW11" s="76"/>
      <c r="DX11" s="70"/>
      <c r="DY11" s="70"/>
      <c r="DZ11" s="70"/>
      <c r="EA11" s="70"/>
      <c r="EB11" s="54" t="e">
        <f>_xlfn.IFS(EB$7="X",DX$8*[1]Données!$H$26,DU$3="Samedi",DX$8*[1]Données!$D$26,DU$3="Dimanche",DX$8*[1]Données!$F$26,$B8="SSIAP3",DX$8*[1]Données!$B$26)</f>
        <v>#N/A</v>
      </c>
      <c r="EC11" s="54" t="e">
        <f>_xlfn.IFS(EB$7="X",DY$8*[1]Données!$I$26,DU$3="Samedi",DY$8*[1]Données!$D$26,DU$3="Dimanche",DY$8*[1]Données!$F$26,$B8="SSIAP3",DY$8*[1]Données!$C$26)</f>
        <v>#N/A</v>
      </c>
      <c r="ED11" s="54" t="e">
        <f>_xlfn.IFS(EB$7="X",DZ$8*[1]Données!$I$26,DU$3="Samedi",DZ$8*[1]Données!$D$26,DU$3="Dimanche",DZ$8*[1]Données!$F$26,$B8="SSIAP3",DZ$8*[1]Données!$C$26)</f>
        <v>#N/A</v>
      </c>
      <c r="EE11" s="52" t="e">
        <f>_xlfn.IFS(EB$7="X",EA$8*[1]Données!$I$26,DU$3="Samedi",EA$8*[1]Données!$D$26,DU$3="Dimanche",EA$8*[1]Données!$F$26,$B8="SSIAP3",EA$8*[1]Données!$B$26)</f>
        <v>#N/A</v>
      </c>
      <c r="EF11" s="54">
        <f>IF($B8="SSIAP3",SUM(EB11:EE11),0)</f>
        <v>0</v>
      </c>
      <c r="EG11" s="73"/>
      <c r="EH11" s="73"/>
      <c r="EI11" s="76"/>
      <c r="EJ11" s="70"/>
      <c r="EK11" s="70"/>
      <c r="EL11" s="70"/>
      <c r="EM11" s="70"/>
      <c r="EN11" s="54">
        <f>_xlfn.IFS(EN$7="X",EJ$8*[1]Données!$H$26,EG$3="Samedi",EJ$8*[1]Données!$D$26,EG$3="Dimanche",EJ$8*[1]Données!$F$26,$B8="SSIAP3",EJ$8*[1]Données!$B$26)</f>
        <v>184</v>
      </c>
      <c r="EO11" s="54">
        <f>_xlfn.IFS(EN$7="X",EK$8*[1]Données!$I$26,EG$3="Samedi",EK$8*[1]Données!$D$26,EG$3="Dimanche",EK$8*[1]Données!$F$26,$B8="SSIAP3",EK$8*[1]Données!$C$26)</f>
        <v>414</v>
      </c>
      <c r="EP11" s="54">
        <f>_xlfn.IFS(EN$7="X",EL$8*[1]Données!$I$26,EG$3="Samedi",EL$8*[1]Données!$D$26,EG$3="Dimanche",EL$8*[1]Données!$F$26,$B8="SSIAP3",EL$8*[1]Données!$C$26)</f>
        <v>46</v>
      </c>
      <c r="EQ11" s="52">
        <f>_xlfn.IFS(EN$7="X",EM$8*[1]Données!$I$26,EG$3="Samedi",EM$8*[1]Données!$D$26,EG$3="Dimanche",EM$8*[1]Données!$F$26,$B8="SSIAP3",EM$8*[1]Données!$B$26)</f>
        <v>46</v>
      </c>
      <c r="ER11" s="54">
        <f>IF($B8="SSIAP3",SUM(EN11:EQ11),0)</f>
        <v>0</v>
      </c>
      <c r="ES11" s="73"/>
      <c r="ET11" s="73"/>
      <c r="EU11" s="76"/>
      <c r="EV11" s="70"/>
      <c r="EW11" s="70"/>
      <c r="EX11" s="70"/>
      <c r="EY11" s="70"/>
      <c r="EZ11" s="54">
        <f>_xlfn.IFS(EZ$7="X",EV$8*[1]Données!$H$26,ES$3="Samedi",EV$8*[1]Données!$D$26,ES$3="Dimanche",EV$8*[1]Données!$F$26,$B8="SSIAP3",EV$8*[1]Données!$B$26)</f>
        <v>202.4</v>
      </c>
      <c r="FA11" s="54">
        <f>_xlfn.IFS(EZ$7="X",EW$8*[1]Données!$I$26,ES$3="Samedi",EW$8*[1]Données!$D$26,ES$3="Dimanche",EW$8*[1]Données!$F$26,$B8="SSIAP3",EW$8*[1]Données!$C$26)</f>
        <v>455.40000000000003</v>
      </c>
      <c r="FB11" s="54">
        <f>_xlfn.IFS(EZ$7="X",EX$8*[1]Données!$I$26,ES$3="Samedi",EX$8*[1]Données!$D$26,ES$3="Dimanche",EX$8*[1]Données!$F$26,$B8="SSIAP3",EX$8*[1]Données!$C$26)</f>
        <v>50.6</v>
      </c>
      <c r="FC11" s="52">
        <f>_xlfn.IFS(EZ$7="X",EY$8*[1]Données!$I$26,ES$3="Samedi",EY$8*[1]Données!$D$26,ES$3="Dimanche",EY$8*[1]Données!$F$26,$B8="SSIAP3",EY$8*[1]Données!$B$26)</f>
        <v>50.6</v>
      </c>
      <c r="FD11" s="54">
        <f>IF($B8="SSIAP3",SUM(EZ11:FC11),0)</f>
        <v>0</v>
      </c>
      <c r="FE11" s="73"/>
      <c r="FF11" s="73"/>
      <c r="FG11" s="76"/>
      <c r="FH11" s="70"/>
      <c r="FI11" s="70"/>
      <c r="FJ11" s="70"/>
      <c r="FK11" s="70"/>
      <c r="FL11" s="54" t="e">
        <f>_xlfn.IFS(FL$7="X",FH$8*[1]Données!$H$26,FE$3="Samedi",FH$8*[1]Données!$D$26,FE$3="Dimanche",FH$8*[1]Données!$F$26,$B8="SSIAP3",FH$8*[1]Données!$B$26)</f>
        <v>#N/A</v>
      </c>
      <c r="FM11" s="54" t="e">
        <f>_xlfn.IFS(FL$7="X",FI$8*[1]Données!$I$26,FE$3="Samedi",FI$8*[1]Données!$D$26,FE$3="Dimanche",FI$8*[1]Données!$F$26,$B8="SSIAP3",FI$8*[1]Données!$C$26)</f>
        <v>#N/A</v>
      </c>
      <c r="FN11" s="54" t="e">
        <f>_xlfn.IFS(FL$7="X",FJ$8*[1]Données!$I$26,FE$3="Samedi",FJ$8*[1]Données!$D$26,FE$3="Dimanche",FJ$8*[1]Données!$F$26,$B8="SSIAP3",FJ$8*[1]Données!$C$26)</f>
        <v>#N/A</v>
      </c>
      <c r="FO11" s="52" t="e">
        <f>_xlfn.IFS(FL$7="X",FK$8*[1]Données!$I$26,FE$3="Samedi",FK$8*[1]Données!$D$26,FE$3="Dimanche",FK$8*[1]Données!$F$26,$B8="SSIAP3",FK$8*[1]Données!$B$26)</f>
        <v>#N/A</v>
      </c>
      <c r="FP11" s="54">
        <f>IF($B8="SSIAP3",SUM(FL11:FO11),0)</f>
        <v>0</v>
      </c>
      <c r="FQ11" s="73"/>
      <c r="FR11" s="73"/>
      <c r="FS11" s="76"/>
      <c r="FT11" s="70"/>
      <c r="FU11" s="70"/>
      <c r="FV11" s="70"/>
      <c r="FW11" s="70"/>
      <c r="FX11" s="54" t="e">
        <f>_xlfn.IFS(FX$7="X",FT$8*[1]Données!$H$26,FQ$3="Samedi",FT$8*[1]Données!$D$26,FQ$3="Dimanche",FT$8*[1]Données!$F$26,$B8="SSIAP3",FT$8*[1]Données!$B$26)</f>
        <v>#N/A</v>
      </c>
      <c r="FY11" s="54" t="e">
        <f>_xlfn.IFS(FX$7="X",FU$8*[1]Données!$I$26,FQ$3="Samedi",FU$8*[1]Données!$D$26,FQ$3="Dimanche",FU$8*[1]Données!$F$26,$B8="SSIAP3",FU$8*[1]Données!$C$26)</f>
        <v>#N/A</v>
      </c>
      <c r="FZ11" s="54" t="e">
        <f>_xlfn.IFS(FX$7="X",FV$8*[1]Données!$I$26,FQ$3="Samedi",FV$8*[1]Données!$D$26,FQ$3="Dimanche",FV$8*[1]Données!$F$26,$B8="SSIAP3",FV$8*[1]Données!$C$26)</f>
        <v>#N/A</v>
      </c>
      <c r="GA11" s="52" t="e">
        <f>_xlfn.IFS(FX$7="X",FW$8*[1]Données!$I$26,FQ$3="Samedi",FW$8*[1]Données!$D$26,FQ$3="Dimanche",FW$8*[1]Données!$F$26,$B8="SSIAP3",FW$8*[1]Données!$B$26)</f>
        <v>#N/A</v>
      </c>
      <c r="GB11" s="54">
        <f>IF($B8="SSIAP3",SUM(FX11:GA11),0)</f>
        <v>0</v>
      </c>
      <c r="GC11" s="73"/>
      <c r="GD11" s="73"/>
      <c r="GE11" s="76"/>
      <c r="GF11" s="70"/>
      <c r="GG11" s="70"/>
      <c r="GH11" s="70"/>
      <c r="GI11" s="70"/>
      <c r="GJ11" s="54" t="e">
        <f>_xlfn.IFS(GJ$7="X",GF$8*[1]Données!$H$26,GC$3="Samedi",GF$8*[1]Données!$D$26,GC$3="Dimanche",GF$8*[1]Données!$F$26,$B8="SSIAP3",GF$8*[1]Données!$B$26)</f>
        <v>#N/A</v>
      </c>
      <c r="GK11" s="54" t="e">
        <f>_xlfn.IFS(GJ$7="X",GG$8*[1]Données!$I$26,GC$3="Samedi",GG$8*[1]Données!$D$26,GC$3="Dimanche",GG$8*[1]Données!$F$26,$B8="SSIAP3",GG$8*[1]Données!$C$26)</f>
        <v>#N/A</v>
      </c>
      <c r="GL11" s="54" t="e">
        <f>_xlfn.IFS(GJ$7="X",GH$8*[1]Données!$I$26,GC$3="Samedi",GH$8*[1]Données!$D$26,GC$3="Dimanche",GH$8*[1]Données!$F$26,$B8="SSIAP3",GH$8*[1]Données!$C$26)</f>
        <v>#N/A</v>
      </c>
      <c r="GM11" s="52" t="e">
        <f>_xlfn.IFS(GJ$7="X",GI$8*[1]Données!$I$26,GC$3="Samedi",GI$8*[1]Données!$D$26,GC$3="Dimanche",GI$8*[1]Données!$F$26,$B8="SSIAP3",GI$8*[1]Données!$B$26)</f>
        <v>#N/A</v>
      </c>
      <c r="GN11" s="54">
        <f>IF($B8="SSIAP3",SUM(GJ11:GM11),0)</f>
        <v>0</v>
      </c>
      <c r="GO11" s="73"/>
      <c r="GP11" s="73"/>
      <c r="GQ11" s="76"/>
      <c r="GR11" s="70"/>
      <c r="GS11" s="70"/>
      <c r="GT11" s="70"/>
      <c r="GU11" s="70"/>
      <c r="GV11" s="54" t="e">
        <f>_xlfn.IFS(GV$7="X",GR$8*[1]Données!$H$26,GO$3="Samedi",GR$8*[1]Données!$D$26,GO$3="Dimanche",GR$8*[1]Données!$F$26,$B8="SSIAP3",GR$8*[1]Données!$B$26)</f>
        <v>#N/A</v>
      </c>
      <c r="GW11" s="54" t="e">
        <f>_xlfn.IFS(GV$7="X",GS$8*[1]Données!$I$26,GO$3="Samedi",GS$8*[1]Données!$D$26,GO$3="Dimanche",GS$8*[1]Données!$F$26,$B8="SSIAP3",GS$8*[1]Données!$C$26)</f>
        <v>#N/A</v>
      </c>
      <c r="GX11" s="54" t="e">
        <f>_xlfn.IFS(GV$7="X",GT$8*[1]Données!$I$26,GO$3="Samedi",GT$8*[1]Données!$D$26,GO$3="Dimanche",GT$8*[1]Données!$F$26,$B8="SSIAP3",GT$8*[1]Données!$C$26)</f>
        <v>#N/A</v>
      </c>
      <c r="GY11" s="52" t="e">
        <f>_xlfn.IFS(GV$7="X",GU$8*[1]Données!$I$26,GO$3="Samedi",GU$8*[1]Données!$D$26,GO$3="Dimanche",GU$8*[1]Données!$F$26,$B8="SSIAP3",GU$8*[1]Données!$B$26)</f>
        <v>#N/A</v>
      </c>
      <c r="GZ11" s="54">
        <f>IF($B8="SSIAP3",SUM(GV11:GY11),0)</f>
        <v>0</v>
      </c>
      <c r="HA11" s="73"/>
      <c r="HB11" s="73"/>
      <c r="HC11" s="76"/>
      <c r="HD11" s="70"/>
      <c r="HE11" s="70"/>
      <c r="HF11" s="70"/>
      <c r="HG11" s="70"/>
      <c r="HH11" s="54" t="e">
        <f>_xlfn.IFS(HH$7="X",HD$8*[1]Données!$H$26,HA$3="Samedi",HD$8*[1]Données!$D$26,HA$3="Dimanche",HD$8*[1]Données!$F$26,$B8="SSIAP3",HD$8*[1]Données!$B$26)</f>
        <v>#N/A</v>
      </c>
      <c r="HI11" s="54" t="e">
        <f>_xlfn.IFS(HH$7="X",HE$8*[1]Données!$I$26,HA$3="Samedi",HE$8*[1]Données!$D$26,HA$3="Dimanche",HE$8*[1]Données!$F$26,$B8="SSIAP3",HE$8*[1]Données!$C$26)</f>
        <v>#N/A</v>
      </c>
      <c r="HJ11" s="54" t="e">
        <f>_xlfn.IFS(HH$7="X",HF$8*[1]Données!$I$26,HA$3="Samedi",HF$8*[1]Données!$D$26,HA$3="Dimanche",HF$8*[1]Données!$F$26,$B8="SSIAP3",HF$8*[1]Données!$C$26)</f>
        <v>#N/A</v>
      </c>
      <c r="HK11" s="52" t="e">
        <f>_xlfn.IFS(HH$7="X",HG$8*[1]Données!$I$26,HA$3="Samedi",HG$8*[1]Données!$D$26,HA$3="Dimanche",HG$8*[1]Données!$F$26,$B8="SSIAP3",HG$8*[1]Données!$B$26)</f>
        <v>#N/A</v>
      </c>
      <c r="HL11" s="54">
        <f>IF($B8="SSIAP3",SUM(HH11:HK11),0)</f>
        <v>0</v>
      </c>
      <c r="HM11" s="73"/>
      <c r="HN11" s="73"/>
      <c r="HO11" s="76"/>
      <c r="HP11" s="70"/>
      <c r="HQ11" s="70"/>
      <c r="HR11" s="70"/>
      <c r="HS11" s="70"/>
      <c r="HT11" s="54">
        <f>_xlfn.IFS(HT$7="X",HP$8*[1]Données!$H$26,HM$3="Samedi",HP$8*[1]Données!$D$26,HM$3="Dimanche",HP$8*[1]Données!$F$26,$B8="SSIAP3",HP$8*[1]Données!$B$26)</f>
        <v>184</v>
      </c>
      <c r="HU11" s="54">
        <f>_xlfn.IFS(HT$7="X",HQ$8*[1]Données!$I$26,HM$3="Samedi",HQ$8*[1]Données!$D$26,HM$3="Dimanche",HQ$8*[1]Données!$F$26,$B8="SSIAP3",HQ$8*[1]Données!$C$26)</f>
        <v>414</v>
      </c>
      <c r="HV11" s="54">
        <f>_xlfn.IFS(HT$7="X",HR$8*[1]Données!$I$26,HM$3="Samedi",HR$8*[1]Données!$D$26,HM$3="Dimanche",HR$8*[1]Données!$F$26,$B8="SSIAP3",HR$8*[1]Données!$C$26)</f>
        <v>46</v>
      </c>
      <c r="HW11" s="52">
        <f>_xlfn.IFS(HT$7="X",HS$8*[1]Données!$I$26,HM$3="Samedi",HS$8*[1]Données!$D$26,HM$3="Dimanche",HS$8*[1]Données!$F$26,$B8="SSIAP3",HS$8*[1]Données!$B$26)</f>
        <v>46</v>
      </c>
      <c r="HX11" s="54">
        <f>IF($B8="SSIAP3",SUM(HT11:HW11),0)</f>
        <v>0</v>
      </c>
      <c r="HY11" s="73"/>
      <c r="HZ11" s="73"/>
      <c r="IA11" s="76"/>
      <c r="IB11" s="70"/>
      <c r="IC11" s="70"/>
      <c r="ID11" s="70"/>
      <c r="IE11" s="70"/>
      <c r="IF11" s="54">
        <f>_xlfn.IFS(IF$7="X",IB$8*[1]Données!$H$26,HY$3="Samedi",IB$8*[1]Données!$D$26,HY$3="Dimanche",IB$8*[1]Données!$F$26,$B8="SSIAP3",IB$8*[1]Données!$B$26)</f>
        <v>202.4</v>
      </c>
      <c r="IG11" s="54">
        <f>_xlfn.IFS(IF$7="X",IC$8*[1]Données!$I$26,HY$3="Samedi",IC$8*[1]Données!$D$26,HY$3="Dimanche",IC$8*[1]Données!$F$26,$B8="SSIAP3",IC$8*[1]Données!$C$26)</f>
        <v>455.40000000000003</v>
      </c>
      <c r="IH11" s="54">
        <f>_xlfn.IFS(IF$7="X",ID$8*[1]Données!$I$26,HY$3="Samedi",ID$8*[1]Données!$D$26,HY$3="Dimanche",ID$8*[1]Données!$F$26,$B8="SSIAP3",ID$8*[1]Données!$C$26)</f>
        <v>50.6</v>
      </c>
      <c r="II11" s="52">
        <f>_xlfn.IFS(IF$7="X",IE$8*[1]Données!$I$26,HY$3="Samedi",IE$8*[1]Données!$D$26,HY$3="Dimanche",IE$8*[1]Données!$F$26,$B8="SSIAP3",IE$8*[1]Données!$B$26)</f>
        <v>50.6</v>
      </c>
      <c r="IJ11" s="54">
        <f>IF($B8="SSIAP3",SUM(IF11:II11),0)</f>
        <v>0</v>
      </c>
      <c r="IK11" s="73"/>
      <c r="IL11" s="73"/>
      <c r="IM11" s="76"/>
      <c r="IN11" s="70"/>
      <c r="IO11" s="70"/>
      <c r="IP11" s="70"/>
      <c r="IQ11" s="70"/>
      <c r="IR11" s="54" t="e">
        <f>_xlfn.IFS(IR$7="X",IN$8*[1]Données!$H$26,IK$3="Samedi",IN$8*[1]Données!$D$26,IK$3="Dimanche",IN$8*[1]Données!$F$26,$B8="SSIAP3",IN$8*[1]Données!$B$26)</f>
        <v>#N/A</v>
      </c>
      <c r="IS11" s="54" t="e">
        <f>_xlfn.IFS(IR$7="X",IO$8*[1]Données!$I$26,IK$3="Samedi",IO$8*[1]Données!$D$26,IK$3="Dimanche",IO$8*[1]Données!$F$26,$B8="SSIAP3",IO$8*[1]Données!$C$26)</f>
        <v>#N/A</v>
      </c>
      <c r="IT11" s="54" t="e">
        <f>_xlfn.IFS(IR$7="X",IP$8*[1]Données!$I$26,IK$3="Samedi",IP$8*[1]Données!$D$26,IK$3="Dimanche",IP$8*[1]Données!$F$26,$B8="SSIAP3",IP$8*[1]Données!$C$26)</f>
        <v>#N/A</v>
      </c>
      <c r="IU11" s="52" t="e">
        <f>_xlfn.IFS(IR$7="X",IQ$8*[1]Données!$I$26,IK$3="Samedi",IQ$8*[1]Données!$D$26,IK$3="Dimanche",IQ$8*[1]Données!$F$26,$B8="SSIAP3",IQ$8*[1]Données!$B$26)</f>
        <v>#N/A</v>
      </c>
      <c r="IV11" s="54">
        <f>IF($B8="SSIAP3",SUM(IR11:IU11),0)</f>
        <v>0</v>
      </c>
      <c r="IW11" s="73"/>
      <c r="IX11" s="73"/>
      <c r="IY11" s="76"/>
      <c r="IZ11" s="70"/>
      <c r="JA11" s="70"/>
      <c r="JB11" s="70"/>
      <c r="JC11" s="70"/>
      <c r="JD11" s="54" t="e">
        <f>_xlfn.IFS(JD$7="X",IZ$8*[1]Données!$H$26,IW$3="Samedi",IZ$8*[1]Données!$D$26,IW$3="Dimanche",IZ$8*[1]Données!$F$26,$B8="SSIAP3",IZ$8*[1]Données!$B$26)</f>
        <v>#N/A</v>
      </c>
      <c r="JE11" s="54" t="e">
        <f>_xlfn.IFS(JD$7="X",JA$8*[1]Données!$I$26,IW$3="Samedi",JA$8*[1]Données!$D$26,IW$3="Dimanche",JA$8*[1]Données!$F$26,$B8="SSIAP3",JA$8*[1]Données!$C$26)</f>
        <v>#N/A</v>
      </c>
      <c r="JF11" s="54" t="e">
        <f>_xlfn.IFS(JD$7="X",JB$8*[1]Données!$I$26,IW$3="Samedi",JB$8*[1]Données!$D$26,IW$3="Dimanche",JB$8*[1]Données!$F$26,$B8="SSIAP3",JB$8*[1]Données!$C$26)</f>
        <v>#N/A</v>
      </c>
      <c r="JG11" s="52" t="e">
        <f>_xlfn.IFS(JD$7="X",JC$8*[1]Données!$I$26,IW$3="Samedi",JC$8*[1]Données!$D$26,IW$3="Dimanche",JC$8*[1]Données!$F$26,$B8="SSIAP3",JC$8*[1]Données!$B$26)</f>
        <v>#N/A</v>
      </c>
      <c r="JH11" s="54">
        <f>IF($B8="SSIAP3",SUM(JD11:JG11),0)</f>
        <v>0</v>
      </c>
      <c r="JI11" s="73"/>
      <c r="JJ11" s="73"/>
      <c r="JK11" s="76"/>
      <c r="JL11" s="70"/>
      <c r="JM11" s="70"/>
      <c r="JN11" s="70"/>
      <c r="JO11" s="70"/>
      <c r="JP11" s="54" t="e">
        <f>_xlfn.IFS(JP$7="X",JL$8*[1]Données!$H$26,JI$3="Samedi",JL$8*[1]Données!$D$26,JI$3="Dimanche",JL$8*[1]Données!$F$26,$B8="SSIAP3",JL$8*[1]Données!$B$26)</f>
        <v>#N/A</v>
      </c>
      <c r="JQ11" s="54" t="e">
        <f>_xlfn.IFS(JP$7="X",JM$8*[1]Données!$I$26,JI$3="Samedi",JM$8*[1]Données!$D$26,JI$3="Dimanche",JM$8*[1]Données!$F$26,$B8="SSIAP3",JM$8*[1]Données!$C$26)</f>
        <v>#N/A</v>
      </c>
      <c r="JR11" s="54" t="e">
        <f>_xlfn.IFS(JP$7="X",JN$8*[1]Données!$I$26,JI$3="Samedi",JN$8*[1]Données!$D$26,JI$3="Dimanche",JN$8*[1]Données!$F$26,$B8="SSIAP3",JN$8*[1]Données!$C$26)</f>
        <v>#N/A</v>
      </c>
      <c r="JS11" s="52" t="e">
        <f>_xlfn.IFS(JP$7="X",JO$8*[1]Données!$I$26,JI$3="Samedi",JO$8*[1]Données!$D$26,JI$3="Dimanche",JO$8*[1]Données!$F$26,$B8="SSIAP3",JO$8*[1]Données!$B$26)</f>
        <v>#N/A</v>
      </c>
      <c r="JT11" s="54">
        <f>IF($B8="SSIAP3",SUM(JP11:JS11),0)</f>
        <v>0</v>
      </c>
      <c r="JU11" s="73"/>
      <c r="JV11" s="73"/>
      <c r="JW11" s="76"/>
      <c r="JX11" s="70"/>
      <c r="JY11" s="70"/>
      <c r="JZ11" s="70"/>
      <c r="KA11" s="70"/>
      <c r="KB11" s="54" t="e">
        <f>_xlfn.IFS(KB$7="X",JX$8*[1]Données!$H$26,JU$3="Samedi",JX$8*[1]Données!$D$26,JU$3="Dimanche",JX$8*[1]Données!$F$26,$B8="SSIAP3",JX$8*[1]Données!$B$26)</f>
        <v>#N/A</v>
      </c>
      <c r="KC11" s="54" t="e">
        <f>_xlfn.IFS(KB$7="X",JY$8*[1]Données!$I$26,JU$3="Samedi",JY$8*[1]Données!$D$26,JU$3="Dimanche",JY$8*[1]Données!$F$26,$B8="SSIAP3",JY$8*[1]Données!$C$26)</f>
        <v>#N/A</v>
      </c>
      <c r="KD11" s="54" t="e">
        <f>_xlfn.IFS(KB$7="X",JZ$8*[1]Données!$I$26,JU$3="Samedi",JZ$8*[1]Données!$D$26,JU$3="Dimanche",JZ$8*[1]Données!$F$26,$B8="SSIAP3",JZ$8*[1]Données!$C$26)</f>
        <v>#N/A</v>
      </c>
      <c r="KE11" s="52" t="e">
        <f>_xlfn.IFS(KB$7="X",KA$8*[1]Données!$I$26,JU$3="Samedi",KA$8*[1]Données!$D$26,JU$3="Dimanche",KA$8*[1]Données!$F$26,$B8="SSIAP3",KA$8*[1]Données!$B$26)</f>
        <v>#N/A</v>
      </c>
      <c r="KF11" s="54">
        <f>IF($B8="SSIAP3",SUM(KB11:KE11),0)</f>
        <v>0</v>
      </c>
      <c r="KG11" s="73"/>
      <c r="KH11" s="73"/>
      <c r="KI11" s="76"/>
      <c r="KJ11" s="70"/>
      <c r="KK11" s="70"/>
      <c r="KL11" s="70"/>
      <c r="KM11" s="70"/>
      <c r="KN11" s="54" t="e">
        <f>_xlfn.IFS(KN$7="X",KJ$8*[1]Données!$H$26,KG$3="Samedi",KJ$8*[1]Données!$D$26,KG$3="Dimanche",KJ$8*[1]Données!$F$26,$B8="SSIAP3",KJ$8*[1]Données!$B$26)</f>
        <v>#N/A</v>
      </c>
      <c r="KO11" s="54" t="e">
        <f>_xlfn.IFS(KN$7="X",KK$8*[1]Données!$I$26,KG$3="Samedi",KK$8*[1]Données!$D$26,KG$3="Dimanche",KK$8*[1]Données!$F$26,$B8="SSIAP3",KK$8*[1]Données!$C$26)</f>
        <v>#N/A</v>
      </c>
      <c r="KP11" s="54" t="e">
        <f>_xlfn.IFS(KN$7="X",KL$8*[1]Données!$I$26,KG$3="Samedi",KL$8*[1]Données!$D$26,KG$3="Dimanche",KL$8*[1]Données!$F$26,$B8="SSIAP3",KL$8*[1]Données!$C$26)</f>
        <v>#N/A</v>
      </c>
      <c r="KQ11" s="52" t="e">
        <f>_xlfn.IFS(KN$7="X",KM$8*[1]Données!$I$26,KG$3="Samedi",KM$8*[1]Données!$D$26,KG$3="Dimanche",KM$8*[1]Données!$F$26,$B8="SSIAP3",KM$8*[1]Données!$B$26)</f>
        <v>#N/A</v>
      </c>
      <c r="KR11" s="54">
        <f>IF($B8="SSIAP3",SUM(KN11:KQ11),0)</f>
        <v>0</v>
      </c>
      <c r="KS11" s="73"/>
      <c r="KT11" s="73"/>
      <c r="KU11" s="76"/>
      <c r="KV11" s="70"/>
      <c r="KW11" s="70"/>
      <c r="KX11" s="70"/>
      <c r="KY11" s="70"/>
      <c r="KZ11" s="54">
        <f>_xlfn.IFS(KZ$7="X",KV$8*[1]Données!$H$26,KS$3="Samedi",KV$8*[1]Données!$D$26,KS$3="Dimanche",KV$8*[1]Données!$F$26,$B8="SSIAP3",KV$8*[1]Données!$B$26)</f>
        <v>184</v>
      </c>
      <c r="LA11" s="54">
        <f>_xlfn.IFS(KZ$7="X",KW$8*[1]Données!$I$26,KS$3="Samedi",KW$8*[1]Données!$D$26,KS$3="Dimanche",KW$8*[1]Données!$F$26,$B8="SSIAP3",KW$8*[1]Données!$C$26)</f>
        <v>414</v>
      </c>
      <c r="LB11" s="54">
        <f>_xlfn.IFS(KZ$7="X",KX$8*[1]Données!$I$26,KS$3="Samedi",KX$8*[1]Données!$D$26,KS$3="Dimanche",KX$8*[1]Données!$F$26,$B8="SSIAP3",KX$8*[1]Données!$C$26)</f>
        <v>46</v>
      </c>
      <c r="LC11" s="52">
        <f>_xlfn.IFS(KZ$7="X",KY$8*[1]Données!$I$26,KS$3="Samedi",KY$8*[1]Données!$D$26,KS$3="Dimanche",KY$8*[1]Données!$F$26,$B8="SSIAP3",KY$8*[1]Données!$B$26)</f>
        <v>46</v>
      </c>
      <c r="LD11" s="54">
        <f>IF($B8="SSIAP3",SUM(KZ11:LC11),0)</f>
        <v>0</v>
      </c>
      <c r="LE11" s="73"/>
      <c r="LF11" s="73"/>
      <c r="LG11" s="76"/>
      <c r="LH11" s="70"/>
      <c r="LI11" s="70"/>
      <c r="LJ11" s="70"/>
      <c r="LK11" s="70"/>
      <c r="LL11" s="54">
        <f>_xlfn.IFS(LL$7="X",LH$8*[1]Données!$H$26,LE$3="Samedi",LH$8*[1]Données!$D$26,LE$3="Dimanche",LH$8*[1]Données!$F$26,$B8="SSIAP3",LH$8*[1]Données!$B$26)</f>
        <v>202.4</v>
      </c>
      <c r="LM11" s="54">
        <f>_xlfn.IFS(LL$7="X",LI$8*[1]Données!$I$26,LE$3="Samedi",LI$8*[1]Données!$D$26,LE$3="Dimanche",LI$8*[1]Données!$F$26,$B8="SSIAP3",LI$8*[1]Données!$C$26)</f>
        <v>455.40000000000003</v>
      </c>
      <c r="LN11" s="54">
        <f>_xlfn.IFS(LL$7="X",LJ$8*[1]Données!$I$26,LE$3="Samedi",LJ$8*[1]Données!$D$26,LE$3="Dimanche",LJ$8*[1]Données!$F$26,$B8="SSIAP3",LJ$8*[1]Données!$C$26)</f>
        <v>50.6</v>
      </c>
      <c r="LO11" s="52">
        <f>_xlfn.IFS(LL$7="X",LK$8*[1]Données!$I$26,LE$3="Samedi",LK$8*[1]Données!$D$26,LE$3="Dimanche",LK$8*[1]Données!$F$26,$B8="SSIAP3",LK$8*[1]Données!$B$26)</f>
        <v>50.6</v>
      </c>
      <c r="LP11" s="54">
        <f>IF($B8="SSIAP3",SUM(LL11:LO11),0)</f>
        <v>0</v>
      </c>
      <c r="LQ11" s="73"/>
      <c r="LR11" s="73"/>
      <c r="LS11" s="76"/>
      <c r="LT11" s="70"/>
      <c r="LU11" s="70"/>
      <c r="LV11" s="70"/>
      <c r="LW11" s="70"/>
      <c r="LX11" s="54" t="e">
        <f>_xlfn.IFS(LX$7="X",LT$8*[1]Données!$H$26,LQ$3="Samedi",LT$8*[1]Données!$D$26,LQ$3="Dimanche",LT$8*[1]Données!$F$26,$B8="SSIAP3",LT$8*[1]Données!$B$26)</f>
        <v>#N/A</v>
      </c>
      <c r="LY11" s="54" t="e">
        <f>_xlfn.IFS(LX$7="X",LU$8*[1]Données!$I$26,LQ$3="Samedi",LU$8*[1]Données!$D$26,LQ$3="Dimanche",LU$8*[1]Données!$F$26,$B8="SSIAP3",LU$8*[1]Données!$C$26)</f>
        <v>#N/A</v>
      </c>
      <c r="LZ11" s="54" t="e">
        <f>_xlfn.IFS(LX$7="X",LV$8*[1]Données!$I$26,LQ$3="Samedi",LV$8*[1]Données!$D$26,LQ$3="Dimanche",LV$8*[1]Données!$F$26,$B8="SSIAP3",LV$8*[1]Données!$C$26)</f>
        <v>#N/A</v>
      </c>
      <c r="MA11" s="52" t="e">
        <f>_xlfn.IFS(LX$7="X",LW$8*[1]Données!$I$26,LQ$3="Samedi",LW$8*[1]Données!$D$26,LQ$3="Dimanche",LW$8*[1]Données!$F$26,$B8="SSIAP3",LW$8*[1]Données!$B$26)</f>
        <v>#N/A</v>
      </c>
      <c r="MB11" s="54">
        <f>IF($B8="SSIAP3",SUM(LX11:MA11),0)</f>
        <v>0</v>
      </c>
      <c r="MC11" s="73"/>
      <c r="MD11" s="73"/>
      <c r="ME11" s="76"/>
      <c r="MF11" s="70"/>
      <c r="MG11" s="70"/>
      <c r="MH11" s="70"/>
      <c r="MI11" s="70"/>
      <c r="MJ11" s="54" t="e">
        <f>_xlfn.IFS(MJ$7="X",MF$8*[1]Données!$H$26,MC$3="Samedi",MF$8*[1]Données!$D$26,MC$3="Dimanche",MF$8*[1]Données!$F$26,$B8="SSIAP3",MF$8*[1]Données!$B$26)</f>
        <v>#N/A</v>
      </c>
      <c r="MK11" s="54" t="e">
        <f>_xlfn.IFS(MJ$7="X",MG$8*[1]Données!$I$26,MC$3="Samedi",MG$8*[1]Données!$D$26,MC$3="Dimanche",MG$8*[1]Données!$F$26,$B8="SSIAP3",MG$8*[1]Données!$C$26)</f>
        <v>#N/A</v>
      </c>
      <c r="ML11" s="54" t="e">
        <f>_xlfn.IFS(MJ$7="X",MH$8*[1]Données!$I$26,MC$3="Samedi",MH$8*[1]Données!$D$26,MC$3="Dimanche",MH$8*[1]Données!$F$26,$B8="SSIAP3",MH$8*[1]Données!$C$26)</f>
        <v>#N/A</v>
      </c>
      <c r="MM11" s="52" t="e">
        <f>_xlfn.IFS(MJ$7="X",MI$8*[1]Données!$I$26,MC$3="Samedi",MI$8*[1]Données!$D$26,MC$3="Dimanche",MI$8*[1]Données!$F$26,$B8="SSIAP3",MI$8*[1]Données!$B$26)</f>
        <v>#N/A</v>
      </c>
      <c r="MN11" s="54">
        <f>IF($B8="SSIAP3",SUM(MJ11:MM11),0)</f>
        <v>0</v>
      </c>
      <c r="MO11" s="73"/>
      <c r="MP11" s="73"/>
      <c r="MQ11" s="76"/>
      <c r="MR11" s="70"/>
      <c r="MS11" s="70"/>
      <c r="MT11" s="70"/>
      <c r="MU11" s="70"/>
      <c r="MV11" s="54" t="e">
        <f>_xlfn.IFS(MV$7="X",MR$8*[1]Données!$H$26,MO$3="Samedi",MR$8*[1]Données!$D$26,MO$3="Dimanche",MR$8*[1]Données!$F$26,$B8="SSIAP3",MR$8*[1]Données!$B$26)</f>
        <v>#N/A</v>
      </c>
      <c r="MW11" s="54" t="e">
        <f>_xlfn.IFS(MV$7="X",MS$8*[1]Données!$I$26,MO$3="Samedi",MS$8*[1]Données!$D$26,MO$3="Dimanche",MS$8*[1]Données!$F$26,$B8="SSIAP3",MS$8*[1]Données!$C$26)</f>
        <v>#N/A</v>
      </c>
      <c r="MX11" s="54" t="e">
        <f>_xlfn.IFS(MV$7="X",MT$8*[1]Données!$I$26,MO$3="Samedi",MT$8*[1]Données!$D$26,MO$3="Dimanche",MT$8*[1]Données!$F$26,$B8="SSIAP3",MT$8*[1]Données!$C$26)</f>
        <v>#N/A</v>
      </c>
      <c r="MY11" s="52" t="e">
        <f>_xlfn.IFS(MV$7="X",MU$8*[1]Données!$I$26,MO$3="Samedi",MU$8*[1]Données!$D$26,MO$3="Dimanche",MU$8*[1]Données!$F$26,$B8="SSIAP3",MU$8*[1]Données!$B$26)</f>
        <v>#N/A</v>
      </c>
      <c r="MZ11" s="54">
        <f>IF($B8="SSIAP3",SUM(MV11:MY11),0)</f>
        <v>0</v>
      </c>
      <c r="NA11" s="73"/>
      <c r="NB11" s="73"/>
      <c r="NC11" s="76"/>
      <c r="ND11" s="70"/>
      <c r="NE11" s="70"/>
      <c r="NF11" s="70"/>
      <c r="NG11" s="70"/>
      <c r="NH11" s="54" t="e">
        <f>_xlfn.IFS(NH$7="X",ND$8*[1]Données!$H$26,NA$3="Samedi",ND$8*[1]Données!$D$26,NA$3="Dimanche",ND$8*[1]Données!$F$26,$B8="SSIAP3",ND$8*[1]Données!$B$26)</f>
        <v>#N/A</v>
      </c>
      <c r="NI11" s="54" t="e">
        <f>_xlfn.IFS(NH$7="X",NE$8*[1]Données!$I$26,NA$3="Samedi",NE$8*[1]Données!$D$26,NA$3="Dimanche",NE$8*[1]Données!$F$26,$B8="SSIAP3",NE$8*[1]Données!$C$26)</f>
        <v>#N/A</v>
      </c>
      <c r="NJ11" s="54" t="e">
        <f>_xlfn.IFS(NH$7="X",NF$8*[1]Données!$I$26,NA$3="Samedi",NF$8*[1]Données!$D$26,NA$3="Dimanche",NF$8*[1]Données!$F$26,$B8="SSIAP3",NF$8*[1]Données!$C$26)</f>
        <v>#N/A</v>
      </c>
      <c r="NK11" s="52" t="e">
        <f>_xlfn.IFS(NH$7="X",NG$8*[1]Données!$I$26,NA$3="Samedi",NG$8*[1]Données!$D$26,NA$3="Dimanche",NG$8*[1]Données!$F$26,$B8="SSIAP3",NG$8*[1]Données!$B$26)</f>
        <v>#N/A</v>
      </c>
      <c r="NL11" s="54">
        <f>IF($B8="SSIAP3",SUM(NH11:NK11),0)</f>
        <v>0</v>
      </c>
      <c r="NM11" s="50">
        <f>IF($B$8="SSIAP3",SUM($P11+$AB11+$AN11+$AZ11+$BL11+$BX11+$CJ11+$CV11+$DH11+$DT11+$EF11+$ER11+$FD11+$FP11+$GB10+$GB11+$GN11+$GZ11+$HL11+$HX11+$IJ11+$IV11+$JH11+$JT11+$KF11+$KR11+$LD11+$LP11+$MB11+$MN11+$MZ11+$NL11),0)</f>
        <v>0</v>
      </c>
    </row>
    <row r="12" spans="1:377" ht="15.75" thickBot="1">
      <c r="A12" s="77">
        <v>2</v>
      </c>
      <c r="B12" s="80" t="s">
        <v>28</v>
      </c>
      <c r="C12" s="80" t="s">
        <v>42</v>
      </c>
      <c r="D12" s="16"/>
      <c r="E12" s="71">
        <v>0.91666666666666663</v>
      </c>
      <c r="F12" s="71">
        <v>0.33333333333333331</v>
      </c>
      <c r="G12" s="74">
        <f>24*(MOD(F12-E12,1))</f>
        <v>10.000000000000002</v>
      </c>
      <c r="H12" s="68">
        <f>IF(E12&lt;(21/24),(MIN(21-E12*24,G12)),0)</f>
        <v>0</v>
      </c>
      <c r="I12" s="68">
        <f t="shared" ref="I12" si="31">IF(OR(E12&gt;=21/24,H12&lt;&gt;0),MIN(9-MAX(0,E12*24-21),G12-H12),0)</f>
        <v>8</v>
      </c>
      <c r="J12" s="68">
        <f>MAX(0,MIN(1,G12-SUM($H12:I12)))</f>
        <v>1</v>
      </c>
      <c r="K12" s="68">
        <f>MAX(0,G12-SUM(H12:J12))</f>
        <v>1.0000000000000018</v>
      </c>
      <c r="L12" s="50">
        <f>_xlfn.IFS(L$7="X",H$12*[1]Données!$H$23,E$3="Samedi",H$12*[1]Données!$D$23,E$3="Dimanche",H$12*[1]Données!$F27,$B12="ADS",H$12*[1]Données!$B$23)</f>
        <v>0</v>
      </c>
      <c r="M12" s="50">
        <f>_xlfn.IFS(L$7="X",I$12*[1]Données!$I$23,E$3="Samedi",I$12*[1]Données!$D$23,E$3="Dimanche",I$12*[1]Données!$F$23,$B12="ADS",I$12*[1]Données!$C$23)</f>
        <v>422.72</v>
      </c>
      <c r="N12" s="50">
        <f>_xlfn.IFS(L$7="X",J$12*[1]Données!$I$23,E$3="Samedi",J$12*[1]Données!$D$23,E$3="Dimanche",J$12*[1]Données!$F$23,$B12="ADS",J$12*[1]Données!$C$23)</f>
        <v>52.84</v>
      </c>
      <c r="O12" s="50">
        <f>_xlfn.IFS(L$7="X",K$12*[1]Données!$H$23,E$3="Samedi",K$12*[1]Données!$D$23,E$3="Dimanche",K$12*[1]Données!$F$23,$B12="ADS",K$12*[1]Données!$B$23)</f>
        <v>47.600000000000087</v>
      </c>
      <c r="P12" s="50">
        <f>IF($B12="ADS",SUM(L12:O12),0)</f>
        <v>523.1600000000002</v>
      </c>
      <c r="Q12" s="71">
        <v>0.70833333333333337</v>
      </c>
      <c r="R12" s="71">
        <v>0.33333333333333331</v>
      </c>
      <c r="S12" s="74">
        <f>24*(MOD(R12-Q12,1))</f>
        <v>15</v>
      </c>
      <c r="T12" s="68">
        <f>IF(Q12&lt;(21/24),(MIN(21-Q12*24,S12)),0)</f>
        <v>4</v>
      </c>
      <c r="U12" s="68">
        <f t="shared" ref="U12" si="32">IF(OR(Q12&gt;=21/24,T12&lt;&gt;0),MIN(9-MAX(0,Q12*24-21),S12-T12),0)</f>
        <v>9</v>
      </c>
      <c r="V12" s="68">
        <f>MAX(0,MIN(1,S12-SUM($T12:U12)))</f>
        <v>1</v>
      </c>
      <c r="W12" s="68">
        <f>MAX(0,S12-SUM(T12:V12))</f>
        <v>1</v>
      </c>
      <c r="X12" s="50">
        <f>_xlfn.IFS(X$7="X",T$12*[1]Données!$H$23,Q$3="Samedi",T$12*[1]Données!$D$23,Q$3="Dimanche",T$12*[1]Données!$F27,$B12="ADS",T$12*[1]Données!$B$23)</f>
        <v>95.2</v>
      </c>
      <c r="Y12" s="50">
        <f>_xlfn.IFS(X$7="X",U$12*[1]Données!$I$23,Q$3="Samedi",U$12*[1]Données!$D$23,Q$3="Dimanche",U$12*[1]Données!$F$23,$B12="ADS",U$12*[1]Données!$C$23)</f>
        <v>237.78000000000003</v>
      </c>
      <c r="Z12" s="50">
        <f>_xlfn.IFS(X$7="X",V$12*[1]Données!$I$23,Q$3="Samedi",V$12*[1]Données!$D$23,Q$3="Dimanche",V$12*[1]Données!$F$23,$B12="ADS",V$12*[1]Données!$C$23)</f>
        <v>26.42</v>
      </c>
      <c r="AA12" s="50">
        <f>_xlfn.IFS(X$7="X",W$12*[1]Données!$H$23,Q$3="Samedi",W$12*[1]Données!$D$23,Q$3="Dimanche",W$12*[1]Données!$F$23,$B12="ADS",W$12*[1]Données!$B$23)</f>
        <v>23.8</v>
      </c>
      <c r="AB12" s="50">
        <f>IF($B12="ADS",SUM(X12:AA12),0)</f>
        <v>383.20000000000005</v>
      </c>
      <c r="AC12" s="71">
        <v>0.70833333333333337</v>
      </c>
      <c r="AD12" s="71">
        <v>0.33333333333333331</v>
      </c>
      <c r="AE12" s="74">
        <f>24*(MOD(AD12-AC12,1))</f>
        <v>15</v>
      </c>
      <c r="AF12" s="68">
        <f>IF(AC12&lt;(21/24),(MIN(21-AC12*24,AE12)),0)</f>
        <v>4</v>
      </c>
      <c r="AG12" s="68">
        <f t="shared" ref="AG12" si="33">IF(OR(AC12&gt;=21/24,AF12&lt;&gt;0),MIN(9-MAX(0,AC12*24-21),AE12-AF12),0)</f>
        <v>9</v>
      </c>
      <c r="AH12" s="68">
        <f>MAX(0,MIN(1,AE12-SUM($AF12:AG12)))</f>
        <v>1</v>
      </c>
      <c r="AI12" s="68">
        <f>MAX(0,AE12-SUM(AF12:AH12))</f>
        <v>1</v>
      </c>
      <c r="AJ12" s="50">
        <f>_xlfn.IFS(AJ$7="X",AF$12*[1]Données!$H$23,AC$3="Samedi",AF$12*[1]Données!$D$23,AC$3="Dimanche",AF$12*[1]Données!$F27,$B12="ADS",AF$12*[1]Données!$B$23)</f>
        <v>95.2</v>
      </c>
      <c r="AK12" s="50">
        <f>_xlfn.IFS(AJ$7="X",AG$12*[1]Données!$I$23,AC$3="Samedi",AG$12*[1]Données!$D$23,AC$3="Dimanche",AG$12*[1]Données!$F$23,$B12="ADS",AG$12*[1]Données!$C$23)</f>
        <v>237.78000000000003</v>
      </c>
      <c r="AL12" s="50">
        <f>_xlfn.IFS(AJ$7="X",AH$12*[1]Données!$I$23,AC$3="Samedi",AH$12*[1]Données!$D$23,AC$3="Dimanche",AH$12*[1]Données!$F$23,$B12="ADS",AH$12*[1]Données!$C$23)</f>
        <v>26.42</v>
      </c>
      <c r="AM12" s="50">
        <f>_xlfn.IFS(AJ$7="X",AI$12*[1]Données!$H$23,AC$3="Samedi",AI$12*[1]Données!$D$23,AC$3="Dimanche",AI$12*[1]Données!$F$23,$B12="ADS",AI$12*[1]Données!$B$23)</f>
        <v>23.8</v>
      </c>
      <c r="AN12" s="50">
        <f>IF($B12="ADS",SUM(AJ12:AM12),0)</f>
        <v>383.20000000000005</v>
      </c>
      <c r="AO12" s="71">
        <v>0.70833333333333337</v>
      </c>
      <c r="AP12" s="71">
        <v>0.33333333333333331</v>
      </c>
      <c r="AQ12" s="74">
        <f>24*(MOD(AP12-AO12,1))</f>
        <v>15</v>
      </c>
      <c r="AR12" s="68">
        <f>IF(AO12&lt;(21/24),(MIN(21-AO12*24,AQ12)),0)</f>
        <v>4</v>
      </c>
      <c r="AS12" s="68">
        <f t="shared" ref="AS12" si="34">IF(OR(AO12&gt;=21/24,AR12&lt;&gt;0),MIN(9-MAX(0,AO12*24-21),AQ12-AR12),0)</f>
        <v>9</v>
      </c>
      <c r="AT12" s="68">
        <f>MAX(0,MIN(1,AQ12-SUM($AR12:AS12)))</f>
        <v>1</v>
      </c>
      <c r="AU12" s="68">
        <f>MAX(0,AQ12-SUM(AR12:AT12))</f>
        <v>1</v>
      </c>
      <c r="AV12" s="50">
        <f>_xlfn.IFS(AV$7="X",AR$12*[1]Données!$H$23,AO$3="Samedi",AR$12*[1]Données!$D$23,AO$3="Dimanche",AR$12*[1]Données!$F27,$B12="ADS",AR$12*[1]Données!$B$23)</f>
        <v>95.2</v>
      </c>
      <c r="AW12" s="50">
        <f>_xlfn.IFS(AV$7="X",AS$12*[1]Données!$I$23,AO$3="Samedi",AS$12*[1]Données!$D$23,AO$3="Dimanche",AS$12*[1]Données!$F$23,$B12="ADS",AS$12*[1]Données!$C$23)</f>
        <v>237.78000000000003</v>
      </c>
      <c r="AX12" s="50">
        <f>_xlfn.IFS(AV$7="X",AT$12*[1]Données!$I$23,AO$3="Samedi",AT$12*[1]Données!$D$23,AO$3="Dimanche",AT$12*[1]Données!$F$23,$B12="ADS",AT$12*[1]Données!$C$23)</f>
        <v>26.42</v>
      </c>
      <c r="AY12" s="50">
        <f>_xlfn.IFS(AV$7="X",AU$12*[1]Données!$H$23,AO$3="Samedi",AU$12*[1]Données!$D$23,AO$3="Dimanche",AU$12*[1]Données!$F$23,$B12="ADS",AU$12*[1]Données!$B$23)</f>
        <v>23.8</v>
      </c>
      <c r="AZ12" s="50">
        <f>IF($B12="ADS",SUM(AV12:AY12),0)</f>
        <v>383.20000000000005</v>
      </c>
      <c r="BA12" s="71">
        <v>0.70833333333333337</v>
      </c>
      <c r="BB12" s="71">
        <v>0.33333333333333331</v>
      </c>
      <c r="BC12" s="74">
        <f>24*(MOD(BB12-BA12,1))</f>
        <v>15</v>
      </c>
      <c r="BD12" s="68">
        <f>IF(BA12&lt;(21/24),(MIN(21-BA12*24,BC12)),0)</f>
        <v>4</v>
      </c>
      <c r="BE12" s="68">
        <f t="shared" ref="BE12" si="35">IF(OR(BA12&gt;=21/24,BD12&lt;&gt;0),MIN(9-MAX(0,BA12*24-21),BC12-BD12),0)</f>
        <v>9</v>
      </c>
      <c r="BF12" s="68">
        <f>MAX(0,MIN(1,BC12-SUM($BD12:BE12)))</f>
        <v>1</v>
      </c>
      <c r="BG12" s="68">
        <f>MAX(0,BC12-SUM(BD12:BF12))</f>
        <v>1</v>
      </c>
      <c r="BH12" s="50">
        <f>_xlfn.IFS(BH$7="X",BD$12*[1]Données!$H$23,BA$3="Samedi",BD$12*[1]Données!$D$23,BA$3="Dimanche",BD$12*[1]Données!$F27,$B12="ADS",BD$12*[1]Données!$B$23)</f>
        <v>95.2</v>
      </c>
      <c r="BI12" s="50">
        <f>_xlfn.IFS(BH$7="X",BE$12*[1]Données!$I$23,BA$3="Samedi",BE$12*[1]Données!$D$23,BA$3="Dimanche",BE$12*[1]Données!$F$23,$B12="ADS",BE$12*[1]Données!$C$23)</f>
        <v>214.20000000000002</v>
      </c>
      <c r="BJ12" s="50">
        <f>_xlfn.IFS(BH$7="X",BF$12*[1]Données!$I$23,BA$3="Samedi",BF$12*[1]Données!$D$23,BA$3="Dimanche",BF$12*[1]Données!$F$23,$B12="ADS",BF$12*[1]Données!$C$23)</f>
        <v>23.8</v>
      </c>
      <c r="BK12" s="50">
        <f>_xlfn.IFS(BH$7="X",BG$12*[1]Données!$H$23,BA$3="Samedi",BG$12*[1]Données!$D$23,BA$3="Dimanche",BG$12*[1]Données!$F$23,$B12="ADS",BG$12*[1]Données!$B$23)</f>
        <v>23.8</v>
      </c>
      <c r="BL12" s="50">
        <f>IF($B12="ADS",SUM(BH12:BK12),0)</f>
        <v>357.00000000000006</v>
      </c>
      <c r="BM12" s="71">
        <v>0.70833333333333337</v>
      </c>
      <c r="BN12" s="71">
        <v>0.33333333333333331</v>
      </c>
      <c r="BO12" s="74">
        <f>24*(MOD(BN12-BM12,1))</f>
        <v>15</v>
      </c>
      <c r="BP12" s="68">
        <f>IF(BM12&lt;(21/24),(MIN(21-BM12*24,BO12)),0)</f>
        <v>4</v>
      </c>
      <c r="BQ12" s="68">
        <f t="shared" ref="BQ12" si="36">IF(OR(BM12&gt;=21/24,BP12&lt;&gt;0),MIN(9-MAX(0,BM12*24-21),BO12-BP12),0)</f>
        <v>9</v>
      </c>
      <c r="BR12" s="68">
        <f>MAX(0,MIN(1,BO12-SUM($BP12:BQ12)))</f>
        <v>1</v>
      </c>
      <c r="BS12" s="68">
        <f>MAX(0,BO12-SUM(BP12:BR12))</f>
        <v>1</v>
      </c>
      <c r="BT12" s="50">
        <f>_xlfn.IFS(BT$7="X",BP$12*[1]Données!$H$23,BM$3="Samedi",BP$12*[1]Données!$D$23,BM$3="Dimanche",BP$12*[1]Données!$F27,$B12="ADS",BP$12*[1]Données!$B$23)</f>
        <v>0</v>
      </c>
      <c r="BU12" s="50">
        <f>_xlfn.IFS(BT$7="X",BQ$12*[1]Données!$I$23,BM$3="Samedi",BQ$12*[1]Données!$D$23,BM$3="Dimanche",BQ$12*[1]Données!$F$23,$B12="ADS",BQ$12*[1]Données!$C$23)</f>
        <v>235.62</v>
      </c>
      <c r="BV12" s="50">
        <f>_xlfn.IFS(BT$7="X",BR$12*[1]Données!$I$23,BM$3="Samedi",BR$12*[1]Données!$D$23,BM$3="Dimanche",BR$12*[1]Données!$F$23,$B12="ADS",BR$12*[1]Données!$C$23)</f>
        <v>26.18</v>
      </c>
      <c r="BW12" s="50">
        <f>_xlfn.IFS(BT$7="X",BS$12*[1]Données!$H$23,BM$3="Samedi",BS$12*[1]Données!$D$23,BM$3="Dimanche",BS$12*[1]Données!$F$23,$B12="ADS",BS$12*[1]Données!$B$23)</f>
        <v>26.18</v>
      </c>
      <c r="BX12" s="50">
        <f>IF($B12="ADS",SUM(BT12:BW12),0)</f>
        <v>287.98</v>
      </c>
      <c r="BY12" s="71">
        <v>0.70833333333333337</v>
      </c>
      <c r="BZ12" s="71">
        <v>0.33333333333333331</v>
      </c>
      <c r="CA12" s="74">
        <f>24*(MOD(BZ12-BY12,1))</f>
        <v>15</v>
      </c>
      <c r="CB12" s="68">
        <f>IF(BY12&lt;(21/24),(MIN(21-BY12*24,CA12)),0)</f>
        <v>4</v>
      </c>
      <c r="CC12" s="68">
        <f t="shared" ref="CC12" si="37">IF(OR(BY12&gt;=21/24,CB12&lt;&gt;0),MIN(9-MAX(0,BY12*24-21),CA12-CB12),0)</f>
        <v>9</v>
      </c>
      <c r="CD12" s="68">
        <f>MAX(0,MIN(1,CA12-SUM($BP12:CC12)))</f>
        <v>0</v>
      </c>
      <c r="CE12" s="68">
        <f>MAX(0,CA12-SUM(CB12:CD12))</f>
        <v>2</v>
      </c>
      <c r="CF12" s="50">
        <f>_xlfn.IFS(CF$7="X",CB$12*[1]Données!$H$23,BY$3="Samedi",CB$12*[1]Données!$D$23,BY$3="Dimanche",CB$12*[1]Données!$F27,$B12="ADS",CB$12*[1]Données!$B$23)</f>
        <v>95.2</v>
      </c>
      <c r="CG12" s="50">
        <f>_xlfn.IFS(CF$7="X",CC$12*[1]Données!$I$23,BY$3="Samedi",CC$12*[1]Données!$D$23,BY$3="Dimanche",CC$12*[1]Données!$F$23,$B12="ADS",CC$12*[1]Données!$C$23)</f>
        <v>237.78000000000003</v>
      </c>
      <c r="CH12" s="50">
        <f>_xlfn.IFS(CF$7="X",CD$12*[1]Données!$I$23,BY$3="Samedi",CD$12*[1]Données!$D$23,BY$3="Dimanche",CD$12*[1]Données!$F$23,$B12="ADS",CD$12*[1]Données!$C$23)</f>
        <v>0</v>
      </c>
      <c r="CI12" s="50">
        <f>_xlfn.IFS(CF$7="X",CE$12*[1]Données!$H$23,BY$3="Samedi",CE$12*[1]Données!$D$23,BY$3="Dimanche",CE$12*[1]Données!$F$23,$B12="ADS",CE$12*[1]Données!$B$23)</f>
        <v>47.6</v>
      </c>
      <c r="CJ12" s="50">
        <f>IF($B12="ADS",SUM(CF12:CI12),0)</f>
        <v>380.58000000000004</v>
      </c>
      <c r="CK12" s="71">
        <v>0.70833333333333337</v>
      </c>
      <c r="CL12" s="71">
        <v>0.33333333333333331</v>
      </c>
      <c r="CM12" s="74">
        <f>24*(MOD(CL12-CK12,1))</f>
        <v>15</v>
      </c>
      <c r="CN12" s="68">
        <f>IF(CK12&lt;(21/24),(MIN(21-CK12*24,CM12)),0)</f>
        <v>4</v>
      </c>
      <c r="CO12" s="68">
        <f t="shared" ref="CO12" si="38">IF(OR(CK12&gt;=21/24,CN12&lt;&gt;0),MIN(9-MAX(0,CK12*24-21),CM12-CN12),0)</f>
        <v>9</v>
      </c>
      <c r="CP12" s="68">
        <f t="shared" ref="CP12" si="39">MAX(0,MIN(1,CM12-SUM(CN12:CO12)))</f>
        <v>1</v>
      </c>
      <c r="CQ12" s="68">
        <f>MAX(0,CM12-SUM(CN12:CP12))</f>
        <v>1</v>
      </c>
      <c r="CR12" s="50">
        <f>_xlfn.IFS(CR$7="X",CN$12*[1]Données!$H$23,CK$3="Samedi",CN$12*[1]Données!$D$23,CK$3="Dimanche",CN$12*[1]Données!$F27,$B12="ADS",CN$12*[1]Données!$B$23)</f>
        <v>95.2</v>
      </c>
      <c r="CS12" s="50">
        <f>_xlfn.IFS(CR$7="X",CO$12*[1]Données!$I$23,CK$3="Samedi",CO$12*[1]Données!$D$23,CK$3="Dimanche",CO$12*[1]Données!$F$23,$B12="ADS",CO$12*[1]Données!$C$23)</f>
        <v>237.78000000000003</v>
      </c>
      <c r="CT12" s="50">
        <f>_xlfn.IFS(CR$7="X",CP$12*[1]Données!$I$23,CK$3="Samedi",CP$12*[1]Données!$D$23,CK$3="Dimanche",CP$12*[1]Données!$F$23,$B12="ADS",CP$12*[1]Données!$C$23)</f>
        <v>26.42</v>
      </c>
      <c r="CU12" s="50">
        <f>_xlfn.IFS(CR$7="X",CQ$12*[1]Données!$H$23,CK$3="Samedi",CQ$12*[1]Données!$D$23,CK$3="Dimanche",CQ$12*[1]Données!$F$23,$B12="ADS",CQ$12*[1]Données!$B$23)</f>
        <v>23.8</v>
      </c>
      <c r="CV12" s="50">
        <f>IF($B12="ADS",SUM(CR12:CU12),0)</f>
        <v>383.20000000000005</v>
      </c>
      <c r="CW12" s="71">
        <v>0.70833333333333337</v>
      </c>
      <c r="CX12" s="71">
        <v>0.33333333333333331</v>
      </c>
      <c r="CY12" s="74">
        <f>24*(MOD(CX12-CW12,1))</f>
        <v>15</v>
      </c>
      <c r="CZ12" s="68">
        <f>IF(CW12&lt;(21/24),(MIN(21-CW12*24,CY12)),0)</f>
        <v>4</v>
      </c>
      <c r="DA12" s="68">
        <f t="shared" ref="DA12" si="40">IF(OR(CW12&gt;=21/24,CZ12&lt;&gt;0),MIN(9-MAX(0,CW12*24-21),CY12-CZ12),0)</f>
        <v>9</v>
      </c>
      <c r="DB12" s="68">
        <f t="shared" ref="DB12" si="41">MAX(0,MIN(1,CY12-SUM(CZ12:DA12)))</f>
        <v>1</v>
      </c>
      <c r="DC12" s="68">
        <f>MAX(0,CY12-SUM(CZ12:DB12))</f>
        <v>1</v>
      </c>
      <c r="DD12" s="50">
        <f>_xlfn.IFS(DD$7="X",CZ$12*[1]Données!$H$23,CW$3="Samedi",CZ$12*[1]Données!$D$23,CW$3="Dimanche",CZ$12*[1]Données!$F27,$B12="ADS",CZ$12*[1]Données!$B$23)</f>
        <v>95.2</v>
      </c>
      <c r="DE12" s="50">
        <f>_xlfn.IFS(DD$7="X",DA$12*[1]Données!$I$23,CW$3="Samedi",DA$12*[1]Données!$D$23,CW$3="Dimanche",DA$12*[1]Données!$F$23,$B12="ADS",DA$12*[1]Données!$C$23)</f>
        <v>237.78000000000003</v>
      </c>
      <c r="DF12" s="50">
        <f>_xlfn.IFS(DD$7="X",DB$12*[1]Données!$I$23,CW$3="Samedi",DB$12*[1]Données!$D$23,CW$3="Dimanche",DB$12*[1]Données!$F$23,$B12="ADS",DB$12*[1]Données!$C$23)</f>
        <v>26.42</v>
      </c>
      <c r="DG12" s="50">
        <f>_xlfn.IFS(DD$7="X",DC$12*[1]Données!$H$23,CW$3="Samedi",DC$12*[1]Données!$D$23,CW$3="Dimanche",DC$12*[1]Données!$F$23,$B12="ADS",DC$12*[1]Données!$B$23)</f>
        <v>23.8</v>
      </c>
      <c r="DH12" s="50">
        <f>IF($B12="ADS",SUM(DD12:DG12),0)</f>
        <v>383.20000000000005</v>
      </c>
      <c r="DI12" s="71">
        <v>0.70833333333333337</v>
      </c>
      <c r="DJ12" s="71">
        <v>0.33333333333333331</v>
      </c>
      <c r="DK12" s="74">
        <f>24*(MOD(DJ12-DI12,1))</f>
        <v>15</v>
      </c>
      <c r="DL12" s="68">
        <f>IF(DI12&lt;(21/24),(MIN(21-DI12*24,DK12)),0)</f>
        <v>4</v>
      </c>
      <c r="DM12" s="68">
        <f t="shared" ref="DM12" si="42">IF(OR(DI12&gt;=21/24,DL12&lt;&gt;0),MIN(9-MAX(0,DI12*24-21),DK12-DL12),0)</f>
        <v>9</v>
      </c>
      <c r="DN12" s="68">
        <f>MAX(0,MIN(1,DK12-SUM($DL12:DM12)))</f>
        <v>1</v>
      </c>
      <c r="DO12" s="68">
        <f>MAX(0,DK12-SUM(DL12:DN12))</f>
        <v>1</v>
      </c>
      <c r="DP12" s="50">
        <f>_xlfn.IFS(DP$7="X",DL$12*[1]Données!$H$23,DI$3="Samedi",DL$12*[1]Données!$D$23,DI$3="Dimanche",DL$12*[1]Données!$F27,$B12="ADS",DL$12*[1]Données!$B$23)</f>
        <v>95.2</v>
      </c>
      <c r="DQ12" s="50">
        <f>_xlfn.IFS(DP$7="X",DM$12*[1]Données!$I$23,DI$3="Samedi",DM$12*[1]Données!$D$23,DI$3="Dimanche",DM$12*[1]Données!$F$23,$B12="ADS",DM$12*[1]Données!$C$23)</f>
        <v>237.78000000000003</v>
      </c>
      <c r="DR12" s="50">
        <f>_xlfn.IFS(DP$7="X",DN$12*[1]Données!$I$23,DI$3="Samedi",DN$12*[1]Données!$D$23,DI$3="Dimanche",DN$12*[1]Données!$F$23,$B12="ADS",DN$12*[1]Données!$C$23)</f>
        <v>26.42</v>
      </c>
      <c r="DS12" s="50">
        <f>_xlfn.IFS(DP$7="X",DO$12*[1]Données!$H$23,DI$3="Samedi",DO$12*[1]Données!$D$23,DI$3="Dimanche",DO$12*[1]Données!$F$23,$B12="ADS",DO$12*[1]Données!$B$23)</f>
        <v>23.8</v>
      </c>
      <c r="DT12" s="50">
        <f>IF($B12="ADS",SUM(DP12:DS12),0)</f>
        <v>383.20000000000005</v>
      </c>
      <c r="DU12" s="71">
        <v>0.70833333333333337</v>
      </c>
      <c r="DV12" s="71">
        <v>0.33333333333333331</v>
      </c>
      <c r="DW12" s="74">
        <f>24*(MOD(DV12-DU12,1))</f>
        <v>15</v>
      </c>
      <c r="DX12" s="68">
        <f>IF(DU12&lt;(21/24),(MIN(21-DU12*24,DW12)),0)</f>
        <v>4</v>
      </c>
      <c r="DY12" s="68">
        <f t="shared" ref="DY12" si="43">IF(OR(DU12&gt;=21/24,DX12&lt;&gt;0),MIN(9-MAX(0,DU12*24-21),DW12-DX12),0)</f>
        <v>9</v>
      </c>
      <c r="DZ12" s="68">
        <f t="shared" ref="DZ12" si="44">MAX(0,MIN(1,DW12-SUM(DX12:DY12)))</f>
        <v>1</v>
      </c>
      <c r="EA12" s="68">
        <f>MAX(0,DW12-SUM(DX12:DZ12))</f>
        <v>1</v>
      </c>
      <c r="EB12" s="50">
        <f>_xlfn.IFS(EB$7="X",DX$12*[1]Données!$H$23,DU$3="Samedi",DX$12*[1]Données!$D$23,DU$3="Dimanche",DX$12*[1]Données!$F27,$B12="ADS",DX$12*[1]Données!$B$23)</f>
        <v>95.2</v>
      </c>
      <c r="EC12" s="50">
        <f>_xlfn.IFS(EB$7="X",DY$12*[1]Données!$I$23,DU$3="Samedi",DY$12*[1]Données!$D$23,DU$3="Dimanche",DY$12*[1]Données!$F$23,$B12="ADS",DY$12*[1]Données!$C$23)</f>
        <v>237.78000000000003</v>
      </c>
      <c r="ED12" s="50">
        <f>_xlfn.IFS(EB$7="X",DZ$12*[1]Données!$I$23,DU$3="Samedi",DZ$12*[1]Données!$D$23,DU$3="Dimanche",DZ$12*[1]Données!$F$23,$B12="ADS",DZ$12*[1]Données!$C$23)</f>
        <v>26.42</v>
      </c>
      <c r="EE12" s="50">
        <f>_xlfn.IFS(EB$7="X",EA$12*[1]Données!$H$23,DU$3="Samedi",EA$12*[1]Données!$D$23,DU$3="Dimanche",EA$12*[1]Données!$F$23,$B12="ADS",EA$12*[1]Données!$B$23)</f>
        <v>23.8</v>
      </c>
      <c r="EF12" s="50">
        <f>IF($B12="ADS",SUM(EB12:EE12),0)</f>
        <v>383.20000000000005</v>
      </c>
      <c r="EG12" s="71">
        <v>0.70833333333333337</v>
      </c>
      <c r="EH12" s="71">
        <v>0.33333333333333331</v>
      </c>
      <c r="EI12" s="74">
        <f>24*(MOD(EH12-EG12,1))</f>
        <v>15</v>
      </c>
      <c r="EJ12" s="68">
        <f>IF(EG12&lt;(21/24),(MIN(21-EG12*24,EI12)),0)</f>
        <v>4</v>
      </c>
      <c r="EK12" s="68">
        <f t="shared" ref="EK12" si="45">IF(OR(EG12&gt;=21/24,EJ12&lt;&gt;0),MIN(9-MAX(0,EG12*24-21),EI12-EJ12),0)</f>
        <v>9</v>
      </c>
      <c r="EL12" s="68">
        <f t="shared" ref="EL12" si="46">MAX(0,MIN(1,EI12-SUM(EJ12:EK12)))</f>
        <v>1</v>
      </c>
      <c r="EM12" s="68">
        <f>MAX(0,EI12-SUM(EJ12:EL12))</f>
        <v>1</v>
      </c>
      <c r="EN12" s="50">
        <f>_xlfn.IFS(EN$7="X",EJ$12*[1]Données!$H$23,EG$3="Samedi",EJ$12*[1]Données!$D$23,EG$3="Dimanche",EJ$12*[1]Données!$F27,$B12="ADS",EJ$12*[1]Données!$B$23)</f>
        <v>95.2</v>
      </c>
      <c r="EO12" s="50">
        <f>_xlfn.IFS(EN$7="X",EK$12*[1]Données!$I$23,EG$3="Samedi",EK$12*[1]Données!$D$23,EG$3="Dimanche",EK$12*[1]Données!$F$23,$B12="ADS",EK$12*[1]Données!$C$23)</f>
        <v>214.20000000000002</v>
      </c>
      <c r="EP12" s="50">
        <f>_xlfn.IFS(EN$7="X",EL$12*[1]Données!$I$23,EG$3="Samedi",EL$12*[1]Données!$D$23,EG$3="Dimanche",EL$12*[1]Données!$F$23,$B12="ADS",EL$12*[1]Données!$C$23)</f>
        <v>23.8</v>
      </c>
      <c r="EQ12" s="50">
        <f>_xlfn.IFS(EN$7="X",EM$12*[1]Données!$H$23,EG$3="Samedi",EM$12*[1]Données!$D$23,EG$3="Dimanche",EM$12*[1]Données!$F$23,$B12="ADS",EM$12*[1]Données!$B$23)</f>
        <v>23.8</v>
      </c>
      <c r="ER12" s="50">
        <f>IF($B12="ADS",SUM(EN12:EQ12),0)</f>
        <v>357.00000000000006</v>
      </c>
      <c r="ES12" s="71">
        <v>0.70833333333333337</v>
      </c>
      <c r="ET12" s="71">
        <v>0.33333333333333331</v>
      </c>
      <c r="EU12" s="74">
        <f>24*(MOD(ET12-ES12,1))</f>
        <v>15</v>
      </c>
      <c r="EV12" s="68">
        <f>IF(ES12&lt;(21/24),(MIN(21-ES12*24,EU12)),0)</f>
        <v>4</v>
      </c>
      <c r="EW12" s="68">
        <f t="shared" ref="EW12" si="47">IF(OR(ES12&gt;=21/24,EV12&lt;&gt;0),MIN(9-MAX(0,ES12*24-21),EU12-EV12),0)</f>
        <v>9</v>
      </c>
      <c r="EX12" s="68">
        <f t="shared" ref="EX12" si="48">MAX(0,MIN(1,EU12-SUM(EV12:EW12)))</f>
        <v>1</v>
      </c>
      <c r="EY12" s="68">
        <f>MAX(0,EU12-SUM(EV12:EX12))</f>
        <v>1</v>
      </c>
      <c r="EZ12" s="50">
        <f>_xlfn.IFS(EZ$7="X",EV$12*[1]Données!$H$23,ES$3="Samedi",EV$12*[1]Données!$D$23,ES$3="Dimanche",EV$12*[1]Données!$F27,$B12="ADS",EV$12*[1]Données!$B$23)</f>
        <v>0</v>
      </c>
      <c r="FA12" s="50">
        <f>_xlfn.IFS(EZ$7="X",EW$12*[1]Données!$I$23,ES$3="Samedi",EW$12*[1]Données!$D$23,ES$3="Dimanche",EW$12*[1]Données!$F$23,$B12="ADS",EW$12*[1]Données!$C$23)</f>
        <v>235.62</v>
      </c>
      <c r="FB12" s="50">
        <f>_xlfn.IFS(EZ$7="X",EX$12*[1]Données!$I$23,ES$3="Samedi",EX$12*[1]Données!$D$23,ES$3="Dimanche",EX$12*[1]Données!$F$23,$B12="ADS",EX$12*[1]Données!$C$23)</f>
        <v>26.18</v>
      </c>
      <c r="FC12" s="50">
        <f>_xlfn.IFS(EZ$7="X",EY$12*[1]Données!$H$23,ES$3="Samedi",EY$12*[1]Données!$D$23,ES$3="Dimanche",EY$12*[1]Données!$F$23,$B12="ADS",EY$12*[1]Données!$B$23)</f>
        <v>26.18</v>
      </c>
      <c r="FD12" s="50">
        <f>IF($B12="ADS",SUM(EZ12:FC12),0)</f>
        <v>287.98</v>
      </c>
      <c r="FE12" s="71">
        <v>0.70833333333333337</v>
      </c>
      <c r="FF12" s="71">
        <v>0.33333333333333331</v>
      </c>
      <c r="FG12" s="74">
        <f>24*(MOD(FF12-FE12,1))</f>
        <v>15</v>
      </c>
      <c r="FH12" s="68">
        <f>IF(FE12&lt;(21/24),(MIN(21-FE12*24,FG12)),0)</f>
        <v>4</v>
      </c>
      <c r="FI12" s="68">
        <f t="shared" ref="FI12" si="49">IF(OR(FE12&gt;=21/24,FH12&lt;&gt;0),MIN(9-MAX(0,FE12*24-21),FG12-FH12),0)</f>
        <v>9</v>
      </c>
      <c r="FJ12" s="68">
        <f t="shared" ref="FJ12" si="50">MAX(0,MIN(1,FG12-SUM(FH12:FI12)))</f>
        <v>1</v>
      </c>
      <c r="FK12" s="68">
        <f>MAX(0,FG12-SUM(FH12:FJ12))</f>
        <v>1</v>
      </c>
      <c r="FL12" s="50">
        <f>_xlfn.IFS(FL$7="X",FH$12*[1]Données!$H$23,FE$3="Samedi",FH$12*[1]Données!$D$23,FE$3="Dimanche",FH$12*[1]Données!$F27,$B12="ADS",FH$12*[1]Données!$B$23)</f>
        <v>95.2</v>
      </c>
      <c r="FM12" s="50">
        <f>_xlfn.IFS(FL$7="X",FI$12*[1]Données!$I$23,FE$3="Samedi",FI$12*[1]Données!$D$23,FE$3="Dimanche",FI$12*[1]Données!$F$23,$B12="ADS",FI$12*[1]Données!$C$23)</f>
        <v>237.78000000000003</v>
      </c>
      <c r="FN12" s="50">
        <f>_xlfn.IFS(FL$7="X",FJ$12*[1]Données!$I$23,FE$3="Samedi",FJ$12*[1]Données!$D$23,FE$3="Dimanche",FJ$12*[1]Données!$F$23,$B12="ADS",FJ$12*[1]Données!$C$23)</f>
        <v>26.42</v>
      </c>
      <c r="FO12" s="50">
        <f>_xlfn.IFS(FL$7="X",FK$12*[1]Données!$H$23,FE$3="Samedi",FK$12*[1]Données!$D$23,FE$3="Dimanche",FK$12*[1]Données!$F$23,$B12="ADS",FK$12*[1]Données!$B$23)</f>
        <v>23.8</v>
      </c>
      <c r="FP12" s="50">
        <f>IF($B12="ADS",SUM(FL12:FO12),0)</f>
        <v>383.20000000000005</v>
      </c>
      <c r="FQ12" s="71">
        <v>0.70833333333333337</v>
      </c>
      <c r="FR12" s="71">
        <v>0.33333333333333331</v>
      </c>
      <c r="FS12" s="74">
        <f>24*(MOD(FR12-FQ12,1))</f>
        <v>15</v>
      </c>
      <c r="FT12" s="68">
        <f>IF(FQ12&lt;(21/24),(MIN(21-FQ12*24,FS12)),0)</f>
        <v>4</v>
      </c>
      <c r="FU12" s="68">
        <f t="shared" ref="FU12" si="51">IF(OR(FQ12&gt;=21/24,FT12&lt;&gt;0),MIN(9-MAX(0,FQ12*24-21),FS12-FT12),0)</f>
        <v>9</v>
      </c>
      <c r="FV12" s="68">
        <f t="shared" ref="FV12" si="52">MAX(0,MIN(1,FS12-SUM(FT12:FU12)))</f>
        <v>1</v>
      </c>
      <c r="FW12" s="68">
        <f>MAX(0,FS12-SUM(FT12:FV12))</f>
        <v>1</v>
      </c>
      <c r="FX12" s="50">
        <f>_xlfn.IFS(FX$7="X",FT$12*[1]Données!$H$23,FQ$3="Samedi",FT$12*[1]Données!$D$23,FQ$3="Dimanche",FT$12*[1]Données!$F27,$B12="ADS",FT$12*[1]Données!$B$23)</f>
        <v>95.2</v>
      </c>
      <c r="FY12" s="50">
        <f>_xlfn.IFS(FX$7="X",FU$12*[1]Données!$I$23,FQ$3="Samedi",FU$12*[1]Données!$D$23,FQ$3="Dimanche",FU$12*[1]Données!$F$23,$B12="ADS",FU$12*[1]Données!$C$23)</f>
        <v>237.78000000000003</v>
      </c>
      <c r="FZ12" s="50">
        <f>_xlfn.IFS(FX$7="X",FV$12*[1]Données!$I$23,FQ$3="Samedi",FV$12*[1]Données!$D$23,FQ$3="Dimanche",FV$12*[1]Données!$F$23,$B12="ADS",FV$12*[1]Données!$C$23)</f>
        <v>26.42</v>
      </c>
      <c r="GA12" s="50">
        <f>_xlfn.IFS(FX$7="X",FW$12*[1]Données!$H$23,FQ$3="Samedi",FW$12*[1]Données!$D$23,FQ$3="Dimanche",FW$12*[1]Données!$F$23,$B12="ADS",FW$12*[1]Données!$B$23)</f>
        <v>23.8</v>
      </c>
      <c r="GB12" s="50">
        <f>IF($B12="ADS",SUM(FX12:GA12),0)</f>
        <v>383.20000000000005</v>
      </c>
      <c r="GC12" s="71">
        <v>0.70833333333333337</v>
      </c>
      <c r="GD12" s="71">
        <v>0.33333333333333331</v>
      </c>
      <c r="GE12" s="74">
        <f>24*(MOD(GD12-GC12,1))</f>
        <v>15</v>
      </c>
      <c r="GF12" s="68">
        <f>IF(GC12&lt;(21/24),(MIN(21-GC12*24,GE12)),0)</f>
        <v>4</v>
      </c>
      <c r="GG12" s="68">
        <f t="shared" ref="GG12" si="53">IF(OR(GC12&gt;=21/24,GF12&lt;&gt;0),MIN(9-MAX(0,GC12*24-21),GE12-GF12),0)</f>
        <v>9</v>
      </c>
      <c r="GH12" s="68">
        <f t="shared" ref="GH12" si="54">MAX(0,MIN(1,GE12-SUM(GF12:GG12)))</f>
        <v>1</v>
      </c>
      <c r="GI12" s="68">
        <f>MAX(0,GE12-SUM(GF12:GH12))</f>
        <v>1</v>
      </c>
      <c r="GJ12" s="50">
        <f>_xlfn.IFS(GJ$7="X",GF$12*[1]Données!$H$23,GC$3="Samedi",GF$12*[1]Données!$D$23,GC$3="Dimanche",GF$12*[1]Données!$F27,$B12="ADS",GF$12*[1]Données!$B$23)</f>
        <v>95.2</v>
      </c>
      <c r="GK12" s="50">
        <f>_xlfn.IFS(GJ$7="X",GG$12*[1]Données!$I$23,GC$3="Samedi",GG$12*[1]Données!$D$23,GC$3="Dimanche",GG$12*[1]Données!$F$23,$B12="ADS",GG$12*[1]Données!$C$23)</f>
        <v>237.78000000000003</v>
      </c>
      <c r="GL12" s="50">
        <f>_xlfn.IFS(GJ$7="X",GH$12*[1]Données!$I$23,GC$3="Samedi",GH$12*[1]Données!$D$23,GC$3="Dimanche",GH$12*[1]Données!$F$23,$B12="ADS",GH$12*[1]Données!$C$23)</f>
        <v>26.42</v>
      </c>
      <c r="GM12" s="50">
        <f>_xlfn.IFS(GJ$7="X",GI$12*[1]Données!$H$23,GC$3="Samedi",GI$12*[1]Données!$D$23,GC$3="Dimanche",GI$12*[1]Données!$F$23,$B12="ADS",GI$12*[1]Données!$B$23)</f>
        <v>23.8</v>
      </c>
      <c r="GN12" s="50">
        <f>IF($B12="ADS",SUM(GJ12:GM12),0)</f>
        <v>383.20000000000005</v>
      </c>
      <c r="GO12" s="71">
        <v>0.70833333333333337</v>
      </c>
      <c r="GP12" s="71">
        <v>0.33333333333333331</v>
      </c>
      <c r="GQ12" s="74">
        <f>24*(MOD(GP12-GO12,1))</f>
        <v>15</v>
      </c>
      <c r="GR12" s="68">
        <f>IF(GO12&lt;(21/24),(MIN(21-GO12*24,GQ12)),0)</f>
        <v>4</v>
      </c>
      <c r="GS12" s="68">
        <f t="shared" ref="GS12" si="55">IF(OR(GO12&gt;=21/24,GR12&lt;&gt;0),MIN(9-MAX(0,GO12*24-21),GQ12-GR12),0)</f>
        <v>9</v>
      </c>
      <c r="GT12" s="68">
        <f t="shared" ref="GT12" si="56">MAX(0,MIN(1,GQ12-SUM(GR12:GS12)))</f>
        <v>1</v>
      </c>
      <c r="GU12" s="68">
        <f>MAX(0,GQ12-SUM(GR12:GT12))</f>
        <v>1</v>
      </c>
      <c r="GV12" s="50">
        <f>_xlfn.IFS(GV$7="X",GR$12*[1]Données!$H$23,GO$3="Samedi",GR$12*[1]Données!$D$23,GO$3="Dimanche",GR$12*[1]Données!$F27,$B12="ADS",GR$12*[1]Données!$B$23)</f>
        <v>95.2</v>
      </c>
      <c r="GW12" s="50">
        <f>_xlfn.IFS(GV$7="X",GS$12*[1]Données!$I$23,GO$3="Samedi",GS$12*[1]Données!$D$23,GO$3="Dimanche",GS$12*[1]Données!$F$23,$B12="ADS",GS$12*[1]Données!$C$23)</f>
        <v>237.78000000000003</v>
      </c>
      <c r="GX12" s="50">
        <f>_xlfn.IFS(GV$7="X",GT$12*[1]Données!$I$23,GO$3="Samedi",GT$12*[1]Données!$D$23,GO$3="Dimanche",GT$12*[1]Données!$F$23,$B12="ADS",GT$12*[1]Données!$C$23)</f>
        <v>26.42</v>
      </c>
      <c r="GY12" s="50">
        <f>_xlfn.IFS(GV$7="X",GU$12*[1]Données!$H$23,GO$3="Samedi",GU$12*[1]Données!$D$23,GO$3="Dimanche",GU$12*[1]Données!$F$23,$B12="ADS",GU$12*[1]Données!$B$23)</f>
        <v>23.8</v>
      </c>
      <c r="GZ12" s="50">
        <f>IF($B12="ADS",SUM(GV12:GY12),0)</f>
        <v>383.20000000000005</v>
      </c>
      <c r="HA12" s="71">
        <v>0.70833333333333337</v>
      </c>
      <c r="HB12" s="71">
        <v>0.33333333333333331</v>
      </c>
      <c r="HC12" s="74">
        <f>24*(MOD(HB12-HA12,1))</f>
        <v>15</v>
      </c>
      <c r="HD12" s="68">
        <f>IF(HA12&lt;(21/24),(MIN(21-HA12*24,HC12)),0)</f>
        <v>4</v>
      </c>
      <c r="HE12" s="68">
        <f t="shared" ref="HE12" si="57">IF(OR(HA12&gt;=21/24,HD12&lt;&gt;0),MIN(9-MAX(0,HA12*24-21),HC12-HD12),0)</f>
        <v>9</v>
      </c>
      <c r="HF12" s="68">
        <f t="shared" ref="HF12" si="58">MAX(0,MIN(1,HC12-SUM(HD12:HE12)))</f>
        <v>1</v>
      </c>
      <c r="HG12" s="68">
        <f>MAX(0,HC12-SUM(HD12:HF12))</f>
        <v>1</v>
      </c>
      <c r="HH12" s="50">
        <f>_xlfn.IFS(HH$7="X",HD$12*[1]Données!$H$23,HA$3="Samedi",HD$12*[1]Données!$D$23,HA$3="Dimanche",HD$12*[1]Données!$F27,$B12="ADS",HD$12*[1]Données!$B$23)</f>
        <v>95.2</v>
      </c>
      <c r="HI12" s="50">
        <f>_xlfn.IFS(HH$7="X",HE$12*[1]Données!$I$23,HA$3="Samedi",HE$12*[1]Données!$D$23,HA$3="Dimanche",HE$12*[1]Données!$F$23,$B12="ADS",HE$12*[1]Données!$C$23)</f>
        <v>237.78000000000003</v>
      </c>
      <c r="HJ12" s="50">
        <f>_xlfn.IFS(HH$7="X",HF$12*[1]Données!$I$23,HA$3="Samedi",HF$12*[1]Données!$D$23,HA$3="Dimanche",HF$12*[1]Données!$F$23,$B12="ADS",HF$12*[1]Données!$C$23)</f>
        <v>26.42</v>
      </c>
      <c r="HK12" s="50">
        <f>_xlfn.IFS(HH$7="X",HG$12*[1]Données!$H$23,HA$3="Samedi",HG$12*[1]Données!$D$23,HA$3="Dimanche",HG$12*[1]Données!$F$23,$B12="ADS",HG$12*[1]Données!$B$23)</f>
        <v>23.8</v>
      </c>
      <c r="HL12" s="50">
        <f>IF($B12="ADS",SUM(HH12:HK12),0)</f>
        <v>383.20000000000005</v>
      </c>
      <c r="HM12" s="71">
        <v>0.70833333333333337</v>
      </c>
      <c r="HN12" s="71">
        <v>0.33333333333333331</v>
      </c>
      <c r="HO12" s="74">
        <f>24*(MOD(HN12-HM12,1))</f>
        <v>15</v>
      </c>
      <c r="HP12" s="68">
        <f>IF(HM12&lt;(21/24),(MIN(21-HM12*24,HO12)),0)</f>
        <v>4</v>
      </c>
      <c r="HQ12" s="68">
        <f t="shared" ref="HQ12" si="59">IF(OR(HM12&gt;=21/24,HP12&lt;&gt;0),MIN(9-MAX(0,HM12*24-21),HO12-HP12),0)</f>
        <v>9</v>
      </c>
      <c r="HR12" s="68">
        <f t="shared" ref="HR12" si="60">MAX(0,MIN(1,HO12-SUM(HP12:HQ12)))</f>
        <v>1</v>
      </c>
      <c r="HS12" s="68">
        <f>MAX(0,HO12-SUM(HP12:HR12))</f>
        <v>1</v>
      </c>
      <c r="HT12" s="50">
        <f>_xlfn.IFS(HT$7="X",HP$12*[1]Données!$H$23,HM$3="Samedi",HP$12*[1]Données!$D$23,HM$3="Dimanche",HP$12*[1]Données!$F27,$B12="ADS",HP$12*[1]Données!$B$23)</f>
        <v>95.2</v>
      </c>
      <c r="HU12" s="50">
        <f>_xlfn.IFS(HT$7="X",HQ$12*[1]Données!$I$23,HM$3="Samedi",HQ$12*[1]Données!$D$23,HM$3="Dimanche",HQ$12*[1]Données!$F$23,$B12="ADS",HQ$12*[1]Données!$C$23)</f>
        <v>214.20000000000002</v>
      </c>
      <c r="HV12" s="50">
        <f>_xlfn.IFS(HT$7="X",HR$12*[1]Données!$I$23,HM$3="Samedi",HR$12*[1]Données!$D$23,HM$3="Dimanche",HR$12*[1]Données!$F$23,$B12="ADS",HR$12*[1]Données!$C$23)</f>
        <v>23.8</v>
      </c>
      <c r="HW12" s="50">
        <f>_xlfn.IFS(HT$7="X",HS$12*[1]Données!$H$23,HM$3="Samedi",HS$12*[1]Données!$D$23,HM$3="Dimanche",HS$12*[1]Données!$F$23,$B12="ADS",HS$12*[1]Données!$B$23)</f>
        <v>23.8</v>
      </c>
      <c r="HX12" s="50">
        <f>IF($B12="ADS",SUM(HT12:HW12),0)</f>
        <v>357.00000000000006</v>
      </c>
      <c r="HY12" s="71">
        <v>0.70833333333333337</v>
      </c>
      <c r="HZ12" s="71">
        <v>0.33333333333333331</v>
      </c>
      <c r="IA12" s="74">
        <f>24*(MOD(HZ12-HY12,1))</f>
        <v>15</v>
      </c>
      <c r="IB12" s="68">
        <f>IF(HY12&lt;(21/24),(MIN(21-HY12*24,IA12)),0)</f>
        <v>4</v>
      </c>
      <c r="IC12" s="68">
        <f t="shared" ref="IC12" si="61">IF(OR(HY12&gt;=21/24,IB12&lt;&gt;0),MIN(9-MAX(0,HY12*24-21),IA12-IB12),0)</f>
        <v>9</v>
      </c>
      <c r="ID12" s="68">
        <f t="shared" ref="ID12" si="62">MAX(0,MIN(1,IA12-SUM(IB12:IC12)))</f>
        <v>1</v>
      </c>
      <c r="IE12" s="68">
        <f>MAX(0,IA12-SUM(IB12:ID12))</f>
        <v>1</v>
      </c>
      <c r="IF12" s="50">
        <f>_xlfn.IFS(IF$7="X",IB$12*[1]Données!$H$23,HY$3="Samedi",IB$12*[1]Données!$D$23,HY$3="Dimanche",IB$12*[1]Données!$F27,$B12="ADS",IB$12*[1]Données!$B$23)</f>
        <v>0</v>
      </c>
      <c r="IG12" s="50">
        <f>_xlfn.IFS(IF$7="X",IC$12*[1]Données!$I$23,HY$3="Samedi",IC$12*[1]Données!$D$23,HY$3="Dimanche",IC$12*[1]Données!$F$23,$B12="ADS",IC$12*[1]Données!$C$23)</f>
        <v>235.62</v>
      </c>
      <c r="IH12" s="50">
        <f>_xlfn.IFS(IF$7="X",ID$12*[1]Données!$I$23,HY$3="Samedi",ID$12*[1]Données!$D$23,HY$3="Dimanche",ID$12*[1]Données!$F$23,$B12="ADS",ID$12*[1]Données!$C$23)</f>
        <v>26.18</v>
      </c>
      <c r="II12" s="50">
        <f>_xlfn.IFS(IF$7="X",IE$12*[1]Données!$H$23,HY$3="Samedi",IE$12*[1]Données!$D$23,HY$3="Dimanche",IE$12*[1]Données!$F$23,$B12="ADS",IE$12*[1]Données!$B$23)</f>
        <v>26.18</v>
      </c>
      <c r="IJ12" s="50">
        <f>IF($B12="ADS",SUM(IF12:II12),0)</f>
        <v>287.98</v>
      </c>
      <c r="IK12" s="71">
        <v>0.70833333333333337</v>
      </c>
      <c r="IL12" s="71">
        <v>0.33333333333333331</v>
      </c>
      <c r="IM12" s="74">
        <f>24*(MOD(IL12-IK12,1))</f>
        <v>15</v>
      </c>
      <c r="IN12" s="68">
        <f>IF(IK12&lt;(21/24),(MIN(21-IK12*24,IM12)),0)</f>
        <v>4</v>
      </c>
      <c r="IO12" s="68">
        <f t="shared" ref="IO12" si="63">IF(OR(IK12&gt;=21/24,IN12&lt;&gt;0),MIN(9-MAX(0,IK12*24-21),IM12-IN12),0)</f>
        <v>9</v>
      </c>
      <c r="IP12" s="68">
        <f t="shared" ref="IP12" si="64">MAX(0,MIN(1,IM12-SUM(IN12:IO12)))</f>
        <v>1</v>
      </c>
      <c r="IQ12" s="68">
        <f>MAX(0,IM12-SUM(IN12:IP12))</f>
        <v>1</v>
      </c>
      <c r="IR12" s="50">
        <f>_xlfn.IFS(IR$7="X",IN$12*[1]Données!$H$23,IK$3="Samedi",IN$12*[1]Données!$D$23,IK$3="Dimanche",IN$12*[1]Données!$F27,$B12="ADS",IN$12*[1]Données!$B$23)</f>
        <v>95.2</v>
      </c>
      <c r="IS12" s="50">
        <f>_xlfn.IFS(IR$7="X",IO$12*[1]Données!$I$23,IK$3="Samedi",IO$12*[1]Données!$D$23,IK$3="Dimanche",IO$12*[1]Données!$F$23,$B12="ADS",IO$12*[1]Données!$C$23)</f>
        <v>237.78000000000003</v>
      </c>
      <c r="IT12" s="50">
        <f>_xlfn.IFS(IR$7="X",IP$12*[1]Données!$I$23,IK$3="Samedi",IP$12*[1]Données!$D$23,IK$3="Dimanche",IP$12*[1]Données!$F$23,$B12="ADS",IP$12*[1]Données!$C$23)</f>
        <v>26.42</v>
      </c>
      <c r="IU12" s="50">
        <f>_xlfn.IFS(IR$7="X",IQ$12*[1]Données!$H$23,IK$3="Samedi",IQ$12*[1]Données!$D$23,IK$3="Dimanche",IQ$12*[1]Données!$F$23,$B12="ADS",IQ$12*[1]Données!$B$23)</f>
        <v>23.8</v>
      </c>
      <c r="IV12" s="50">
        <f>IF($B12="ADS",SUM(IR12:IU12),0)</f>
        <v>383.20000000000005</v>
      </c>
      <c r="IW12" s="71">
        <v>0.70833333333333337</v>
      </c>
      <c r="IX12" s="71">
        <v>0.33333333333333331</v>
      </c>
      <c r="IY12" s="74">
        <f>24*(MOD(IX12-IW12,1))</f>
        <v>15</v>
      </c>
      <c r="IZ12" s="68">
        <f>IF(IW12&lt;(21/24),(MIN(21-IW12*24,IY12)),0)</f>
        <v>4</v>
      </c>
      <c r="JA12" s="68">
        <f t="shared" ref="JA12" si="65">IF(OR(IW12&gt;=21/24,IZ12&lt;&gt;0),MIN(9-MAX(0,IW12*24-21),IY12-IZ12),0)</f>
        <v>9</v>
      </c>
      <c r="JB12" s="68">
        <f t="shared" ref="JB12" si="66">MAX(0,MIN(1,IY12-SUM(IZ12:JA12)))</f>
        <v>1</v>
      </c>
      <c r="JC12" s="68">
        <f>MAX(0,IY12-SUM(IZ12:JB12))</f>
        <v>1</v>
      </c>
      <c r="JD12" s="50">
        <f>_xlfn.IFS(JD$7="X",IZ$12*[1]Données!$H$23,IW$3="Samedi",IZ$12*[1]Données!$D$23,IW$3="Dimanche",IZ$12*[1]Données!$F27,$B12="ADS",IZ$12*[1]Données!$B$23)</f>
        <v>95.2</v>
      </c>
      <c r="JE12" s="50">
        <f>_xlfn.IFS(JD$7="X",JA$12*[1]Données!$I$23,IW$3="Samedi",JA$12*[1]Données!$D$23,IW$3="Dimanche",JA$12*[1]Données!$F$23,$B12="ADS",JA$12*[1]Données!$C$23)</f>
        <v>237.78000000000003</v>
      </c>
      <c r="JF12" s="50">
        <f>_xlfn.IFS(JD$7="X",JB$12*[1]Données!$I$23,IW$3="Samedi",JB$12*[1]Données!$D$23,IW$3="Dimanche",JB$12*[1]Données!$F$23,$B12="ADS",JB$12*[1]Données!$C$23)</f>
        <v>26.42</v>
      </c>
      <c r="JG12" s="50">
        <f>_xlfn.IFS(JD$7="X",JC$12*[1]Données!$H$23,IW$3="Samedi",JC$12*[1]Données!$D$23,IW$3="Dimanche",JC$12*[1]Données!$F$23,$B12="ADS",JC$12*[1]Données!$B$23)</f>
        <v>23.8</v>
      </c>
      <c r="JH12" s="50">
        <f>IF($B12="ADS",SUM(JD12:JG12),0)</f>
        <v>383.20000000000005</v>
      </c>
      <c r="JI12" s="71">
        <v>0.70833333333333337</v>
      </c>
      <c r="JJ12" s="71">
        <v>0.33333333333333331</v>
      </c>
      <c r="JK12" s="74">
        <f>24*(MOD(JJ12-JI12,1))</f>
        <v>15</v>
      </c>
      <c r="JL12" s="68">
        <f>IF(JI12&lt;(21/24),(MIN(21-JI12*24,JK12)),0)</f>
        <v>4</v>
      </c>
      <c r="JM12" s="68">
        <f t="shared" ref="JM12" si="67">IF(OR(JI12&gt;=21/24,JL12&lt;&gt;0),MIN(9-MAX(0,JI12*24-21),JK12-JL12),0)</f>
        <v>9</v>
      </c>
      <c r="JN12" s="68">
        <f t="shared" ref="JN12" si="68">MAX(0,MIN(1,JK12-SUM(JL12:JM12)))</f>
        <v>1</v>
      </c>
      <c r="JO12" s="68">
        <f>MAX(0,JK12-SUM(JL12:JN12))</f>
        <v>1</v>
      </c>
      <c r="JP12" s="50">
        <f>_xlfn.IFS(JP$7="X",JL$12*[1]Données!$H$23,JI$3="Samedi",JL$12*[1]Données!$D$23,JI$3="Dimanche",JL$12*[1]Données!$F27,$B12="ADS",JL$12*[1]Données!$B$23)</f>
        <v>95.2</v>
      </c>
      <c r="JQ12" s="50">
        <f>_xlfn.IFS(JP$7="X",JM$12*[1]Données!$I$23,JI$3="Samedi",JM$12*[1]Données!$D$23,JI$3="Dimanche",JM$12*[1]Données!$F$23,$B12="ADS",JM$12*[1]Données!$C$23)</f>
        <v>237.78000000000003</v>
      </c>
      <c r="JR12" s="50">
        <f>_xlfn.IFS(JP$7="X",JN$12*[1]Données!$I$23,JI$3="Samedi",JN$12*[1]Données!$D$23,JI$3="Dimanche",JN$12*[1]Données!$F$23,$B12="ADS",JN$12*[1]Données!$C$23)</f>
        <v>26.42</v>
      </c>
      <c r="JS12" s="50">
        <f>_xlfn.IFS(JP$7="X",JO$12*[1]Données!$H$23,JI$3="Samedi",JO$12*[1]Données!$D$23,JI$3="Dimanche",JO$12*[1]Données!$F$23,$B12="ADS",JO$12*[1]Données!$B$23)</f>
        <v>23.8</v>
      </c>
      <c r="JT12" s="50">
        <f>IF($B12="ADS",SUM(JP12:JS12),0)</f>
        <v>383.20000000000005</v>
      </c>
      <c r="JU12" s="71">
        <v>0.70833333333333337</v>
      </c>
      <c r="JV12" s="71">
        <v>0.33333333333333331</v>
      </c>
      <c r="JW12" s="74">
        <f>24*(MOD(JV12-JU12,1))</f>
        <v>15</v>
      </c>
      <c r="JX12" s="68">
        <f>IF(JU12&lt;(21/24),(MIN(21-JU12*24,JW12)),0)</f>
        <v>4</v>
      </c>
      <c r="JY12" s="68">
        <f t="shared" ref="JY12" si="69">IF(OR(JU12&gt;=21/24,JX12&lt;&gt;0),MIN(9-MAX(0,JU12*24-21),JW12-JX12),0)</f>
        <v>9</v>
      </c>
      <c r="JZ12" s="68">
        <f t="shared" ref="JZ12" si="70">MAX(0,MIN(1,JW12-SUM(JX12:JY12)))</f>
        <v>1</v>
      </c>
      <c r="KA12" s="68">
        <f>MAX(0,JW12-SUM(JX12:JZ12))</f>
        <v>1</v>
      </c>
      <c r="KB12" s="50">
        <f>_xlfn.IFS(KB$7="X",JX$12*[1]Données!$H$23,JU$3="Samedi",JX$12*[1]Données!$D$23,JU$3="Dimanche",JX$12*[1]Données!$F27,$B12="ADS",JX$12*[1]Données!$B$23)</f>
        <v>95.2</v>
      </c>
      <c r="KC12" s="50">
        <f>_xlfn.IFS(KB$7="X",JY$12*[1]Données!$I$23,JU$3="Samedi",JY$12*[1]Données!$D$23,JU$3="Dimanche",JY$12*[1]Données!$F$23,$B12="ADS",JY$12*[1]Données!$C$23)</f>
        <v>237.78000000000003</v>
      </c>
      <c r="KD12" s="50">
        <f>_xlfn.IFS(KB$7="X",JZ$12*[1]Données!$I$23,JU$3="Samedi",JZ$12*[1]Données!$D$23,JU$3="Dimanche",JZ$12*[1]Données!$F$23,$B12="ADS",JZ$12*[1]Données!$C$23)</f>
        <v>26.42</v>
      </c>
      <c r="KE12" s="50">
        <f>_xlfn.IFS(KB$7="X",KA$12*[1]Données!$H$23,JU$3="Samedi",KA$12*[1]Données!$D$23,JU$3="Dimanche",KA$12*[1]Données!$F$23,$B12="ADS",KA$12*[1]Données!$B$23)</f>
        <v>23.8</v>
      </c>
      <c r="KF12" s="50">
        <f>IF($B12="ADS",SUM(KB12:KE12),0)</f>
        <v>383.20000000000005</v>
      </c>
      <c r="KG12" s="71">
        <v>0.70833333333333337</v>
      </c>
      <c r="KH12" s="71">
        <v>0.33333333333333331</v>
      </c>
      <c r="KI12" s="74">
        <f>24*(MOD(KH12-KG12,1))</f>
        <v>15</v>
      </c>
      <c r="KJ12" s="68">
        <f>IF(KG12&lt;(21/24),(MIN(21-KG12*24,KI12)),0)</f>
        <v>4</v>
      </c>
      <c r="KK12" s="68">
        <f t="shared" ref="KK12" si="71">IF(OR(KG12&gt;=21/24,KJ12&lt;&gt;0),MIN(9-MAX(0,KG12*24-21),KI12-KJ12),0)</f>
        <v>9</v>
      </c>
      <c r="KL12" s="68">
        <f t="shared" ref="KL12" si="72">MAX(0,MIN(1,KI12-SUM(KJ12:KK12)))</f>
        <v>1</v>
      </c>
      <c r="KM12" s="68">
        <f>MAX(0,KI12-SUM(KJ12:KL12))</f>
        <v>1</v>
      </c>
      <c r="KN12" s="50">
        <f>_xlfn.IFS(KN$7="X",KJ$12*[1]Données!$H$23,KG$3="Samedi",KJ$12*[1]Données!$D$23,KG$3="Dimanche",KJ$12*[1]Données!$F27,$B12="ADS",KJ$12*[1]Données!$B$23)</f>
        <v>95.2</v>
      </c>
      <c r="KO12" s="50">
        <f>_xlfn.IFS(KN$7="X",KK$12*[1]Données!$I$23,KG$3="Samedi",KK$12*[1]Données!$D$23,KG$3="Dimanche",KK$12*[1]Données!$F$23,$B12="ADS",KK$12*[1]Données!$C$23)</f>
        <v>237.78000000000003</v>
      </c>
      <c r="KP12" s="50">
        <f>_xlfn.IFS(KN$7="X",KL$12*[1]Données!$I$23,KG$3="Samedi",KL$12*[1]Données!$D$23,KG$3="Dimanche",KL$12*[1]Données!$F$23,$B12="ADS",KL$12*[1]Données!$C$23)</f>
        <v>26.42</v>
      </c>
      <c r="KQ12" s="50">
        <f>_xlfn.IFS(KN$7="X",KM$12*[1]Données!$H$23,KG$3="Samedi",KM$12*[1]Données!$D$23,KG$3="Dimanche",KM$12*[1]Données!$F$23,$B12="ADS",KM$12*[1]Données!$B$23)</f>
        <v>23.8</v>
      </c>
      <c r="KR12" s="50">
        <f>IF($B12="ADS",SUM(KN12:KQ12),0)</f>
        <v>383.20000000000005</v>
      </c>
      <c r="KS12" s="71">
        <v>0.70833333333333337</v>
      </c>
      <c r="KT12" s="71">
        <v>0.33333333333333331</v>
      </c>
      <c r="KU12" s="74">
        <f>24*(MOD(KT12-KS12,1))</f>
        <v>15</v>
      </c>
      <c r="KV12" s="68">
        <f>IF(KS12&lt;(21/24),(MIN(21-KS12*24,KU12)),0)</f>
        <v>4</v>
      </c>
      <c r="KW12" s="68">
        <f t="shared" ref="KW12" si="73">IF(OR(KS12&gt;=21/24,KV12&lt;&gt;0),MIN(9-MAX(0,KS12*24-21),KU12-KV12),0)</f>
        <v>9</v>
      </c>
      <c r="KX12" s="68">
        <f t="shared" ref="KX12" si="74">MAX(0,MIN(1,KU12-SUM(KV12:KW12)))</f>
        <v>1</v>
      </c>
      <c r="KY12" s="68">
        <f>MAX(0,KU12-SUM(KV12:KX12))</f>
        <v>1</v>
      </c>
      <c r="KZ12" s="50">
        <f>_xlfn.IFS(KZ$7="X",KV$12*[1]Données!$H$23,KS$3="Samedi",KV$12*[1]Données!$D$23,KS$3="Dimanche",KV$12*[1]Données!$F27,$B12="ADS",KV$12*[1]Données!$B$23)</f>
        <v>95.2</v>
      </c>
      <c r="LA12" s="50">
        <f>_xlfn.IFS(KZ$7="X",KW$12*[1]Données!$I$23,KS$3="Samedi",KW$12*[1]Données!$D$23,KS$3="Dimanche",KW$12*[1]Données!$F$23,$B12="ADS",KW$12*[1]Données!$C$23)</f>
        <v>214.20000000000002</v>
      </c>
      <c r="LB12" s="50">
        <f>_xlfn.IFS(KZ$7="X",KX$12*[1]Données!$I$23,KS$3="Samedi",KX$12*[1]Données!$D$23,KS$3="Dimanche",KX$12*[1]Données!$F$23,$B12="ADS",KX$12*[1]Données!$C$23)</f>
        <v>23.8</v>
      </c>
      <c r="LC12" s="50">
        <f>_xlfn.IFS(KZ$7="X",KY$12*[1]Données!$H$23,KS$3="Samedi",KY$12*[1]Données!$D$23,KS$3="Dimanche",KY$12*[1]Données!$F$23,$B12="ADS",KY$12*[1]Données!$B$23)</f>
        <v>23.8</v>
      </c>
      <c r="LD12" s="50">
        <f>IF($B12="ADS",SUM(KZ12:LC12),0)</f>
        <v>357.00000000000006</v>
      </c>
      <c r="LE12" s="71">
        <v>0.70833333333333337</v>
      </c>
      <c r="LF12" s="71">
        <v>0.33333333333333331</v>
      </c>
      <c r="LG12" s="74">
        <f>24*(MOD(LF12-LE12,1))</f>
        <v>15</v>
      </c>
      <c r="LH12" s="68">
        <f>IF(LE12&lt;(21/24),(MIN(21-LE12*24,LG12)),0)</f>
        <v>4</v>
      </c>
      <c r="LI12" s="68">
        <f t="shared" ref="LI12" si="75">IF(OR(LE12&gt;=21/24,LH12&lt;&gt;0),MIN(9-MAX(0,LE12*24-21),LG12-LH12),0)</f>
        <v>9</v>
      </c>
      <c r="LJ12" s="68">
        <f t="shared" ref="LJ12" si="76">MAX(0,MIN(1,LG12-SUM(LH12:LI12)))</f>
        <v>1</v>
      </c>
      <c r="LK12" s="68">
        <f>MAX(0,LG12-SUM(LH12:LJ12))</f>
        <v>1</v>
      </c>
      <c r="LL12" s="50">
        <f>_xlfn.IFS(LL$7="X",LH$12*[1]Données!$H$23,LE$3="Samedi",LH$12*[1]Données!$D$23,LE$3="Dimanche",LH$12*[1]Données!$F27,$B12="ADS",LH$12*[1]Données!$B$23)</f>
        <v>0</v>
      </c>
      <c r="LM12" s="50">
        <f>_xlfn.IFS(LL$7="X",LI$12*[1]Données!$I$23,LE$3="Samedi",LI$12*[1]Données!$D$23,LE$3="Dimanche",LI$12*[1]Données!$F$23,$B12="ADS",LI$12*[1]Données!$C$23)</f>
        <v>235.62</v>
      </c>
      <c r="LN12" s="50">
        <f>_xlfn.IFS(LL$7="X",LJ$12*[1]Données!$I$23,LE$3="Samedi",LJ$12*[1]Données!$D$23,LE$3="Dimanche",LJ$12*[1]Données!$F$23,$B12="ADS",LJ$12*[1]Données!$C$23)</f>
        <v>26.18</v>
      </c>
      <c r="LO12" s="50">
        <f>_xlfn.IFS(LL$7="X",LK$12*[1]Données!$H$23,LE$3="Samedi",LK$12*[1]Données!$D$23,LE$3="Dimanche",LK$12*[1]Données!$F$23,$B12="ADS",LK$12*[1]Données!$B$23)</f>
        <v>26.18</v>
      </c>
      <c r="LP12" s="50">
        <f>IF($B12="ADS",SUM(LL12:LO12),0)</f>
        <v>287.98</v>
      </c>
      <c r="LQ12" s="71">
        <v>0.70833333333333337</v>
      </c>
      <c r="LR12" s="71">
        <v>0.33333333333333331</v>
      </c>
      <c r="LS12" s="74">
        <f>24*(MOD(LR12-LQ12,1))</f>
        <v>15</v>
      </c>
      <c r="LT12" s="68">
        <f>IF(LQ12&lt;(21/24),(MIN(21-LQ12*24,LS12)),0)</f>
        <v>4</v>
      </c>
      <c r="LU12" s="68">
        <f t="shared" ref="LU12" si="77">IF(OR(LQ12&gt;=21/24,LT12&lt;&gt;0),MIN(9-MAX(0,LQ12*24-21),LS12-LT12),0)</f>
        <v>9</v>
      </c>
      <c r="LV12" s="68">
        <f t="shared" ref="LV12" si="78">MAX(0,MIN(1,LS12-SUM(LT12:LU12)))</f>
        <v>1</v>
      </c>
      <c r="LW12" s="68">
        <f>MAX(0,LS12-SUM(LT12:LV12))</f>
        <v>1</v>
      </c>
      <c r="LX12" s="50">
        <f>_xlfn.IFS(LX$7="X",LT$12*[1]Données!$H$23,LQ$3="Samedi",LT$12*[1]Données!$D$23,LQ$3="Dimanche",LT$12*[1]Données!$F27,$B12="ADS",LT$12*[1]Données!$B$23)</f>
        <v>95.2</v>
      </c>
      <c r="LY12" s="50">
        <f>_xlfn.IFS(LX$7="X",LU$12*[1]Données!$I$23,LQ$3="Samedi",LU$12*[1]Données!$D$23,LQ$3="Dimanche",LU$12*[1]Données!$F$23,$B12="ADS",LU$12*[1]Données!$C$23)</f>
        <v>237.78000000000003</v>
      </c>
      <c r="LZ12" s="50">
        <f>_xlfn.IFS(LX$7="X",LV$12*[1]Données!$I$23,LQ$3="Samedi",LV$12*[1]Données!$D$23,LQ$3="Dimanche",LV$12*[1]Données!$F$23,$B12="ADS",LV$12*[1]Données!$C$23)</f>
        <v>26.42</v>
      </c>
      <c r="MA12" s="50">
        <f>_xlfn.IFS(LX$7="X",LW$12*[1]Données!$H$23,LQ$3="Samedi",LW$12*[1]Données!$D$23,LQ$3="Dimanche",LW$12*[1]Données!$F$23,$B12="ADS",LW$12*[1]Données!$B$23)</f>
        <v>23.8</v>
      </c>
      <c r="MB12" s="50">
        <f>IF($B12="ADS",SUM(LX12:MA12),0)</f>
        <v>383.20000000000005</v>
      </c>
      <c r="MC12" s="71">
        <v>0.70833333333333337</v>
      </c>
      <c r="MD12" s="71">
        <v>0.33333333333333331</v>
      </c>
      <c r="ME12" s="74">
        <f>24*(MOD(MD12-MC12,1))</f>
        <v>15</v>
      </c>
      <c r="MF12" s="68">
        <f>IF(MC12&lt;(21/24),(MIN(21-MC12*24,ME12)),0)</f>
        <v>4</v>
      </c>
      <c r="MG12" s="68">
        <f t="shared" ref="MG12" si="79">IF(OR(MC12&gt;=21/24,MF12&lt;&gt;0),MIN(9-MAX(0,MC12*24-21),ME12-MF12),0)</f>
        <v>9</v>
      </c>
      <c r="MH12" s="68">
        <f t="shared" ref="MH12" si="80">MAX(0,MIN(1,ME12-SUM(MF12:MG12)))</f>
        <v>1</v>
      </c>
      <c r="MI12" s="68">
        <f>MAX(0,ME12-SUM(MF12:MH12))</f>
        <v>1</v>
      </c>
      <c r="MJ12" s="50">
        <f>_xlfn.IFS(MJ$7="X",MF$12*[1]Données!$H$23,MC$3="Samedi",MF$12*[1]Données!$D$23,MC$3="Dimanche",MF$12*[1]Données!$F27,$B12="ADS",MF$12*[1]Données!$B$23)</f>
        <v>95.2</v>
      </c>
      <c r="MK12" s="50">
        <f>_xlfn.IFS(MJ$7="X",MG$12*[1]Données!$I$23,MC$3="Samedi",MG$12*[1]Données!$D$23,MC$3="Dimanche",MG$12*[1]Données!$F$23,$B12="ADS",MG$12*[1]Données!$C$23)</f>
        <v>237.78000000000003</v>
      </c>
      <c r="ML12" s="50">
        <f>_xlfn.IFS(MJ$7="X",MH$12*[1]Données!$I$23,MC$3="Samedi",MH$12*[1]Données!$D$23,MC$3="Dimanche",MH$12*[1]Données!$F$23,$B12="ADS",MH$12*[1]Données!$C$23)</f>
        <v>26.42</v>
      </c>
      <c r="MM12" s="50">
        <f>_xlfn.IFS(MJ$7="X",MI$12*[1]Données!$H$23,MC$3="Samedi",MI$12*[1]Données!$D$23,MC$3="Dimanche",MI$12*[1]Données!$F$23,$B12="ADS",MI$12*[1]Données!$B$23)</f>
        <v>23.8</v>
      </c>
      <c r="MN12" s="50">
        <f>IF($B12="ADS",SUM(MJ12:MM12),0)</f>
        <v>383.20000000000005</v>
      </c>
      <c r="MO12" s="71">
        <v>0.70833333333333337</v>
      </c>
      <c r="MP12" s="71">
        <v>0.33333333333333331</v>
      </c>
      <c r="MQ12" s="74">
        <f>24*(MOD(MP12-MO12,1))</f>
        <v>15</v>
      </c>
      <c r="MR12" s="68">
        <f>IF(MO12&lt;(21/24),(MIN(21-MO12*24,MQ12)),0)</f>
        <v>4</v>
      </c>
      <c r="MS12" s="68">
        <f t="shared" ref="MS12" si="81">IF(OR(MO12&gt;=21/24,MR12&lt;&gt;0),MIN(9-MAX(0,MO12*24-21),MQ12-MR12),0)</f>
        <v>9</v>
      </c>
      <c r="MT12" s="68">
        <f t="shared" ref="MT12" si="82">MAX(0,MIN(1,MQ12-SUM(MR12:MS12)))</f>
        <v>1</v>
      </c>
      <c r="MU12" s="68">
        <f>MAX(0,MQ12-SUM(MR12:MT12))</f>
        <v>1</v>
      </c>
      <c r="MV12" s="50">
        <f>_xlfn.IFS(MV$7="X",MR$12*[1]Données!$H$23,MO$3="Samedi",MR$12*[1]Données!$D$23,MO$3="Dimanche",MR$12*[1]Données!$F27,$B12="ADS",MR$12*[1]Données!$B$23)</f>
        <v>95.2</v>
      </c>
      <c r="MW12" s="50">
        <f>_xlfn.IFS(MV$7="X",MS$12*[1]Données!$I$23,MO$3="Samedi",MS$12*[1]Données!$D$23,MO$3="Dimanche",MS$12*[1]Données!$F$23,$B12="ADS",MS$12*[1]Données!$C$23)</f>
        <v>237.78000000000003</v>
      </c>
      <c r="MX12" s="50">
        <f>_xlfn.IFS(MV$7="X",MT$12*[1]Données!$I$23,MO$3="Samedi",MT$12*[1]Données!$D$23,MO$3="Dimanche",MT$12*[1]Données!$F$23,$B12="ADS",MT$12*[1]Données!$C$23)</f>
        <v>26.42</v>
      </c>
      <c r="MY12" s="50">
        <f>_xlfn.IFS(MV$7="X",MU$12*[1]Données!$H$23,MO$3="Samedi",MU$12*[1]Données!$D$23,MO$3="Dimanche",MU$12*[1]Données!$F$23,$B12="ADS",MU$12*[1]Données!$B$23)</f>
        <v>23.8</v>
      </c>
      <c r="MZ12" s="50">
        <f>IF($B12="ADS",SUM(MV12:MY12),0)</f>
        <v>383.20000000000005</v>
      </c>
      <c r="NA12" s="71">
        <v>0.70833333333333337</v>
      </c>
      <c r="NB12" s="71">
        <v>0.33333333333333331</v>
      </c>
      <c r="NC12" s="74">
        <f>24*(MOD(NB12-NA12,1))</f>
        <v>15</v>
      </c>
      <c r="ND12" s="68">
        <f>IF(NA12&lt;(21/24),(MIN(21-NA12*24,NC12)),0)</f>
        <v>4</v>
      </c>
      <c r="NE12" s="68">
        <f t="shared" ref="NE12" si="83">IF(OR(NA12&gt;=21/24,ND12&lt;&gt;0),MIN(9-MAX(0,NA12*24-21),NC12-ND12),0)</f>
        <v>9</v>
      </c>
      <c r="NF12" s="68">
        <f t="shared" ref="NF12" si="84">MAX(0,MIN(1,NC12-SUM(ND12:NE12)))</f>
        <v>1</v>
      </c>
      <c r="NG12" s="68">
        <f>MAX(0,NC12-SUM(ND12:NF12))</f>
        <v>1</v>
      </c>
      <c r="NH12" s="50">
        <f>_xlfn.IFS(NH$7="X",ND$12*[1]Données!$H$23,NA$3="Samedi",ND$12*[1]Données!$D$23,NA$3="Dimanche",ND$12*[1]Données!$F27,$B12="ADS",ND$12*[1]Données!$B$23)</f>
        <v>95.2</v>
      </c>
      <c r="NI12" s="50">
        <f>_xlfn.IFS(NH$7="X",NE$12*[1]Données!$I$23,NA$3="Samedi",NE$12*[1]Données!$D$23,NA$3="Dimanche",NE$12*[1]Données!$F$23,$B12="ADS",NE$12*[1]Données!$C$23)</f>
        <v>237.78000000000003</v>
      </c>
      <c r="NJ12" s="50">
        <f>_xlfn.IFS(NH$7="X",NF$12*[1]Données!$I$23,NA$3="Samedi",NF$12*[1]Données!$D$23,NA$3="Dimanche",NF$12*[1]Données!$F$23,$B12="ADS",NF$12*[1]Données!$C$23)</f>
        <v>26.42</v>
      </c>
      <c r="NK12" s="50">
        <f>_xlfn.IFS(NH$7="X",NG$12*[1]Données!$H$23,NA$3="Samedi",NG$12*[1]Données!$D$23,NA$3="Dimanche",NG$12*[1]Données!$F$23,$B12="ADS",NG$12*[1]Données!$B$23)</f>
        <v>23.8</v>
      </c>
      <c r="NL12" s="50">
        <f>IF($B12="ADS",SUM(NH12:NK12),0)</f>
        <v>383.20000000000005</v>
      </c>
      <c r="NM12" s="50">
        <f>IF($B$12="ADS",SUM($P12+$AB12+$AN12+$AZ12+$BL12+$BX12+$CJ12+$CV12+$DH12+$DT12+$EF12+$ER12+$FD12+$FP12+$GB11+$GB12+$GN12+$GZ12+$HL12+$HX12+$IJ12+$IV12+$JH12+$JT12+$KF12+$KR12+$LD12+$LP12+$MB12+$MN12+$MZ12+$NL12),0)</f>
        <v>11530.860000000004</v>
      </c>
    </row>
    <row r="13" spans="1:377" ht="15.75" hidden="1" thickBot="1">
      <c r="A13" s="78"/>
      <c r="B13" s="81"/>
      <c r="C13" s="81"/>
      <c r="D13" s="51"/>
      <c r="E13" s="72"/>
      <c r="F13" s="72"/>
      <c r="G13" s="75"/>
      <c r="H13" s="69"/>
      <c r="I13" s="69"/>
      <c r="J13" s="69"/>
      <c r="K13" s="69"/>
      <c r="L13" s="52">
        <f>_xlfn.IFS(L$7="X",H$12*[1]Données!$H$24,E$3="Samedi",H$12*[1]Données!$D$24,E$3="Dimanche",H$12*[1]Données!$F$24,$B12="SSIAP1",H$12*[1]Données!$B$24)</f>
        <v>0</v>
      </c>
      <c r="M13" s="52">
        <f>_xlfn.IFS(L$7="X",I$12*[1]Données!$I$24,E$3="Samedi",I$12*[1]Données!$D$24,E$3="Dimanche",I$12*[1]Données!$F$24,$B12="SSIAP1",I$12*[1]Données!$C$24)</f>
        <v>433.36</v>
      </c>
      <c r="N13" s="52">
        <f>_xlfn.IFS(L$7="X",J$12*[1]Données!$I$24,E$3="Samedi",J$12*[1]Données!$D$24,E$3="Dimanche",J$12*[1]Données!$F$24,$B12="SSIAP1",J$12*[1]Données!$C$24)</f>
        <v>54.17</v>
      </c>
      <c r="O13" s="52">
        <f>_xlfn.IFS(L$7="X",K$12*[1]Données!$I$24,E$3="Samedi",K$12*[1]Données!$D$24,E$3="Dimanche",K$12*[1]Données!$F$24,$B12="SSIAP1",K$12*[1]Données!$B$24)</f>
        <v>54.170000000000101</v>
      </c>
      <c r="P13" s="52">
        <f>IF($B12="SSIAP1",SUM(L13:O13),0)</f>
        <v>0</v>
      </c>
      <c r="Q13" s="72"/>
      <c r="R13" s="72"/>
      <c r="S13" s="75"/>
      <c r="T13" s="69"/>
      <c r="U13" s="69"/>
      <c r="V13" s="69"/>
      <c r="W13" s="69"/>
      <c r="X13" s="52" t="e">
        <f>_xlfn.IFS(X$7="X",T$12*[1]Données!$H$24,Q$3="Samedi",T$12*[1]Données!$D$24,Q$3="Dimanche",T$12*[1]Données!$F$24,$B12="SSIAP1",T$12*[1]Données!$B$24)</f>
        <v>#N/A</v>
      </c>
      <c r="Y13" s="52" t="e">
        <f>_xlfn.IFS(X$7="X",U$12*[1]Données!$I$24,Q$3="Samedi",U$12*[1]Données!$D$24,Q$3="Dimanche",U$12*[1]Données!$F$24,$B12="SSIAP1",U$12*[1]Données!$C$24)</f>
        <v>#N/A</v>
      </c>
      <c r="Z13" s="52" t="e">
        <f>_xlfn.IFS(X$7="X",V$12*[1]Données!$I$24,Q$3="Samedi",V$12*[1]Données!$D$24,Q$3="Dimanche",V$12*[1]Données!$F$24,$B12="SSIAP1",V$12*[1]Données!$C$24)</f>
        <v>#N/A</v>
      </c>
      <c r="AA13" s="52" t="e">
        <f>_xlfn.IFS(X$7="X",W$12*[1]Données!$I$24,Q$3="Samedi",W$12*[1]Données!$D$24,Q$3="Dimanche",W$12*[1]Données!$F$24,$B12="SSIAP1",W$12*[1]Données!$B$24)</f>
        <v>#N/A</v>
      </c>
      <c r="AB13" s="52">
        <f>IF($B12="SSIAP1",SUM(X13:AA13),0)</f>
        <v>0</v>
      </c>
      <c r="AC13" s="72"/>
      <c r="AD13" s="72"/>
      <c r="AE13" s="75"/>
      <c r="AF13" s="69"/>
      <c r="AG13" s="69"/>
      <c r="AH13" s="69"/>
      <c r="AI13" s="69"/>
      <c r="AJ13" s="52" t="e">
        <f>_xlfn.IFS(AJ$7="X",AF$12*[1]Données!$H$24,AC$3="Samedi",AF$12*[1]Données!$D$24,AC$3="Dimanche",AF$12*[1]Données!$F$24,$B12="SSIAP1",AF$12*[1]Données!$B$24)</f>
        <v>#N/A</v>
      </c>
      <c r="AK13" s="52" t="e">
        <f>_xlfn.IFS(AJ$7="X",AG$12*[1]Données!$I$24,AC$3="Samedi",AG$12*[1]Données!$D$24,AC$3="Dimanche",AG$12*[1]Données!$F$24,$B12="SSIAP1",AG$12*[1]Données!$C$24)</f>
        <v>#N/A</v>
      </c>
      <c r="AL13" s="52" t="e">
        <f>_xlfn.IFS(AJ$7="X",AH$12*[1]Données!$I$24,AC$3="Samedi",AH$12*[1]Données!$D$24,AC$3="Dimanche",AH$12*[1]Données!$F$24,$B12="SSIAP1",AH$12*[1]Données!$C$24)</f>
        <v>#N/A</v>
      </c>
      <c r="AM13" s="52" t="e">
        <f>_xlfn.IFS(AJ$7="X",AI$12*[1]Données!$I$24,AC$3="Samedi",AI$12*[1]Données!$D$24,AC$3="Dimanche",AI$12*[1]Données!$F$24,$B12="SSIAP1",AI$12*[1]Données!$B$24)</f>
        <v>#N/A</v>
      </c>
      <c r="AN13" s="52">
        <f>IF($B12="SSIAP1",SUM(AJ13:AM13),0)</f>
        <v>0</v>
      </c>
      <c r="AO13" s="72"/>
      <c r="AP13" s="72"/>
      <c r="AQ13" s="75"/>
      <c r="AR13" s="69"/>
      <c r="AS13" s="69"/>
      <c r="AT13" s="69"/>
      <c r="AU13" s="69"/>
      <c r="AV13" s="52" t="e">
        <f>_xlfn.IFS(AV$7="X",AR$12*[1]Données!$H$24,AO$3="Samedi",AR$12*[1]Données!$D$24,AO$3="Dimanche",AR$12*[1]Données!$F$24,$B12="SSIAP1",AR$12*[1]Données!$B$24)</f>
        <v>#N/A</v>
      </c>
      <c r="AW13" s="52" t="e">
        <f>_xlfn.IFS(AV$7="X",AS$12*[1]Données!$I$24,AO$3="Samedi",AS$12*[1]Données!$D$24,AO$3="Dimanche",AS$12*[1]Données!$F$24,$B12="SSIAP1",AS$12*[1]Données!$C$24)</f>
        <v>#N/A</v>
      </c>
      <c r="AX13" s="52" t="e">
        <f>_xlfn.IFS(AV$7="X",AT$12*[1]Données!$I$24,AO$3="Samedi",AT$12*[1]Données!$D$24,AO$3="Dimanche",AT$12*[1]Données!$F$24,$B12="SSIAP1",AT$12*[1]Données!$C$24)</f>
        <v>#N/A</v>
      </c>
      <c r="AY13" s="52" t="e">
        <f>_xlfn.IFS(AV$7="X",AU$12*[1]Données!$I$24,AO$3="Samedi",AU$12*[1]Données!$D$24,AO$3="Dimanche",AU$12*[1]Données!$F$24,$B12="SSIAP1",AU$12*[1]Données!$B$24)</f>
        <v>#N/A</v>
      </c>
      <c r="AZ13" s="52">
        <f>IF($B12="SSIAP1",SUM(AV13:AY13),0)</f>
        <v>0</v>
      </c>
      <c r="BA13" s="72"/>
      <c r="BB13" s="72"/>
      <c r="BC13" s="75"/>
      <c r="BD13" s="69"/>
      <c r="BE13" s="69"/>
      <c r="BF13" s="69"/>
      <c r="BG13" s="69"/>
      <c r="BH13" s="52">
        <f>_xlfn.IFS(BH$7="X",BD$12*[1]Données!$H$24,BA$3="Samedi",BD$12*[1]Données!$D$24,BA$3="Dimanche",BD$12*[1]Données!$F$24,$B12="SSIAP1",BD$12*[1]Données!$B$24)</f>
        <v>97.6</v>
      </c>
      <c r="BI13" s="52">
        <f>_xlfn.IFS(BH$7="X",BE$12*[1]Données!$I$24,BA$3="Samedi",BE$12*[1]Données!$D$24,BA$3="Dimanche",BE$12*[1]Données!$F$24,$B12="SSIAP1",BE$12*[1]Données!$C$24)</f>
        <v>219.6</v>
      </c>
      <c r="BJ13" s="52">
        <f>_xlfn.IFS(BH$7="X",BF$12*[1]Données!$I$24,BA$3="Samedi",BF$12*[1]Données!$D$24,BA$3="Dimanche",BF$12*[1]Données!$F$24,$B12="SSIAP1",BF$12*[1]Données!$C$24)</f>
        <v>24.4</v>
      </c>
      <c r="BK13" s="52">
        <f>_xlfn.IFS(BH$7="X",BG$12*[1]Données!$I$24,BA$3="Samedi",BG$12*[1]Données!$D$24,BA$3="Dimanche",BG$12*[1]Données!$F$24,$B12="SSIAP1",BG$12*[1]Données!$B$24)</f>
        <v>24.4</v>
      </c>
      <c r="BL13" s="52">
        <f>IF($B12="SSIAP1",SUM(BH13:BK13),0)</f>
        <v>0</v>
      </c>
      <c r="BM13" s="72"/>
      <c r="BN13" s="72"/>
      <c r="BO13" s="75"/>
      <c r="BP13" s="69"/>
      <c r="BQ13" s="69"/>
      <c r="BR13" s="69"/>
      <c r="BS13" s="69"/>
      <c r="BT13" s="52">
        <f>_xlfn.IFS(BT$7="X",BP$12*[1]Données!$H$24,BM$3="Samedi",BP$12*[1]Données!$D$24,BM$3="Dimanche",BP$12*[1]Données!$F$24,$B12="SSIAP1",BP$12*[1]Données!$B$24)</f>
        <v>107.36</v>
      </c>
      <c r="BU13" s="52">
        <f>_xlfn.IFS(BT$7="X",BQ$12*[1]Données!$I$24,BM$3="Samedi",BQ$12*[1]Données!$D$24,BM$3="Dimanche",BQ$12*[1]Données!$F$24,$B12="SSIAP1",BQ$12*[1]Données!$C$24)</f>
        <v>241.56</v>
      </c>
      <c r="BV13" s="52">
        <f>_xlfn.IFS(BT$7="X",BR$12*[1]Données!$I$24,BM$3="Samedi",BR$12*[1]Données!$D$24,BM$3="Dimanche",BR$12*[1]Données!$F$24,$B12="SSIAP1",BR$12*[1]Données!$C$24)</f>
        <v>26.84</v>
      </c>
      <c r="BW13" s="52">
        <f>_xlfn.IFS(BT$7="X",BS$12*[1]Données!$I$24,BM$3="Samedi",BS$12*[1]Données!$D$24,BM$3="Dimanche",BS$12*[1]Données!$F$24,$B12="SSIAP1",BS$12*[1]Données!$B$24)</f>
        <v>26.84</v>
      </c>
      <c r="BX13" s="52">
        <f>IF($B12="SSIAP1",SUM(BT13:BW13),0)</f>
        <v>0</v>
      </c>
      <c r="BY13" s="72"/>
      <c r="BZ13" s="72"/>
      <c r="CA13" s="75"/>
      <c r="CB13" s="69"/>
      <c r="CC13" s="69"/>
      <c r="CD13" s="69"/>
      <c r="CE13" s="69"/>
      <c r="CF13" s="52" t="e">
        <f>_xlfn.IFS(CF$7="X",CB$12*[1]Données!$H$24,BY$3="Samedi",CB$12*[1]Données!$D$24,BY$3="Dimanche",CB$12*[1]Données!$F$24,$B12="SSIAP1",CB$12*[1]Données!$B$24)</f>
        <v>#N/A</v>
      </c>
      <c r="CG13" s="52" t="e">
        <f>_xlfn.IFS(CF$7="X",CC$12*[1]Données!$I$24,BY$3="Samedi",CC$12*[1]Données!$D$24,BY$3="Dimanche",CC$12*[1]Données!$F$24,$B12="SSIAP1",CC$12*[1]Données!$C$24)</f>
        <v>#N/A</v>
      </c>
      <c r="CH13" s="52" t="e">
        <f>_xlfn.IFS(CF$7="X",CD$12*[1]Données!$I$24,BY$3="Samedi",CD$12*[1]Données!$D$24,BY$3="Dimanche",CD$12*[1]Données!$F$24,$B12="SSIAP1",CD$12*[1]Données!$C$24)</f>
        <v>#N/A</v>
      </c>
      <c r="CI13" s="52" t="e">
        <f>_xlfn.IFS(CF$7="X",CE$12*[1]Données!$I$24,BY$3="Samedi",CE$12*[1]Données!$D$24,BY$3="Dimanche",CE$12*[1]Données!$F$24,$B12="SSIAP1",CE$12*[1]Données!$B$24)</f>
        <v>#N/A</v>
      </c>
      <c r="CJ13" s="52">
        <f>IF($B12="SSIAP1",SUM(CF13:CI13),0)</f>
        <v>0</v>
      </c>
      <c r="CK13" s="72"/>
      <c r="CL13" s="72"/>
      <c r="CM13" s="75"/>
      <c r="CN13" s="69"/>
      <c r="CO13" s="69"/>
      <c r="CP13" s="69"/>
      <c r="CQ13" s="69"/>
      <c r="CR13" s="52" t="e">
        <f>_xlfn.IFS(CR$7="X",CN$12*[1]Données!$H$24,CK$3="Samedi",CN$12*[1]Données!$D$24,CK$3="Dimanche",CN$12*[1]Données!$F$24,$B12="SSIAP1",CN$12*[1]Données!$B$24)</f>
        <v>#N/A</v>
      </c>
      <c r="CS13" s="52" t="e">
        <f>_xlfn.IFS(CR$7="X",CO$12*[1]Données!$I$24,CK$3="Samedi",CO$12*[1]Données!$D$24,CK$3="Dimanche",CO$12*[1]Données!$F$24,$B12="SSIAP1",CO$12*[1]Données!$C$24)</f>
        <v>#N/A</v>
      </c>
      <c r="CT13" s="52" t="e">
        <f>_xlfn.IFS(CR$7="X",CP$12*[1]Données!$I$24,CK$3="Samedi",CP$12*[1]Données!$D$24,CK$3="Dimanche",CP$12*[1]Données!$F$24,$B12="SSIAP1",CP$12*[1]Données!$C$24)</f>
        <v>#N/A</v>
      </c>
      <c r="CU13" s="52" t="e">
        <f>_xlfn.IFS(CR$7="X",CQ$12*[1]Données!$I$24,CK$3="Samedi",CQ$12*[1]Données!$D$24,CK$3="Dimanche",CQ$12*[1]Données!$F$24,$B12="SSIAP1",CQ$12*[1]Données!$B$24)</f>
        <v>#N/A</v>
      </c>
      <c r="CV13" s="52">
        <f>IF($B12="SSIAP1",SUM(CR13:CU13),0)</f>
        <v>0</v>
      </c>
      <c r="CW13" s="72"/>
      <c r="CX13" s="72"/>
      <c r="CY13" s="75"/>
      <c r="CZ13" s="69"/>
      <c r="DA13" s="69"/>
      <c r="DB13" s="69"/>
      <c r="DC13" s="69"/>
      <c r="DD13" s="52" t="e">
        <f>_xlfn.IFS(DD$7="X",CZ$12*[1]Données!$H$24,CW$3="Samedi",CZ$12*[1]Données!$D$24,CW$3="Dimanche",CZ$12*[1]Données!$F$24,$B12="SSIAP1",CZ$12*[1]Données!$B$24)</f>
        <v>#N/A</v>
      </c>
      <c r="DE13" s="52" t="e">
        <f>_xlfn.IFS(DD$7="X",DA$12*[1]Données!$I$24,CW$3="Samedi",DA$12*[1]Données!$D$24,CW$3="Dimanche",DA$12*[1]Données!$F$24,$B12="SSIAP1",DA$12*[1]Données!$C$24)</f>
        <v>#N/A</v>
      </c>
      <c r="DF13" s="52" t="e">
        <f>_xlfn.IFS(DD$7="X",DB$12*[1]Données!$I$24,CW$3="Samedi",DB$12*[1]Données!$D$24,CW$3="Dimanche",DB$12*[1]Données!$F$24,$B12="SSIAP1",DB$12*[1]Données!$C$24)</f>
        <v>#N/A</v>
      </c>
      <c r="DG13" s="52" t="e">
        <f>_xlfn.IFS(DD$7="X",DC$12*[1]Données!$I$24,CW$3="Samedi",DC$12*[1]Données!$D$24,CW$3="Dimanche",DC$12*[1]Données!$F$24,$B12="SSIAP1",DC$12*[1]Données!$B$24)</f>
        <v>#N/A</v>
      </c>
      <c r="DH13" s="52">
        <f>IF($B12="SSIAP1",SUM(DD13:DG13),0)</f>
        <v>0</v>
      </c>
      <c r="DI13" s="72"/>
      <c r="DJ13" s="72"/>
      <c r="DK13" s="75"/>
      <c r="DL13" s="69"/>
      <c r="DM13" s="69"/>
      <c r="DN13" s="69"/>
      <c r="DO13" s="69"/>
      <c r="DP13" s="52" t="e">
        <f>_xlfn.IFS(DP$7="X",DL$12*[1]Données!$H$24,DI$3="Samedi",DL$12*[1]Données!$D$24,DI$3="Dimanche",DL$12*[1]Données!$F$24,$B12="SSIAP1",DL$12*[1]Données!$B$24)</f>
        <v>#N/A</v>
      </c>
      <c r="DQ13" s="52" t="e">
        <f>_xlfn.IFS(DP$7="X",DM$12*[1]Données!$I$24,DI$3="Samedi",DM$12*[1]Données!$D$24,DI$3="Dimanche",DM$12*[1]Données!$F$24,$B12="SSIAP1",DM$12*[1]Données!$C$24)</f>
        <v>#N/A</v>
      </c>
      <c r="DR13" s="52" t="e">
        <f>_xlfn.IFS(DP$7="X",DN$12*[1]Données!$I$24,DI$3="Samedi",DN$12*[1]Données!$D$24,DI$3="Dimanche",DN$12*[1]Données!$F$24,$B12="SSIAP1",DN$12*[1]Données!$C$24)</f>
        <v>#N/A</v>
      </c>
      <c r="DS13" s="52" t="e">
        <f>_xlfn.IFS(DP$7="X",DO$12*[1]Données!$I$24,DI$3="Samedi",DO$12*[1]Données!$D$24,DI$3="Dimanche",DO$12*[1]Données!$F$24,$B12="SSIAP1",DO$12*[1]Données!$B$24)</f>
        <v>#N/A</v>
      </c>
      <c r="DT13" s="52">
        <f>IF($B12="SSIAP1",SUM(DP13:DS13),0)</f>
        <v>0</v>
      </c>
      <c r="DU13" s="72"/>
      <c r="DV13" s="72"/>
      <c r="DW13" s="75"/>
      <c r="DX13" s="69"/>
      <c r="DY13" s="69"/>
      <c r="DZ13" s="69"/>
      <c r="EA13" s="69"/>
      <c r="EB13" s="52" t="e">
        <f>_xlfn.IFS(EB$7="X",DX$12*[1]Données!$H$24,DU$3="Samedi",DX$12*[1]Données!$D$24,DU$3="Dimanche",DX$12*[1]Données!$F$24,$B12="SSIAP1",DX$12*[1]Données!$B$24)</f>
        <v>#N/A</v>
      </c>
      <c r="EC13" s="52" t="e">
        <f>_xlfn.IFS(EB$7="X",DY$12*[1]Données!$I$24,DU$3="Samedi",DY$12*[1]Données!$D$24,DU$3="Dimanche",DY$12*[1]Données!$F$24,$B12="SSIAP1",DY$12*[1]Données!$C$24)</f>
        <v>#N/A</v>
      </c>
      <c r="ED13" s="52" t="e">
        <f>_xlfn.IFS(EB$7="X",DZ$12*[1]Données!$I$24,DU$3="Samedi",DZ$12*[1]Données!$D$24,DU$3="Dimanche",DZ$12*[1]Données!$F$24,$B12="SSIAP1",DZ$12*[1]Données!$C$24)</f>
        <v>#N/A</v>
      </c>
      <c r="EE13" s="52" t="e">
        <f>_xlfn.IFS(EB$7="X",EA$12*[1]Données!$I$24,DU$3="Samedi",EA$12*[1]Données!$D$24,DU$3="Dimanche",EA$12*[1]Données!$F$24,$B12="SSIAP1",EA$12*[1]Données!$B$24)</f>
        <v>#N/A</v>
      </c>
      <c r="EF13" s="52">
        <f>IF($B12="SSIAP1",SUM(EB13:EE13),0)</f>
        <v>0</v>
      </c>
      <c r="EG13" s="72"/>
      <c r="EH13" s="72"/>
      <c r="EI13" s="75"/>
      <c r="EJ13" s="69"/>
      <c r="EK13" s="69"/>
      <c r="EL13" s="69"/>
      <c r="EM13" s="69"/>
      <c r="EN13" s="52">
        <f>_xlfn.IFS(EN$7="X",EJ$12*[1]Données!$H$24,EG$3="Samedi",EJ$12*[1]Données!$D$24,EG$3="Dimanche",EJ$12*[1]Données!$F$24,$B12="SSIAP1",EJ$12*[1]Données!$B$24)</f>
        <v>97.6</v>
      </c>
      <c r="EO13" s="52">
        <f>_xlfn.IFS(EN$7="X",EK$12*[1]Données!$I$24,EG$3="Samedi",EK$12*[1]Données!$D$24,EG$3="Dimanche",EK$12*[1]Données!$F$24,$B12="SSIAP1",EK$12*[1]Données!$C$24)</f>
        <v>219.6</v>
      </c>
      <c r="EP13" s="52">
        <f>_xlfn.IFS(EN$7="X",EL$12*[1]Données!$I$24,EG$3="Samedi",EL$12*[1]Données!$D$24,EG$3="Dimanche",EL$12*[1]Données!$F$24,$B12="SSIAP1",EL$12*[1]Données!$C$24)</f>
        <v>24.4</v>
      </c>
      <c r="EQ13" s="52">
        <f>_xlfn.IFS(EN$7="X",EM$12*[1]Données!$I$24,EG$3="Samedi",EM$12*[1]Données!$D$24,EG$3="Dimanche",EM$12*[1]Données!$F$24,$B12="SSIAP1",EM$12*[1]Données!$B$24)</f>
        <v>24.4</v>
      </c>
      <c r="ER13" s="52">
        <f>IF($B12="SSIAP1",SUM(EN13:EQ13),0)</f>
        <v>0</v>
      </c>
      <c r="ES13" s="72"/>
      <c r="ET13" s="72"/>
      <c r="EU13" s="75"/>
      <c r="EV13" s="69"/>
      <c r="EW13" s="69"/>
      <c r="EX13" s="69"/>
      <c r="EY13" s="69"/>
      <c r="EZ13" s="52">
        <f>_xlfn.IFS(EZ$7="X",EV$12*[1]Données!$H$24,ES$3="Samedi",EV$12*[1]Données!$D$24,ES$3="Dimanche",EV$12*[1]Données!$F$24,$B12="SSIAP1",EV$12*[1]Données!$B$24)</f>
        <v>107.36</v>
      </c>
      <c r="FA13" s="52">
        <f>_xlfn.IFS(EZ$7="X",EW$12*[1]Données!$I$24,ES$3="Samedi",EW$12*[1]Données!$D$24,ES$3="Dimanche",EW$12*[1]Données!$F$24,$B12="SSIAP1",EW$12*[1]Données!$C$24)</f>
        <v>241.56</v>
      </c>
      <c r="FB13" s="52">
        <f>_xlfn.IFS(EZ$7="X",EX$12*[1]Données!$I$24,ES$3="Samedi",EX$12*[1]Données!$D$24,ES$3="Dimanche",EX$12*[1]Données!$F$24,$B12="SSIAP1",EX$12*[1]Données!$C$24)</f>
        <v>26.84</v>
      </c>
      <c r="FC13" s="52">
        <f>_xlfn.IFS(EZ$7="X",EY$12*[1]Données!$I$24,ES$3="Samedi",EY$12*[1]Données!$D$24,ES$3="Dimanche",EY$12*[1]Données!$F$24,$B12="SSIAP1",EY$12*[1]Données!$B$24)</f>
        <v>26.84</v>
      </c>
      <c r="FD13" s="52">
        <f>IF($B12="SSIAP1",SUM(EZ13:FC13),0)</f>
        <v>0</v>
      </c>
      <c r="FE13" s="72"/>
      <c r="FF13" s="72"/>
      <c r="FG13" s="75"/>
      <c r="FH13" s="69"/>
      <c r="FI13" s="69"/>
      <c r="FJ13" s="69"/>
      <c r="FK13" s="69"/>
      <c r="FL13" s="52" t="e">
        <f>_xlfn.IFS(FL$7="X",FH$12*[1]Données!$H$24,FE$3="Samedi",FH$12*[1]Données!$D$24,FE$3="Dimanche",FH$12*[1]Données!$F$24,$B12="SSIAP1",FH$12*[1]Données!$B$24)</f>
        <v>#N/A</v>
      </c>
      <c r="FM13" s="52" t="e">
        <f>_xlfn.IFS(FL$7="X",FI$12*[1]Données!$I$24,FE$3="Samedi",FI$12*[1]Données!$D$24,FE$3="Dimanche",FI$12*[1]Données!$F$24,$B12="SSIAP1",FI$12*[1]Données!$C$24)</f>
        <v>#N/A</v>
      </c>
      <c r="FN13" s="52" t="e">
        <f>_xlfn.IFS(FL$7="X",FJ$12*[1]Données!$I$24,FE$3="Samedi",FJ$12*[1]Données!$D$24,FE$3="Dimanche",FJ$12*[1]Données!$F$24,$B12="SSIAP1",FJ$12*[1]Données!$C$24)</f>
        <v>#N/A</v>
      </c>
      <c r="FO13" s="52" t="e">
        <f>_xlfn.IFS(FL$7="X",FK$12*[1]Données!$I$24,FE$3="Samedi",FK$12*[1]Données!$D$24,FE$3="Dimanche",FK$12*[1]Données!$F$24,$B12="SSIAP1",FK$12*[1]Données!$B$24)</f>
        <v>#N/A</v>
      </c>
      <c r="FP13" s="52">
        <f>IF($B12="SSIAP1",SUM(FL13:FO13),0)</f>
        <v>0</v>
      </c>
      <c r="FQ13" s="72"/>
      <c r="FR13" s="72"/>
      <c r="FS13" s="75"/>
      <c r="FT13" s="69"/>
      <c r="FU13" s="69"/>
      <c r="FV13" s="69"/>
      <c r="FW13" s="69"/>
      <c r="FX13" s="52" t="e">
        <f>_xlfn.IFS(FX$7="X",FT$12*[1]Données!$H$24,FQ$3="Samedi",FT$12*[1]Données!$D$24,FQ$3="Dimanche",FT$12*[1]Données!$F$24,$B12="SSIAP1",FT$12*[1]Données!$B$24)</f>
        <v>#N/A</v>
      </c>
      <c r="FY13" s="52" t="e">
        <f>_xlfn.IFS(FX$7="X",FU$12*[1]Données!$I$24,FQ$3="Samedi",FU$12*[1]Données!$D$24,FQ$3="Dimanche",FU$12*[1]Données!$F$24,$B12="SSIAP1",FU$12*[1]Données!$C$24)</f>
        <v>#N/A</v>
      </c>
      <c r="FZ13" s="52" t="e">
        <f>_xlfn.IFS(FX$7="X",FV$12*[1]Données!$I$24,FQ$3="Samedi",FV$12*[1]Données!$D$24,FQ$3="Dimanche",FV$12*[1]Données!$F$24,$B12="SSIAP1",FV$12*[1]Données!$C$24)</f>
        <v>#N/A</v>
      </c>
      <c r="GA13" s="52" t="e">
        <f>_xlfn.IFS(FX$7="X",FW$12*[1]Données!$I$24,FQ$3="Samedi",FW$12*[1]Données!$D$24,FQ$3="Dimanche",FW$12*[1]Données!$F$24,$B12="SSIAP1",FW$12*[1]Données!$B$24)</f>
        <v>#N/A</v>
      </c>
      <c r="GB13" s="52">
        <f>IF($B12="SSIAP1",SUM(FX13:GA13),0)</f>
        <v>0</v>
      </c>
      <c r="GC13" s="72"/>
      <c r="GD13" s="72"/>
      <c r="GE13" s="75"/>
      <c r="GF13" s="69"/>
      <c r="GG13" s="69"/>
      <c r="GH13" s="69"/>
      <c r="GI13" s="69"/>
      <c r="GJ13" s="52" t="e">
        <f>_xlfn.IFS(GJ$7="X",GF$12*[1]Données!$H$24,GC$3="Samedi",GF$12*[1]Données!$D$24,GC$3="Dimanche",GF$12*[1]Données!$F$24,$B12="SSIAP1",GF$12*[1]Données!$B$24)</f>
        <v>#N/A</v>
      </c>
      <c r="GK13" s="52" t="e">
        <f>_xlfn.IFS(GJ$7="X",GG$12*[1]Données!$I$24,GC$3="Samedi",GG$12*[1]Données!$D$24,GC$3="Dimanche",GG$12*[1]Données!$F$24,$B12="SSIAP1",GG$12*[1]Données!$C$24)</f>
        <v>#N/A</v>
      </c>
      <c r="GL13" s="52" t="e">
        <f>_xlfn.IFS(GJ$7="X",GH$12*[1]Données!$I$24,GC$3="Samedi",GH$12*[1]Données!$D$24,GC$3="Dimanche",GH$12*[1]Données!$F$24,$B12="SSIAP1",GH$12*[1]Données!$C$24)</f>
        <v>#N/A</v>
      </c>
      <c r="GM13" s="52" t="e">
        <f>_xlfn.IFS(GJ$7="X",GI$12*[1]Données!$I$24,GC$3="Samedi",GI$12*[1]Données!$D$24,GC$3="Dimanche",GI$12*[1]Données!$F$24,$B12="SSIAP1",GI$12*[1]Données!$B$24)</f>
        <v>#N/A</v>
      </c>
      <c r="GN13" s="52">
        <f>IF($B12="SSIAP1",SUM(GJ13:GM13),0)</f>
        <v>0</v>
      </c>
      <c r="GO13" s="72"/>
      <c r="GP13" s="72"/>
      <c r="GQ13" s="75"/>
      <c r="GR13" s="69"/>
      <c r="GS13" s="69"/>
      <c r="GT13" s="69"/>
      <c r="GU13" s="69"/>
      <c r="GV13" s="52" t="e">
        <f>_xlfn.IFS(GV$7="X",GR$12*[1]Données!$H$24,GO$3="Samedi",GR$12*[1]Données!$D$24,GO$3="Dimanche",GR$12*[1]Données!$F$24,$B12="SSIAP1",GR$12*[1]Données!$B$24)</f>
        <v>#N/A</v>
      </c>
      <c r="GW13" s="52" t="e">
        <f>_xlfn.IFS(GV$7="X",GS$12*[1]Données!$I$24,GO$3="Samedi",GS$12*[1]Données!$D$24,GO$3="Dimanche",GS$12*[1]Données!$F$24,$B12="SSIAP1",GS$12*[1]Données!$C$24)</f>
        <v>#N/A</v>
      </c>
      <c r="GX13" s="52" t="e">
        <f>_xlfn.IFS(GV$7="X",GT$12*[1]Données!$I$24,GO$3="Samedi",GT$12*[1]Données!$D$24,GO$3="Dimanche",GT$12*[1]Données!$F$24,$B12="SSIAP1",GT$12*[1]Données!$C$24)</f>
        <v>#N/A</v>
      </c>
      <c r="GY13" s="52" t="e">
        <f>_xlfn.IFS(GV$7="X",GU$12*[1]Données!$I$24,GO$3="Samedi",GU$12*[1]Données!$D$24,GO$3="Dimanche",GU$12*[1]Données!$F$24,$B12="SSIAP1",GU$12*[1]Données!$B$24)</f>
        <v>#N/A</v>
      </c>
      <c r="GZ13" s="52">
        <f>IF($B12="SSIAP1",SUM(GV13:GY13),0)</f>
        <v>0</v>
      </c>
      <c r="HA13" s="72"/>
      <c r="HB13" s="72"/>
      <c r="HC13" s="75"/>
      <c r="HD13" s="69"/>
      <c r="HE13" s="69"/>
      <c r="HF13" s="69"/>
      <c r="HG13" s="69"/>
      <c r="HH13" s="52" t="e">
        <f>_xlfn.IFS(HH$7="X",HD$12*[1]Données!$H$24,HA$3="Samedi",HD$12*[1]Données!$D$24,HA$3="Dimanche",HD$12*[1]Données!$F$24,$B12="SSIAP1",HD$12*[1]Données!$B$24)</f>
        <v>#N/A</v>
      </c>
      <c r="HI13" s="52" t="e">
        <f>_xlfn.IFS(HH$7="X",HE$12*[1]Données!$I$24,HA$3="Samedi",HE$12*[1]Données!$D$24,HA$3="Dimanche",HE$12*[1]Données!$F$24,$B12="SSIAP1",HE$12*[1]Données!$C$24)</f>
        <v>#N/A</v>
      </c>
      <c r="HJ13" s="52" t="e">
        <f>_xlfn.IFS(HH$7="X",HF$12*[1]Données!$I$24,HA$3="Samedi",HF$12*[1]Données!$D$24,HA$3="Dimanche",HF$12*[1]Données!$F$24,$B12="SSIAP1",HF$12*[1]Données!$C$24)</f>
        <v>#N/A</v>
      </c>
      <c r="HK13" s="52" t="e">
        <f>_xlfn.IFS(HH$7="X",HG$12*[1]Données!$I$24,HA$3="Samedi",HG$12*[1]Données!$D$24,HA$3="Dimanche",HG$12*[1]Données!$F$24,$B12="SSIAP1",HG$12*[1]Données!$B$24)</f>
        <v>#N/A</v>
      </c>
      <c r="HL13" s="52">
        <f>IF($B12="SSIAP1",SUM(HH13:HK13),0)</f>
        <v>0</v>
      </c>
      <c r="HM13" s="72"/>
      <c r="HN13" s="72"/>
      <c r="HO13" s="75"/>
      <c r="HP13" s="69"/>
      <c r="HQ13" s="69"/>
      <c r="HR13" s="69"/>
      <c r="HS13" s="69"/>
      <c r="HT13" s="52">
        <f>_xlfn.IFS(HT$7="X",HP$12*[1]Données!$H$24,HM$3="Samedi",HP$12*[1]Données!$D$24,HM$3="Dimanche",HP$12*[1]Données!$F$24,$B12="SSIAP1",HP$12*[1]Données!$B$24)</f>
        <v>97.6</v>
      </c>
      <c r="HU13" s="52">
        <f>_xlfn.IFS(HT$7="X",HQ$12*[1]Données!$I$24,HM$3="Samedi",HQ$12*[1]Données!$D$24,HM$3="Dimanche",HQ$12*[1]Données!$F$24,$B12="SSIAP1",HQ$12*[1]Données!$C$24)</f>
        <v>219.6</v>
      </c>
      <c r="HV13" s="52">
        <f>_xlfn.IFS(HT$7="X",HR$12*[1]Données!$I$24,HM$3="Samedi",HR$12*[1]Données!$D$24,HM$3="Dimanche",HR$12*[1]Données!$F$24,$B12="SSIAP1",HR$12*[1]Données!$C$24)</f>
        <v>24.4</v>
      </c>
      <c r="HW13" s="52">
        <f>_xlfn.IFS(HT$7="X",HS$12*[1]Données!$I$24,HM$3="Samedi",HS$12*[1]Données!$D$24,HM$3="Dimanche",HS$12*[1]Données!$F$24,$B12="SSIAP1",HS$12*[1]Données!$B$24)</f>
        <v>24.4</v>
      </c>
      <c r="HX13" s="52">
        <f>IF($B12="SSIAP1",SUM(HT13:HW13),0)</f>
        <v>0</v>
      </c>
      <c r="HY13" s="72"/>
      <c r="HZ13" s="72"/>
      <c r="IA13" s="75"/>
      <c r="IB13" s="69"/>
      <c r="IC13" s="69"/>
      <c r="ID13" s="69"/>
      <c r="IE13" s="69"/>
      <c r="IF13" s="52">
        <f>_xlfn.IFS(IF$7="X",IB$12*[1]Données!$H$24,HY$3="Samedi",IB$12*[1]Données!$D$24,HY$3="Dimanche",IB$12*[1]Données!$F$24,$B12="SSIAP1",IB$12*[1]Données!$B$24)</f>
        <v>107.36</v>
      </c>
      <c r="IG13" s="52">
        <f>_xlfn.IFS(IF$7="X",IC$12*[1]Données!$I$24,HY$3="Samedi",IC$12*[1]Données!$D$24,HY$3="Dimanche",IC$12*[1]Données!$F$24,$B12="SSIAP1",IC$12*[1]Données!$C$24)</f>
        <v>241.56</v>
      </c>
      <c r="IH13" s="52">
        <f>_xlfn.IFS(IF$7="X",ID$12*[1]Données!$I$24,HY$3="Samedi",ID$12*[1]Données!$D$24,HY$3="Dimanche",ID$12*[1]Données!$F$24,$B12="SSIAP1",ID$12*[1]Données!$C$24)</f>
        <v>26.84</v>
      </c>
      <c r="II13" s="52">
        <f>_xlfn.IFS(IF$7="X",IE$12*[1]Données!$I$24,HY$3="Samedi",IE$12*[1]Données!$D$24,HY$3="Dimanche",IE$12*[1]Données!$F$24,$B12="SSIAP1",IE$12*[1]Données!$B$24)</f>
        <v>26.84</v>
      </c>
      <c r="IJ13" s="52">
        <f>IF($B12="SSIAP1",SUM(IF13:II13),0)</f>
        <v>0</v>
      </c>
      <c r="IK13" s="72"/>
      <c r="IL13" s="72"/>
      <c r="IM13" s="75"/>
      <c r="IN13" s="69"/>
      <c r="IO13" s="69"/>
      <c r="IP13" s="69"/>
      <c r="IQ13" s="69"/>
      <c r="IR13" s="52" t="e">
        <f>_xlfn.IFS(IR$7="X",IN$12*[1]Données!$H$24,IK$3="Samedi",IN$12*[1]Données!$D$24,IK$3="Dimanche",IN$12*[1]Données!$F$24,$B12="SSIAP1",IN$12*[1]Données!$B$24)</f>
        <v>#N/A</v>
      </c>
      <c r="IS13" s="52" t="e">
        <f>_xlfn.IFS(IR$7="X",IO$12*[1]Données!$I$24,IK$3="Samedi",IO$12*[1]Données!$D$24,IK$3="Dimanche",IO$12*[1]Données!$F$24,$B12="SSIAP1",IO$12*[1]Données!$C$24)</f>
        <v>#N/A</v>
      </c>
      <c r="IT13" s="52" t="e">
        <f>_xlfn.IFS(IR$7="X",IP$12*[1]Données!$I$24,IK$3="Samedi",IP$12*[1]Données!$D$24,IK$3="Dimanche",IP$12*[1]Données!$F$24,$B12="SSIAP1",IP$12*[1]Données!$C$24)</f>
        <v>#N/A</v>
      </c>
      <c r="IU13" s="52" t="e">
        <f>_xlfn.IFS(IR$7="X",IQ$12*[1]Données!$I$24,IK$3="Samedi",IQ$12*[1]Données!$D$24,IK$3="Dimanche",IQ$12*[1]Données!$F$24,$B12="SSIAP1",IQ$12*[1]Données!$B$24)</f>
        <v>#N/A</v>
      </c>
      <c r="IV13" s="52">
        <f>IF($B12="SSIAP1",SUM(IR13:IU13),0)</f>
        <v>0</v>
      </c>
      <c r="IW13" s="72"/>
      <c r="IX13" s="72"/>
      <c r="IY13" s="75"/>
      <c r="IZ13" s="69"/>
      <c r="JA13" s="69"/>
      <c r="JB13" s="69"/>
      <c r="JC13" s="69"/>
      <c r="JD13" s="52" t="e">
        <f>_xlfn.IFS(JD$7="X",IZ$12*[1]Données!$H$24,IW$3="Samedi",IZ$12*[1]Données!$D$24,IW$3="Dimanche",IZ$12*[1]Données!$F$24,$B12="SSIAP1",IZ$12*[1]Données!$B$24)</f>
        <v>#N/A</v>
      </c>
      <c r="JE13" s="52" t="e">
        <f>_xlfn.IFS(JD$7="X",JA$12*[1]Données!$I$24,IW$3="Samedi",JA$12*[1]Données!$D$24,IW$3="Dimanche",JA$12*[1]Données!$F$24,$B12="SSIAP1",JA$12*[1]Données!$C$24)</f>
        <v>#N/A</v>
      </c>
      <c r="JF13" s="52" t="e">
        <f>_xlfn.IFS(JD$7="X",JB$12*[1]Données!$I$24,IW$3="Samedi",JB$12*[1]Données!$D$24,IW$3="Dimanche",JB$12*[1]Données!$F$24,$B12="SSIAP1",JB$12*[1]Données!$C$24)</f>
        <v>#N/A</v>
      </c>
      <c r="JG13" s="52" t="e">
        <f>_xlfn.IFS(JD$7="X",JC$12*[1]Données!$I$24,IW$3="Samedi",JC$12*[1]Données!$D$24,IW$3="Dimanche",JC$12*[1]Données!$F$24,$B12="SSIAP1",JC$12*[1]Données!$B$24)</f>
        <v>#N/A</v>
      </c>
      <c r="JH13" s="52">
        <f>IF($B12="SSIAP1",SUM(JD13:JG13),0)</f>
        <v>0</v>
      </c>
      <c r="JI13" s="72"/>
      <c r="JJ13" s="72"/>
      <c r="JK13" s="75"/>
      <c r="JL13" s="69"/>
      <c r="JM13" s="69"/>
      <c r="JN13" s="69"/>
      <c r="JO13" s="69"/>
      <c r="JP13" s="52" t="e">
        <f>_xlfn.IFS(JP$7="X",JL$12*[1]Données!$H$24,JI$3="Samedi",JL$12*[1]Données!$D$24,JI$3="Dimanche",JL$12*[1]Données!$F$24,$B12="SSIAP1",JL$12*[1]Données!$B$24)</f>
        <v>#N/A</v>
      </c>
      <c r="JQ13" s="52" t="e">
        <f>_xlfn.IFS(JP$7="X",JM$12*[1]Données!$I$24,JI$3="Samedi",JM$12*[1]Données!$D$24,JI$3="Dimanche",JM$12*[1]Données!$F$24,$B12="SSIAP1",JM$12*[1]Données!$C$24)</f>
        <v>#N/A</v>
      </c>
      <c r="JR13" s="52" t="e">
        <f>_xlfn.IFS(JP$7="X",JN$12*[1]Données!$I$24,JI$3="Samedi",JN$12*[1]Données!$D$24,JI$3="Dimanche",JN$12*[1]Données!$F$24,$B12="SSIAP1",JN$12*[1]Données!$C$24)</f>
        <v>#N/A</v>
      </c>
      <c r="JS13" s="52" t="e">
        <f>_xlfn.IFS(JP$7="X",JO$12*[1]Données!$I$24,JI$3="Samedi",JO$12*[1]Données!$D$24,JI$3="Dimanche",JO$12*[1]Données!$F$24,$B12="SSIAP1",JO$12*[1]Données!$B$24)</f>
        <v>#N/A</v>
      </c>
      <c r="JT13" s="52">
        <f>IF($B12="SSIAP1",SUM(JP13:JS13),0)</f>
        <v>0</v>
      </c>
      <c r="JU13" s="72"/>
      <c r="JV13" s="72"/>
      <c r="JW13" s="75"/>
      <c r="JX13" s="69"/>
      <c r="JY13" s="69"/>
      <c r="JZ13" s="69"/>
      <c r="KA13" s="69"/>
      <c r="KB13" s="52" t="e">
        <f>_xlfn.IFS(KB$7="X",JX$12*[1]Données!$H$24,JU$3="Samedi",JX$12*[1]Données!$D$24,JU$3="Dimanche",JX$12*[1]Données!$F$24,$B12="SSIAP1",JX$12*[1]Données!$B$24)</f>
        <v>#N/A</v>
      </c>
      <c r="KC13" s="52" t="e">
        <f>_xlfn.IFS(KB$7="X",JY$12*[1]Données!$I$24,JU$3="Samedi",JY$12*[1]Données!$D$24,JU$3="Dimanche",JY$12*[1]Données!$F$24,$B12="SSIAP1",JY$12*[1]Données!$C$24)</f>
        <v>#N/A</v>
      </c>
      <c r="KD13" s="52" t="e">
        <f>_xlfn.IFS(KB$7="X",JZ$12*[1]Données!$I$24,JU$3="Samedi",JZ$12*[1]Données!$D$24,JU$3="Dimanche",JZ$12*[1]Données!$F$24,$B12="SSIAP1",JZ$12*[1]Données!$C$24)</f>
        <v>#N/A</v>
      </c>
      <c r="KE13" s="52" t="e">
        <f>_xlfn.IFS(KB$7="X",KA$12*[1]Données!$I$24,JU$3="Samedi",KA$12*[1]Données!$D$24,JU$3="Dimanche",KA$12*[1]Données!$F$24,$B12="SSIAP1",KA$12*[1]Données!$B$24)</f>
        <v>#N/A</v>
      </c>
      <c r="KF13" s="52">
        <f>IF($B12="SSIAP1",SUM(KB13:KE13),0)</f>
        <v>0</v>
      </c>
      <c r="KG13" s="72"/>
      <c r="KH13" s="72"/>
      <c r="KI13" s="75"/>
      <c r="KJ13" s="69"/>
      <c r="KK13" s="69"/>
      <c r="KL13" s="69"/>
      <c r="KM13" s="69"/>
      <c r="KN13" s="52" t="e">
        <f>_xlfn.IFS(KN$7="X",KJ$12*[1]Données!$H$24,KG$3="Samedi",KJ$12*[1]Données!$D$24,KG$3="Dimanche",KJ$12*[1]Données!$F$24,$B12="SSIAP1",KJ$12*[1]Données!$B$24)</f>
        <v>#N/A</v>
      </c>
      <c r="KO13" s="52" t="e">
        <f>_xlfn.IFS(KN$7="X",KK$12*[1]Données!$I$24,KG$3="Samedi",KK$12*[1]Données!$D$24,KG$3="Dimanche",KK$12*[1]Données!$F$24,$B12="SSIAP1",KK$12*[1]Données!$C$24)</f>
        <v>#N/A</v>
      </c>
      <c r="KP13" s="52" t="e">
        <f>_xlfn.IFS(KN$7="X",KL$12*[1]Données!$I$24,KG$3="Samedi",KL$12*[1]Données!$D$24,KG$3="Dimanche",KL$12*[1]Données!$F$24,$B12="SSIAP1",KL$12*[1]Données!$C$24)</f>
        <v>#N/A</v>
      </c>
      <c r="KQ13" s="52" t="e">
        <f>_xlfn.IFS(KN$7="X",KM$12*[1]Données!$I$24,KG$3="Samedi",KM$12*[1]Données!$D$24,KG$3="Dimanche",KM$12*[1]Données!$F$24,$B12="SSIAP1",KM$12*[1]Données!$B$24)</f>
        <v>#N/A</v>
      </c>
      <c r="KR13" s="52">
        <f>IF($B12="SSIAP1",SUM(KN13:KQ13),0)</f>
        <v>0</v>
      </c>
      <c r="KS13" s="72"/>
      <c r="KT13" s="72"/>
      <c r="KU13" s="75"/>
      <c r="KV13" s="69"/>
      <c r="KW13" s="69"/>
      <c r="KX13" s="69"/>
      <c r="KY13" s="69"/>
      <c r="KZ13" s="52">
        <f>_xlfn.IFS(KZ$7="X",KV$12*[1]Données!$H$24,KS$3="Samedi",KV$12*[1]Données!$D$24,KS$3="Dimanche",KV$12*[1]Données!$F$24,$B12="SSIAP1",KV$12*[1]Données!$B$24)</f>
        <v>97.6</v>
      </c>
      <c r="LA13" s="52">
        <f>_xlfn.IFS(KZ$7="X",KW$12*[1]Données!$I$24,KS$3="Samedi",KW$12*[1]Données!$D$24,KS$3="Dimanche",KW$12*[1]Données!$F$24,$B12="SSIAP1",KW$12*[1]Données!$C$24)</f>
        <v>219.6</v>
      </c>
      <c r="LB13" s="52">
        <f>_xlfn.IFS(KZ$7="X",KX$12*[1]Données!$I$24,KS$3="Samedi",KX$12*[1]Données!$D$24,KS$3="Dimanche",KX$12*[1]Données!$F$24,$B12="SSIAP1",KX$12*[1]Données!$C$24)</f>
        <v>24.4</v>
      </c>
      <c r="LC13" s="52">
        <f>_xlfn.IFS(KZ$7="X",KY$12*[1]Données!$I$24,KS$3="Samedi",KY$12*[1]Données!$D$24,KS$3="Dimanche",KY$12*[1]Données!$F$24,$B12="SSIAP1",KY$12*[1]Données!$B$24)</f>
        <v>24.4</v>
      </c>
      <c r="LD13" s="52">
        <f>IF($B12="SSIAP1",SUM(KZ13:LC13),0)</f>
        <v>0</v>
      </c>
      <c r="LE13" s="72"/>
      <c r="LF13" s="72"/>
      <c r="LG13" s="75"/>
      <c r="LH13" s="69"/>
      <c r="LI13" s="69"/>
      <c r="LJ13" s="69"/>
      <c r="LK13" s="69"/>
      <c r="LL13" s="52">
        <f>_xlfn.IFS(LL$7="X",LH$12*[1]Données!$H$24,LE$3="Samedi",LH$12*[1]Données!$D$24,LE$3="Dimanche",LH$12*[1]Données!$F$24,$B12="SSIAP1",LH$12*[1]Données!$B$24)</f>
        <v>107.36</v>
      </c>
      <c r="LM13" s="52">
        <f>_xlfn.IFS(LL$7="X",LI$12*[1]Données!$I$24,LE$3="Samedi",LI$12*[1]Données!$D$24,LE$3="Dimanche",LI$12*[1]Données!$F$24,$B12="SSIAP1",LI$12*[1]Données!$C$24)</f>
        <v>241.56</v>
      </c>
      <c r="LN13" s="52">
        <f>_xlfn.IFS(LL$7="X",LJ$12*[1]Données!$I$24,LE$3="Samedi",LJ$12*[1]Données!$D$24,LE$3="Dimanche",LJ$12*[1]Données!$F$24,$B12="SSIAP1",LJ$12*[1]Données!$C$24)</f>
        <v>26.84</v>
      </c>
      <c r="LO13" s="52">
        <f>_xlfn.IFS(LL$7="X",LK$12*[1]Données!$I$24,LE$3="Samedi",LK$12*[1]Données!$D$24,LE$3="Dimanche",LK$12*[1]Données!$F$24,$B12="SSIAP1",LK$12*[1]Données!$B$24)</f>
        <v>26.84</v>
      </c>
      <c r="LP13" s="52">
        <f>IF($B12="SSIAP1",SUM(LL13:LO13),0)</f>
        <v>0</v>
      </c>
      <c r="LQ13" s="72"/>
      <c r="LR13" s="72"/>
      <c r="LS13" s="75"/>
      <c r="LT13" s="69"/>
      <c r="LU13" s="69"/>
      <c r="LV13" s="69"/>
      <c r="LW13" s="69"/>
      <c r="LX13" s="52" t="e">
        <f>_xlfn.IFS(LX$7="X",LT$12*[1]Données!$H$24,LQ$3="Samedi",LT$12*[1]Données!$D$24,LQ$3="Dimanche",LT$12*[1]Données!$F$24,$B12="SSIAP1",LT$12*[1]Données!$B$24)</f>
        <v>#N/A</v>
      </c>
      <c r="LY13" s="52" t="e">
        <f>_xlfn.IFS(LX$7="X",LU$12*[1]Données!$I$24,LQ$3="Samedi",LU$12*[1]Données!$D$24,LQ$3="Dimanche",LU$12*[1]Données!$F$24,$B12="SSIAP1",LU$12*[1]Données!$C$24)</f>
        <v>#N/A</v>
      </c>
      <c r="LZ13" s="52" t="e">
        <f>_xlfn.IFS(LX$7="X",LV$12*[1]Données!$I$24,LQ$3="Samedi",LV$12*[1]Données!$D$24,LQ$3="Dimanche",LV$12*[1]Données!$F$24,$B12="SSIAP1",LV$12*[1]Données!$C$24)</f>
        <v>#N/A</v>
      </c>
      <c r="MA13" s="52" t="e">
        <f>_xlfn.IFS(LX$7="X",LW$12*[1]Données!$I$24,LQ$3="Samedi",LW$12*[1]Données!$D$24,LQ$3="Dimanche",LW$12*[1]Données!$F$24,$B12="SSIAP1",LW$12*[1]Données!$B$24)</f>
        <v>#N/A</v>
      </c>
      <c r="MB13" s="52">
        <f>IF($B12="SSIAP1",SUM(LX13:MA13),0)</f>
        <v>0</v>
      </c>
      <c r="MC13" s="72"/>
      <c r="MD13" s="72"/>
      <c r="ME13" s="75"/>
      <c r="MF13" s="69"/>
      <c r="MG13" s="69"/>
      <c r="MH13" s="69"/>
      <c r="MI13" s="69"/>
      <c r="MJ13" s="52" t="e">
        <f>_xlfn.IFS(MJ$7="X",MF$12*[1]Données!$H$24,MC$3="Samedi",MF$12*[1]Données!$D$24,MC$3="Dimanche",MF$12*[1]Données!$F$24,$B12="SSIAP1",MF$12*[1]Données!$B$24)</f>
        <v>#N/A</v>
      </c>
      <c r="MK13" s="52" t="e">
        <f>_xlfn.IFS(MJ$7="X",MG$12*[1]Données!$I$24,MC$3="Samedi",MG$12*[1]Données!$D$24,MC$3="Dimanche",MG$12*[1]Données!$F$24,$B12="SSIAP1",MG$12*[1]Données!$C$24)</f>
        <v>#N/A</v>
      </c>
      <c r="ML13" s="52" t="e">
        <f>_xlfn.IFS(MJ$7="X",MH$12*[1]Données!$I$24,MC$3="Samedi",MH$12*[1]Données!$D$24,MC$3="Dimanche",MH$12*[1]Données!$F$24,$B12="SSIAP1",MH$12*[1]Données!$C$24)</f>
        <v>#N/A</v>
      </c>
      <c r="MM13" s="52" t="e">
        <f>_xlfn.IFS(MJ$7="X",MI$12*[1]Données!$I$24,MC$3="Samedi",MI$12*[1]Données!$D$24,MC$3="Dimanche",MI$12*[1]Données!$F$24,$B12="SSIAP1",MI$12*[1]Données!$B$24)</f>
        <v>#N/A</v>
      </c>
      <c r="MN13" s="52">
        <f>IF($B12="SSIAP1",SUM(MJ13:MM13),0)</f>
        <v>0</v>
      </c>
      <c r="MO13" s="72"/>
      <c r="MP13" s="72"/>
      <c r="MQ13" s="75"/>
      <c r="MR13" s="69"/>
      <c r="MS13" s="69"/>
      <c r="MT13" s="69"/>
      <c r="MU13" s="69"/>
      <c r="MV13" s="52" t="e">
        <f>_xlfn.IFS(MV$7="X",MR$12*[1]Données!$H$24,MO$3="Samedi",MR$12*[1]Données!$D$24,MO$3="Dimanche",MR$12*[1]Données!$F$24,$B12="SSIAP1",MR$12*[1]Données!$B$24)</f>
        <v>#N/A</v>
      </c>
      <c r="MW13" s="52" t="e">
        <f>_xlfn.IFS(MV$7="X",MS$12*[1]Données!$I$24,MO$3="Samedi",MS$12*[1]Données!$D$24,MO$3="Dimanche",MS$12*[1]Données!$F$24,$B12="SSIAP1",MS$12*[1]Données!$C$24)</f>
        <v>#N/A</v>
      </c>
      <c r="MX13" s="52" t="e">
        <f>_xlfn.IFS(MV$7="X",MT$12*[1]Données!$I$24,MO$3="Samedi",MT$12*[1]Données!$D$24,MO$3="Dimanche",MT$12*[1]Données!$F$24,$B12="SSIAP1",MT$12*[1]Données!$C$24)</f>
        <v>#N/A</v>
      </c>
      <c r="MY13" s="52" t="e">
        <f>_xlfn.IFS(MV$7="X",MU$12*[1]Données!$I$24,MO$3="Samedi",MU$12*[1]Données!$D$24,MO$3="Dimanche",MU$12*[1]Données!$F$24,$B12="SSIAP1",MU$12*[1]Données!$B$24)</f>
        <v>#N/A</v>
      </c>
      <c r="MZ13" s="52">
        <f>IF($B12="SSIAP1",SUM(MV13:MY13),0)</f>
        <v>0</v>
      </c>
      <c r="NA13" s="72"/>
      <c r="NB13" s="72"/>
      <c r="NC13" s="75"/>
      <c r="ND13" s="69"/>
      <c r="NE13" s="69"/>
      <c r="NF13" s="69"/>
      <c r="NG13" s="69"/>
      <c r="NH13" s="52" t="e">
        <f>_xlfn.IFS(NH$7="X",ND$12*[1]Données!$H$24,NA$3="Samedi",ND$12*[1]Données!$D$24,NA$3="Dimanche",ND$12*[1]Données!$F$24,$B12="SSIAP1",ND$12*[1]Données!$B$24)</f>
        <v>#N/A</v>
      </c>
      <c r="NI13" s="52" t="e">
        <f>_xlfn.IFS(NH$7="X",NE$12*[1]Données!$I$24,NA$3="Samedi",NE$12*[1]Données!$D$24,NA$3="Dimanche",NE$12*[1]Données!$F$24,$B12="SSIAP1",NE$12*[1]Données!$C$24)</f>
        <v>#N/A</v>
      </c>
      <c r="NJ13" s="52" t="e">
        <f>_xlfn.IFS(NH$7="X",NF$12*[1]Données!$I$24,NA$3="Samedi",NF$12*[1]Données!$D$24,NA$3="Dimanche",NF$12*[1]Données!$F$24,$B12="SSIAP1",NF$12*[1]Données!$C$24)</f>
        <v>#N/A</v>
      </c>
      <c r="NK13" s="52" t="e">
        <f>_xlfn.IFS(NH$7="X",NG$12*[1]Données!$I$24,NA$3="Samedi",NG$12*[1]Données!$D$24,NA$3="Dimanche",NG$12*[1]Données!$F$24,$B12="SSIAP1",NG$12*[1]Données!$B$24)</f>
        <v>#N/A</v>
      </c>
      <c r="NL13" s="52">
        <f>IF($B12="SSIAP1",SUM(NH13:NK13),0)</f>
        <v>0</v>
      </c>
      <c r="NM13" s="52">
        <f>IF($B12="SSIAP1",SUM($P13+$AB13+$AN13+$AZ13+$BL13+$BX13+$CJ13+$CV13+$DH13+$DT13+$EF13+$ER13+$FD13+$FP13+$GB12+$GB13+$GN13+$GZ13+$HL13+$HX13+$IJ13+$IV13+$JH13+$JT13+$KF13+$KR13+$LD13+$LP13+$MB13+$MN13+$MZ13+$NL13),0)</f>
        <v>0</v>
      </c>
    </row>
    <row r="14" spans="1:377" ht="15.75" hidden="1" thickBot="1">
      <c r="A14" s="78"/>
      <c r="B14" s="81"/>
      <c r="C14" s="81"/>
      <c r="D14" s="51"/>
      <c r="E14" s="72"/>
      <c r="F14" s="72"/>
      <c r="G14" s="75"/>
      <c r="H14" s="69"/>
      <c r="I14" s="69"/>
      <c r="J14" s="69"/>
      <c r="K14" s="69"/>
      <c r="L14" s="52">
        <f>_xlfn.IFS(L$7="X",H$12*[1]Données!$H$25,E$3="Samedi",H$12*[1]Données!$D$25,E$3="Dimanche",H$12*[1]Données!$F$25,$B12="SSIAP2",H$12*[1]Données!$B$25)</f>
        <v>0</v>
      </c>
      <c r="M14" s="52">
        <f>_xlfn.IFS(L$7="X",I$12*[1]Données!$I$25,E$3="Samedi",I$12*[1]Données!$D$25,E$3="Dimanche",I$12*[1]Données!$F$25,$B12="SSIAP2",I$12*[1]Données!$C$25)</f>
        <v>518.55999999999995</v>
      </c>
      <c r="N14" s="52">
        <f>_xlfn.IFS(L$7="X",J$12*[1]Données!$I$25,E$3="Samedi",J$12*[1]Données!$D$25,E$3="Dimanche",J$12*[1]Données!$F$25,B$8="SSIAP2",J$12*[1]Données!$C$25)</f>
        <v>64.819999999999993</v>
      </c>
      <c r="O14" s="52">
        <f>_xlfn.IFS(L$7="X",K$12*[1]Données!$I$25,E$3="Samedi",K$12*[1]Données!$D$25,E$3="Dimanche",K$12*[1]Données!$F$25,$B12="SSIAP2",K$12*[1]Données!$B$25)</f>
        <v>64.820000000000107</v>
      </c>
      <c r="P14" s="52">
        <f>IF($B12="SSIAP2",SUM(L14:O14),0)</f>
        <v>0</v>
      </c>
      <c r="Q14" s="72"/>
      <c r="R14" s="72"/>
      <c r="S14" s="75"/>
      <c r="T14" s="69"/>
      <c r="U14" s="69"/>
      <c r="V14" s="69"/>
      <c r="W14" s="69"/>
      <c r="X14" s="52" t="e">
        <f>_xlfn.IFS(X$7="X",T$12*[1]Données!$H$25,Q$3="Samedi",T$12*[1]Données!$D$25,Q$3="Dimanche",T$12*[1]Données!$F$25,$B12="SSIAP2",T$12*[1]Données!$B$25)</f>
        <v>#N/A</v>
      </c>
      <c r="Y14" s="52" t="e">
        <f>_xlfn.IFS(X$7="X",U$12*[1]Données!$I$25,Q$3="Samedi",U$12*[1]Données!$D$25,Q$3="Dimanche",U$12*[1]Données!$F$25,$B12="SSIAP2",U$12*[1]Données!$C$25)</f>
        <v>#N/A</v>
      </c>
      <c r="Z14" s="52" t="e">
        <f>_xlfn.IFS(X$7="X",V$12*[1]Données!$I$25,Q$3="Samedi",V$12*[1]Données!$D$25,Q$3="Dimanche",V$12*[1]Données!$F$25,B$8="SSIAP2",V$12*[1]Données!$C$25)</f>
        <v>#N/A</v>
      </c>
      <c r="AA14" s="52" t="e">
        <f>_xlfn.IFS(X$7="X",W$12*[1]Données!$I$25,Q$3="Samedi",W$12*[1]Données!$D$25,Q$3="Dimanche",W$12*[1]Données!$F$25,$B12="SSIAP2",W$12*[1]Données!$B$25)</f>
        <v>#N/A</v>
      </c>
      <c r="AB14" s="52">
        <f>IF($B12="SSIAP2",SUM(X14:AA14),0)</f>
        <v>0</v>
      </c>
      <c r="AC14" s="72"/>
      <c r="AD14" s="72"/>
      <c r="AE14" s="75"/>
      <c r="AF14" s="69"/>
      <c r="AG14" s="69"/>
      <c r="AH14" s="69"/>
      <c r="AI14" s="69"/>
      <c r="AJ14" s="52" t="e">
        <f>_xlfn.IFS(AJ$7="X",AF$12*[1]Données!$H$25,AC$3="Samedi",AF$12*[1]Données!$D$25,AC$3="Dimanche",AF$12*[1]Données!$F$25,$B12="SSIAP2",AF$12*[1]Données!$B$25)</f>
        <v>#N/A</v>
      </c>
      <c r="AK14" s="52" t="e">
        <f>_xlfn.IFS(AJ$7="X",AG$12*[1]Données!$I$25,AC$3="Samedi",AG$12*[1]Données!$D$25,AC$3="Dimanche",AG$12*[1]Données!$F$25,$B12="SSIAP2",AG$12*[1]Données!$C$25)</f>
        <v>#N/A</v>
      </c>
      <c r="AL14" s="52" t="e">
        <f>_xlfn.IFS(AJ$7="X",AH$12*[1]Données!$I$25,AC$3="Samedi",AH$12*[1]Données!$D$25,AC$3="Dimanche",AH$12*[1]Données!$F$25,Z$8="SSIAP2",AH$12*[1]Données!$C$25)</f>
        <v>#N/A</v>
      </c>
      <c r="AM14" s="52" t="e">
        <f>_xlfn.IFS(AJ$7="X",AI$12*[1]Données!$I$25,AC$3="Samedi",AI$12*[1]Données!$D$25,AC$3="Dimanche",AI$12*[1]Données!$F$25,$B12="SSIAP2",AI$12*[1]Données!$B$25)</f>
        <v>#N/A</v>
      </c>
      <c r="AN14" s="52">
        <f>IF($B12="SSIAP2",SUM(AJ14:AM14),0)</f>
        <v>0</v>
      </c>
      <c r="AO14" s="72"/>
      <c r="AP14" s="72"/>
      <c r="AQ14" s="75"/>
      <c r="AR14" s="69"/>
      <c r="AS14" s="69"/>
      <c r="AT14" s="69"/>
      <c r="AU14" s="69"/>
      <c r="AV14" s="52" t="e">
        <f>_xlfn.IFS(AV$7="X",AR$12*[1]Données!$H$25,AO$3="Samedi",AR$12*[1]Données!$D$25,AO$3="Dimanche",AR$12*[1]Données!$F$25,$B12="SSIAP2",AR$12*[1]Données!$B$25)</f>
        <v>#N/A</v>
      </c>
      <c r="AW14" s="52" t="e">
        <f>_xlfn.IFS(AV$7="X",AS$12*[1]Données!$I$25,AO$3="Samedi",AS$12*[1]Données!$D$25,AO$3="Dimanche",AS$12*[1]Données!$F$25,$B12="SSIAP2",AS$12*[1]Données!$C$25)</f>
        <v>#N/A</v>
      </c>
      <c r="AX14" s="52" t="e">
        <f>_xlfn.IFS(AV$7="X",AT$12*[1]Données!$I$25,AO$3="Samedi",AT$12*[1]Données!$D$25,AO$3="Dimanche",AT$12*[1]Données!$F$25,AL$8="SSIAP2",AT$12*[1]Données!$C$25)</f>
        <v>#N/A</v>
      </c>
      <c r="AY14" s="52" t="e">
        <f>_xlfn.IFS(AV$7="X",AU$12*[1]Données!$I$25,AO$3="Samedi",AU$12*[1]Données!$D$25,AO$3="Dimanche",AU$12*[1]Données!$F$25,$B12="SSIAP2",AU$12*[1]Données!$B$25)</f>
        <v>#N/A</v>
      </c>
      <c r="AZ14" s="52">
        <f>IF($B12="SSIAP2",SUM(AV14:AY14),0)</f>
        <v>0</v>
      </c>
      <c r="BA14" s="72"/>
      <c r="BB14" s="72"/>
      <c r="BC14" s="75"/>
      <c r="BD14" s="69"/>
      <c r="BE14" s="69"/>
      <c r="BF14" s="69"/>
      <c r="BG14" s="69"/>
      <c r="BH14" s="52">
        <f>_xlfn.IFS(BH$7="X",BD$12*[1]Données!$H$25,BA$3="Samedi",BD$12*[1]Données!$D$25,BA$3="Dimanche",BD$12*[1]Données!$F$25,$B12="SSIAP2",BD$12*[1]Données!$B$25)</f>
        <v>116.8</v>
      </c>
      <c r="BI14" s="52">
        <f>_xlfn.IFS(BH$7="X",BE$12*[1]Données!$I$25,BA$3="Samedi",BE$12*[1]Données!$D$25,BA$3="Dimanche",BE$12*[1]Données!$F$25,$B12="SSIAP2",BE$12*[1]Données!$C$25)</f>
        <v>262.8</v>
      </c>
      <c r="BJ14" s="52">
        <f>_xlfn.IFS(BH$7="X",BF$12*[1]Données!$I$25,BA$3="Samedi",BF$12*[1]Données!$D$25,BA$3="Dimanche",BF$12*[1]Données!$F$25,AX$8="SSIAP2",BF$12*[1]Données!$C$25)</f>
        <v>29.2</v>
      </c>
      <c r="BK14" s="52">
        <f>_xlfn.IFS(BH$7="X",BG$12*[1]Données!$I$25,BA$3="Samedi",BG$12*[1]Données!$D$25,BA$3="Dimanche",BG$12*[1]Données!$F$25,$B12="SSIAP2",BG$12*[1]Données!$B$25)</f>
        <v>29.2</v>
      </c>
      <c r="BL14" s="52">
        <f>IF($B12="SSIAP2",SUM(BH14:BK14),0)</f>
        <v>0</v>
      </c>
      <c r="BM14" s="72"/>
      <c r="BN14" s="72"/>
      <c r="BO14" s="75"/>
      <c r="BP14" s="69"/>
      <c r="BQ14" s="69"/>
      <c r="BR14" s="69"/>
      <c r="BS14" s="69"/>
      <c r="BT14" s="52">
        <f>_xlfn.IFS(BT$7="X",BP$12*[1]Données!$H$25,BM$3="Samedi",BP$12*[1]Données!$D$25,BM$3="Dimanche",BP$12*[1]Données!$F$25,$B12="SSIAP2",BP$12*[1]Données!$B$25)</f>
        <v>128.47999999999999</v>
      </c>
      <c r="BU14" s="52">
        <f>_xlfn.IFS(BT$7="X",BQ$12*[1]Données!$I$25,BM$3="Samedi",BQ$12*[1]Données!$D$25,BM$3="Dimanche",BQ$12*[1]Données!$F$25,$B12="SSIAP2",BQ$12*[1]Données!$C$25)</f>
        <v>289.08</v>
      </c>
      <c r="BV14" s="52">
        <f>_xlfn.IFS(BT$7="X",BR$12*[1]Données!$I$25,BM$3="Samedi",BR$12*[1]Données!$D$25,BM$3="Dimanche",BR$12*[1]Données!$F$25,BJ$8="SSIAP2",BR$12*[1]Données!$C$25)</f>
        <v>32.119999999999997</v>
      </c>
      <c r="BW14" s="52">
        <f>_xlfn.IFS(BT$7="X",BS$12*[1]Données!$I$25,BM$3="Samedi",BS$12*[1]Données!$D$25,BM$3="Dimanche",BS$12*[1]Données!$F$25,$B12="SSIAP2",BS$12*[1]Données!$B$25)</f>
        <v>32.119999999999997</v>
      </c>
      <c r="BX14" s="52">
        <f>IF($B12="SSIAP2",SUM(BT14:BW14),0)</f>
        <v>0</v>
      </c>
      <c r="BY14" s="72"/>
      <c r="BZ14" s="72"/>
      <c r="CA14" s="75"/>
      <c r="CB14" s="69"/>
      <c r="CC14" s="69"/>
      <c r="CD14" s="69"/>
      <c r="CE14" s="69"/>
      <c r="CF14" s="52" t="e">
        <f>_xlfn.IFS(CF$7="X",CB$12*[1]Données!$H$25,BY$3="Samedi",CB$12*[1]Données!$D$25,BY$3="Dimanche",CB$12*[1]Données!$F$25,$B12="SSIAP2",CB$12*[1]Données!$B$25)</f>
        <v>#N/A</v>
      </c>
      <c r="CG14" s="52" t="e">
        <f>_xlfn.IFS(CF$7="X",CC$12*[1]Données!$I$25,BY$3="Samedi",CC$12*[1]Données!$D$25,BY$3="Dimanche",CC$12*[1]Données!$F$25,$B12="SSIAP2",CC$12*[1]Données!$C$25)</f>
        <v>#N/A</v>
      </c>
      <c r="CH14" s="52" t="e">
        <f>_xlfn.IFS(CF$7="X",CD$12*[1]Données!$I$25,BY$3="Samedi",CD$12*[1]Données!$D$25,BY$3="Dimanche",CD$12*[1]Données!$F$25,BV$8="SSIAP2",CD$12*[1]Données!$C$25)</f>
        <v>#N/A</v>
      </c>
      <c r="CI14" s="52" t="e">
        <f>_xlfn.IFS(CF$7="X",CE$12*[1]Données!$I$25,BY$3="Samedi",CE$12*[1]Données!$D$25,BY$3="Dimanche",CE$12*[1]Données!$F$25,$B12="SSIAP2",CE$12*[1]Données!$B$25)</f>
        <v>#N/A</v>
      </c>
      <c r="CJ14" s="52">
        <f>IF($B12="SSIAP2",SUM(CF14:CI14),0)</f>
        <v>0</v>
      </c>
      <c r="CK14" s="72"/>
      <c r="CL14" s="72"/>
      <c r="CM14" s="75"/>
      <c r="CN14" s="69"/>
      <c r="CO14" s="69"/>
      <c r="CP14" s="69"/>
      <c r="CQ14" s="69"/>
      <c r="CR14" s="52" t="e">
        <f>_xlfn.IFS(CR$7="X",CN$12*[1]Données!$H$25,CK$3="Samedi",CN$12*[1]Données!$D$25,CK$3="Dimanche",CN$12*[1]Données!$F$25,$B12="SSIAP2",CN$12*[1]Données!$B$25)</f>
        <v>#N/A</v>
      </c>
      <c r="CS14" s="52" t="e">
        <f>_xlfn.IFS(CR$7="X",CO$12*[1]Données!$I$25,CK$3="Samedi",CO$12*[1]Données!$D$25,CK$3="Dimanche",CO$12*[1]Données!$F$25,$B12="SSIAP2",CO$12*[1]Données!$C$25)</f>
        <v>#N/A</v>
      </c>
      <c r="CT14" s="52" t="e">
        <f>_xlfn.IFS(CR$7="X",CP$12*[1]Données!$I$25,CK$3="Samedi",CP$12*[1]Données!$D$25,CK$3="Dimanche",CP$12*[1]Données!$F$25,CH$8="SSIAP2",CP$12*[1]Données!$C$25)</f>
        <v>#N/A</v>
      </c>
      <c r="CU14" s="52" t="e">
        <f>_xlfn.IFS(CR$7="X",CQ$12*[1]Données!$I$25,CK$3="Samedi",CQ$12*[1]Données!$D$25,CK$3="Dimanche",CQ$12*[1]Données!$F$25,$B12="SSIAP2",CQ$12*[1]Données!$B$25)</f>
        <v>#N/A</v>
      </c>
      <c r="CV14" s="52">
        <f>IF($B12="SSIAP2",SUM(CR14:CU14),0)</f>
        <v>0</v>
      </c>
      <c r="CW14" s="72"/>
      <c r="CX14" s="72"/>
      <c r="CY14" s="75"/>
      <c r="CZ14" s="69"/>
      <c r="DA14" s="69"/>
      <c r="DB14" s="69"/>
      <c r="DC14" s="69"/>
      <c r="DD14" s="52" t="e">
        <f>_xlfn.IFS(DD$7="X",CZ$12*[1]Données!$H$25,CW$3="Samedi",CZ$12*[1]Données!$D$25,CW$3="Dimanche",CZ$12*[1]Données!$F$25,$B12="SSIAP2",CZ$12*[1]Données!$B$25)</f>
        <v>#N/A</v>
      </c>
      <c r="DE14" s="52" t="e">
        <f>_xlfn.IFS(DD$7="X",DA$12*[1]Données!$I$25,CW$3="Samedi",DA$12*[1]Données!$D$25,CW$3="Dimanche",DA$12*[1]Données!$F$25,$B12="SSIAP2",DA$12*[1]Données!$C$25)</f>
        <v>#N/A</v>
      </c>
      <c r="DF14" s="52" t="e">
        <f>_xlfn.IFS(DD$7="X",DB$12*[1]Données!$I$25,CW$3="Samedi",DB$12*[1]Données!$D$25,CW$3="Dimanche",DB$12*[1]Données!$F$25,CT$8="SSIAP2",DB$12*[1]Données!$C$25)</f>
        <v>#N/A</v>
      </c>
      <c r="DG14" s="52" t="e">
        <f>_xlfn.IFS(DD$7="X",DC$12*[1]Données!$I$25,CW$3="Samedi",DC$12*[1]Données!$D$25,CW$3="Dimanche",DC$12*[1]Données!$F$25,$B12="SSIAP2",DC$12*[1]Données!$B$25)</f>
        <v>#N/A</v>
      </c>
      <c r="DH14" s="52">
        <f>IF($B12="SSIAP2",SUM(DD14:DG14),0)</f>
        <v>0</v>
      </c>
      <c r="DI14" s="72"/>
      <c r="DJ14" s="72"/>
      <c r="DK14" s="75"/>
      <c r="DL14" s="69"/>
      <c r="DM14" s="69"/>
      <c r="DN14" s="69"/>
      <c r="DO14" s="69"/>
      <c r="DP14" s="52" t="e">
        <f>_xlfn.IFS(DP$7="X",DL$12*[1]Données!$H$25,DI$3="Samedi",DL$12*[1]Données!$D$25,DI$3="Dimanche",DL$12*[1]Données!$F$25,$B12="SSIAP2",DL$12*[1]Données!$B$25)</f>
        <v>#N/A</v>
      </c>
      <c r="DQ14" s="52" t="e">
        <f>_xlfn.IFS(DP$7="X",DM$12*[1]Données!$I$25,DI$3="Samedi",DM$12*[1]Données!$D$25,DI$3="Dimanche",DM$12*[1]Données!$F$25,$B12="SSIAP2",DM$12*[1]Données!$C$25)</f>
        <v>#N/A</v>
      </c>
      <c r="DR14" s="52" t="e">
        <f>_xlfn.IFS(DP$7="X",DN$12*[1]Données!$I$25,DI$3="Samedi",DN$12*[1]Données!$D$25,DI$3="Dimanche",DN$12*[1]Données!$F$25,DF$8="SSIAP2",DN$12*[1]Données!$C$25)</f>
        <v>#N/A</v>
      </c>
      <c r="DS14" s="52" t="e">
        <f>_xlfn.IFS(DP$7="X",DO$12*[1]Données!$I$25,DI$3="Samedi",DO$12*[1]Données!$D$25,DI$3="Dimanche",DO$12*[1]Données!$F$25,$B12="SSIAP2",DO$12*[1]Données!$B$25)</f>
        <v>#N/A</v>
      </c>
      <c r="DT14" s="52">
        <f>IF($B12="SSIAP2",SUM(DP14:DS14),0)</f>
        <v>0</v>
      </c>
      <c r="DU14" s="72"/>
      <c r="DV14" s="72"/>
      <c r="DW14" s="75"/>
      <c r="DX14" s="69"/>
      <c r="DY14" s="69"/>
      <c r="DZ14" s="69"/>
      <c r="EA14" s="69"/>
      <c r="EB14" s="52" t="e">
        <f>_xlfn.IFS(EB$7="X",DX$12*[1]Données!$H$25,DU$3="Samedi",DX$12*[1]Données!$D$25,DU$3="Dimanche",DX$12*[1]Données!$F$25,$B12="SSIAP2",DX$12*[1]Données!$B$25)</f>
        <v>#N/A</v>
      </c>
      <c r="EC14" s="52" t="e">
        <f>_xlfn.IFS(EB$7="X",DY$12*[1]Données!$I$25,DU$3="Samedi",DY$12*[1]Données!$D$25,DU$3="Dimanche",DY$12*[1]Données!$F$25,$B12="SSIAP2",DY$12*[1]Données!$C$25)</f>
        <v>#N/A</v>
      </c>
      <c r="ED14" s="52" t="e">
        <f>_xlfn.IFS(EB$7="X",DZ$12*[1]Données!$I$25,DU$3="Samedi",DZ$12*[1]Données!$D$25,DU$3="Dimanche",DZ$12*[1]Données!$F$25,DR$8="SSIAP2",DZ$12*[1]Données!$C$25)</f>
        <v>#N/A</v>
      </c>
      <c r="EE14" s="52" t="e">
        <f>_xlfn.IFS(EB$7="X",EA$12*[1]Données!$I$25,DU$3="Samedi",EA$12*[1]Données!$D$25,DU$3="Dimanche",EA$12*[1]Données!$F$25,$B12="SSIAP2",EA$12*[1]Données!$B$25)</f>
        <v>#N/A</v>
      </c>
      <c r="EF14" s="52">
        <f>IF($B12="SSIAP2",SUM(EB14:EE14),0)</f>
        <v>0</v>
      </c>
      <c r="EG14" s="72"/>
      <c r="EH14" s="72"/>
      <c r="EI14" s="75"/>
      <c r="EJ14" s="69"/>
      <c r="EK14" s="69"/>
      <c r="EL14" s="69"/>
      <c r="EM14" s="69"/>
      <c r="EN14" s="52">
        <f>_xlfn.IFS(EN$7="X",EJ$12*[1]Données!$H$25,EG$3="Samedi",EJ$12*[1]Données!$D$25,EG$3="Dimanche",EJ$12*[1]Données!$F$25,$B12="SSIAP2",EJ$12*[1]Données!$B$25)</f>
        <v>116.8</v>
      </c>
      <c r="EO14" s="52">
        <f>_xlfn.IFS(EN$7="X",EK$12*[1]Données!$I$25,EG$3="Samedi",EK$12*[1]Données!$D$25,EG$3="Dimanche",EK$12*[1]Données!$F$25,$B12="SSIAP2",EK$12*[1]Données!$C$25)</f>
        <v>262.8</v>
      </c>
      <c r="EP14" s="52">
        <f>_xlfn.IFS(EN$7="X",EL$12*[1]Données!$I$25,EG$3="Samedi",EL$12*[1]Données!$D$25,EG$3="Dimanche",EL$12*[1]Données!$F$25,ED$8="SSIAP2",EL$12*[1]Données!$C$25)</f>
        <v>29.2</v>
      </c>
      <c r="EQ14" s="52">
        <f>_xlfn.IFS(EN$7="X",EM$12*[1]Données!$I$25,EG$3="Samedi",EM$12*[1]Données!$D$25,EG$3="Dimanche",EM$12*[1]Données!$F$25,$B12="SSIAP2",EM$12*[1]Données!$B$25)</f>
        <v>29.2</v>
      </c>
      <c r="ER14" s="52">
        <f>IF($B12="SSIAP2",SUM(EN14:EQ14),0)</f>
        <v>0</v>
      </c>
      <c r="ES14" s="72"/>
      <c r="ET14" s="72"/>
      <c r="EU14" s="75"/>
      <c r="EV14" s="69"/>
      <c r="EW14" s="69"/>
      <c r="EX14" s="69"/>
      <c r="EY14" s="69"/>
      <c r="EZ14" s="52">
        <f>_xlfn.IFS(EZ$7="X",EV$12*[1]Données!$H$25,ES$3="Samedi",EV$12*[1]Données!$D$25,ES$3="Dimanche",EV$12*[1]Données!$F$25,$B12="SSIAP2",EV$12*[1]Données!$B$25)</f>
        <v>128.47999999999999</v>
      </c>
      <c r="FA14" s="52">
        <f>_xlfn.IFS(EZ$7="X",EW$12*[1]Données!$I$25,ES$3="Samedi",EW$12*[1]Données!$D$25,ES$3="Dimanche",EW$12*[1]Données!$F$25,$B12="SSIAP2",EW$12*[1]Données!$C$25)</f>
        <v>289.08</v>
      </c>
      <c r="FB14" s="52">
        <f>_xlfn.IFS(EZ$7="X",EX$12*[1]Données!$I$25,ES$3="Samedi",EX$12*[1]Données!$D$25,ES$3="Dimanche",EX$12*[1]Données!$F$25,EP$8="SSIAP2",EX$12*[1]Données!$C$25)</f>
        <v>32.119999999999997</v>
      </c>
      <c r="FC14" s="52">
        <f>_xlfn.IFS(EZ$7="X",EY$12*[1]Données!$I$25,ES$3="Samedi",EY$12*[1]Données!$D$25,ES$3="Dimanche",EY$12*[1]Données!$F$25,$B12="SSIAP2",EY$12*[1]Données!$B$25)</f>
        <v>32.119999999999997</v>
      </c>
      <c r="FD14" s="52">
        <f>IF($B12="SSIAP2",SUM(EZ14:FC14),0)</f>
        <v>0</v>
      </c>
      <c r="FE14" s="72"/>
      <c r="FF14" s="72"/>
      <c r="FG14" s="75"/>
      <c r="FH14" s="69"/>
      <c r="FI14" s="69"/>
      <c r="FJ14" s="69"/>
      <c r="FK14" s="69"/>
      <c r="FL14" s="52" t="e">
        <f>_xlfn.IFS(FL$7="X",FH$12*[1]Données!$H$25,FE$3="Samedi",FH$12*[1]Données!$D$25,FE$3="Dimanche",FH$12*[1]Données!$F$25,$B12="SSIAP2",FH$12*[1]Données!$B$25)</f>
        <v>#N/A</v>
      </c>
      <c r="FM14" s="52" t="e">
        <f>_xlfn.IFS(FL$7="X",FI$12*[1]Données!$I$25,FE$3="Samedi",FI$12*[1]Données!$D$25,FE$3="Dimanche",FI$12*[1]Données!$F$25,$B12="SSIAP2",FI$12*[1]Données!$C$25)</f>
        <v>#N/A</v>
      </c>
      <c r="FN14" s="52" t="e">
        <f>_xlfn.IFS(FL$7="X",FJ$12*[1]Données!$I$25,FE$3="Samedi",FJ$12*[1]Données!$D$25,FE$3="Dimanche",FJ$12*[1]Données!$F$25,FB$8="SSIAP2",FJ$12*[1]Données!$C$25)</f>
        <v>#N/A</v>
      </c>
      <c r="FO14" s="52" t="e">
        <f>_xlfn.IFS(FL$7="X",FK$12*[1]Données!$I$25,FE$3="Samedi",FK$12*[1]Données!$D$25,FE$3="Dimanche",FK$12*[1]Données!$F$25,$B12="SSIAP2",FK$12*[1]Données!$B$25)</f>
        <v>#N/A</v>
      </c>
      <c r="FP14" s="52">
        <f>IF($B12="SSIAP2",SUM(FL14:FO14),0)</f>
        <v>0</v>
      </c>
      <c r="FQ14" s="72"/>
      <c r="FR14" s="72"/>
      <c r="FS14" s="75"/>
      <c r="FT14" s="69"/>
      <c r="FU14" s="69"/>
      <c r="FV14" s="69"/>
      <c r="FW14" s="69"/>
      <c r="FX14" s="52" t="e">
        <f>_xlfn.IFS(FX$7="X",FT$12*[1]Données!$H$25,FQ$3="Samedi",FT$12*[1]Données!$D$25,FQ$3="Dimanche",FT$12*[1]Données!$F$25,$B12="SSIAP2",FT$12*[1]Données!$B$25)</f>
        <v>#N/A</v>
      </c>
      <c r="FY14" s="52" t="e">
        <f>_xlfn.IFS(FX$7="X",FU$12*[1]Données!$I$25,FQ$3="Samedi",FU$12*[1]Données!$D$25,FQ$3="Dimanche",FU$12*[1]Données!$F$25,$B12="SSIAP2",FU$12*[1]Données!$C$25)</f>
        <v>#N/A</v>
      </c>
      <c r="FZ14" s="52" t="e">
        <f>_xlfn.IFS(FX$7="X",FV$12*[1]Données!$I$25,FQ$3="Samedi",FV$12*[1]Données!$D$25,FQ$3="Dimanche",FV$12*[1]Données!$F$25,FN$8="SSIAP2",FV$12*[1]Données!$C$25)</f>
        <v>#N/A</v>
      </c>
      <c r="GA14" s="52" t="e">
        <f>_xlfn.IFS(FX$7="X",FW$12*[1]Données!$I$25,FQ$3="Samedi",FW$12*[1]Données!$D$25,FQ$3="Dimanche",FW$12*[1]Données!$F$25,$B12="SSIAP2",FW$12*[1]Données!$B$25)</f>
        <v>#N/A</v>
      </c>
      <c r="GB14" s="52">
        <f>IF($B12="SSIAP2",SUM(FX14:GA14),0)</f>
        <v>0</v>
      </c>
      <c r="GC14" s="72"/>
      <c r="GD14" s="72"/>
      <c r="GE14" s="75"/>
      <c r="GF14" s="69"/>
      <c r="GG14" s="69"/>
      <c r="GH14" s="69"/>
      <c r="GI14" s="69"/>
      <c r="GJ14" s="52" t="e">
        <f>_xlfn.IFS(GJ$7="X",GF$12*[1]Données!$H$25,GC$3="Samedi",GF$12*[1]Données!$D$25,GC$3="Dimanche",GF$12*[1]Données!$F$25,$B12="SSIAP2",GF$12*[1]Données!$B$25)</f>
        <v>#N/A</v>
      </c>
      <c r="GK14" s="52" t="e">
        <f>_xlfn.IFS(GJ$7="X",GG$12*[1]Données!$I$25,GC$3="Samedi",GG$12*[1]Données!$D$25,GC$3="Dimanche",GG$12*[1]Données!$F$25,$B12="SSIAP2",GG$12*[1]Données!$C$25)</f>
        <v>#N/A</v>
      </c>
      <c r="GL14" s="52" t="e">
        <f>_xlfn.IFS(GJ$7="X",GH$12*[1]Données!$I$25,GC$3="Samedi",GH$12*[1]Données!$D$25,GC$3="Dimanche",GH$12*[1]Données!$F$25,FZ$8="SSIAP2",GH$12*[1]Données!$C$25)</f>
        <v>#N/A</v>
      </c>
      <c r="GM14" s="52" t="e">
        <f>_xlfn.IFS(GJ$7="X",GI$12*[1]Données!$I$25,GC$3="Samedi",GI$12*[1]Données!$D$25,GC$3="Dimanche",GI$12*[1]Données!$F$25,$B12="SSIAP2",GI$12*[1]Données!$B$25)</f>
        <v>#N/A</v>
      </c>
      <c r="GN14" s="52">
        <f>IF($B12="SSIAP2",SUM(GJ14:GM14),0)</f>
        <v>0</v>
      </c>
      <c r="GO14" s="72"/>
      <c r="GP14" s="72"/>
      <c r="GQ14" s="75"/>
      <c r="GR14" s="69"/>
      <c r="GS14" s="69"/>
      <c r="GT14" s="69"/>
      <c r="GU14" s="69"/>
      <c r="GV14" s="52" t="e">
        <f>_xlfn.IFS(GV$7="X",GR$12*[1]Données!$H$25,GO$3="Samedi",GR$12*[1]Données!$D$25,GO$3="Dimanche",GR$12*[1]Données!$F$25,$B12="SSIAP2",GR$12*[1]Données!$B$25)</f>
        <v>#N/A</v>
      </c>
      <c r="GW14" s="52" t="e">
        <f>_xlfn.IFS(GV$7="X",GS$12*[1]Données!$I$25,GO$3="Samedi",GS$12*[1]Données!$D$25,GO$3="Dimanche",GS$12*[1]Données!$F$25,$B12="SSIAP2",GS$12*[1]Données!$C$25)</f>
        <v>#N/A</v>
      </c>
      <c r="GX14" s="52" t="e">
        <f>_xlfn.IFS(GV$7="X",GT$12*[1]Données!$I$25,GO$3="Samedi",GT$12*[1]Données!$D$25,GO$3="Dimanche",GT$12*[1]Données!$F$25,GL$8="SSIAP2",GT$12*[1]Données!$C$25)</f>
        <v>#N/A</v>
      </c>
      <c r="GY14" s="52" t="e">
        <f>_xlfn.IFS(GV$7="X",GU$12*[1]Données!$I$25,GO$3="Samedi",GU$12*[1]Données!$D$25,GO$3="Dimanche",GU$12*[1]Données!$F$25,$B12="SSIAP2",GU$12*[1]Données!$B$25)</f>
        <v>#N/A</v>
      </c>
      <c r="GZ14" s="52">
        <f>IF($B12="SSIAP2",SUM(GV14:GY14),0)</f>
        <v>0</v>
      </c>
      <c r="HA14" s="72"/>
      <c r="HB14" s="72"/>
      <c r="HC14" s="75"/>
      <c r="HD14" s="69"/>
      <c r="HE14" s="69"/>
      <c r="HF14" s="69"/>
      <c r="HG14" s="69"/>
      <c r="HH14" s="52" t="e">
        <f>_xlfn.IFS(HH$7="X",HD$12*[1]Données!$H$25,HA$3="Samedi",HD$12*[1]Données!$D$25,HA$3="Dimanche",HD$12*[1]Données!$F$25,$B12="SSIAP2",HD$12*[1]Données!$B$25)</f>
        <v>#N/A</v>
      </c>
      <c r="HI14" s="52" t="e">
        <f>_xlfn.IFS(HH$7="X",HE$12*[1]Données!$I$25,HA$3="Samedi",HE$12*[1]Données!$D$25,HA$3="Dimanche",HE$12*[1]Données!$F$25,$B12="SSIAP2",HE$12*[1]Données!$C$25)</f>
        <v>#N/A</v>
      </c>
      <c r="HJ14" s="52" t="e">
        <f>_xlfn.IFS(HH$7="X",HF$12*[1]Données!$I$25,HA$3="Samedi",HF$12*[1]Données!$D$25,HA$3="Dimanche",HF$12*[1]Données!$F$25,GX$8="SSIAP2",HF$12*[1]Données!$C$25)</f>
        <v>#N/A</v>
      </c>
      <c r="HK14" s="52" t="e">
        <f>_xlfn.IFS(HH$7="X",HG$12*[1]Données!$I$25,HA$3="Samedi",HG$12*[1]Données!$D$25,HA$3="Dimanche",HG$12*[1]Données!$F$25,$B12="SSIAP2",HG$12*[1]Données!$B$25)</f>
        <v>#N/A</v>
      </c>
      <c r="HL14" s="52">
        <f>IF($B12="SSIAP2",SUM(HH14:HK14),0)</f>
        <v>0</v>
      </c>
      <c r="HM14" s="72"/>
      <c r="HN14" s="72"/>
      <c r="HO14" s="75"/>
      <c r="HP14" s="69"/>
      <c r="HQ14" s="69"/>
      <c r="HR14" s="69"/>
      <c r="HS14" s="69"/>
      <c r="HT14" s="52">
        <f>_xlfn.IFS(HT$7="X",HP$12*[1]Données!$H$25,HM$3="Samedi",HP$12*[1]Données!$D$25,HM$3="Dimanche",HP$12*[1]Données!$F$25,$B12="SSIAP2",HP$12*[1]Données!$B$25)</f>
        <v>116.8</v>
      </c>
      <c r="HU14" s="52">
        <f>_xlfn.IFS(HT$7="X",HQ$12*[1]Données!$I$25,HM$3="Samedi",HQ$12*[1]Données!$D$25,HM$3="Dimanche",HQ$12*[1]Données!$F$25,$B12="SSIAP2",HQ$12*[1]Données!$C$25)</f>
        <v>262.8</v>
      </c>
      <c r="HV14" s="52">
        <f>_xlfn.IFS(HT$7="X",HR$12*[1]Données!$I$25,HM$3="Samedi",HR$12*[1]Données!$D$25,HM$3="Dimanche",HR$12*[1]Données!$F$25,HJ$8="SSIAP2",HR$12*[1]Données!$C$25)</f>
        <v>29.2</v>
      </c>
      <c r="HW14" s="52">
        <f>_xlfn.IFS(HT$7="X",HS$12*[1]Données!$I$25,HM$3="Samedi",HS$12*[1]Données!$D$25,HM$3="Dimanche",HS$12*[1]Données!$F$25,$B12="SSIAP2",HS$12*[1]Données!$B$25)</f>
        <v>29.2</v>
      </c>
      <c r="HX14" s="52">
        <f>IF($B12="SSIAP2",SUM(HT14:HW14),0)</f>
        <v>0</v>
      </c>
      <c r="HY14" s="72"/>
      <c r="HZ14" s="72"/>
      <c r="IA14" s="75"/>
      <c r="IB14" s="69"/>
      <c r="IC14" s="69"/>
      <c r="ID14" s="69"/>
      <c r="IE14" s="69"/>
      <c r="IF14" s="52">
        <f>_xlfn.IFS(IF$7="X",IB$12*[1]Données!$H$25,HY$3="Samedi",IB$12*[1]Données!$D$25,HY$3="Dimanche",IB$12*[1]Données!$F$25,$B12="SSIAP2",IB$12*[1]Données!$B$25)</f>
        <v>128.47999999999999</v>
      </c>
      <c r="IG14" s="52">
        <f>_xlfn.IFS(IF$7="X",IC$12*[1]Données!$I$25,HY$3="Samedi",IC$12*[1]Données!$D$25,HY$3="Dimanche",IC$12*[1]Données!$F$25,$B12="SSIAP2",IC$12*[1]Données!$C$25)</f>
        <v>289.08</v>
      </c>
      <c r="IH14" s="52">
        <f>_xlfn.IFS(IF$7="X",ID$12*[1]Données!$I$25,HY$3="Samedi",ID$12*[1]Données!$D$25,HY$3="Dimanche",ID$12*[1]Données!$F$25,HV$8="SSIAP2",ID$12*[1]Données!$C$25)</f>
        <v>32.119999999999997</v>
      </c>
      <c r="II14" s="52">
        <f>_xlfn.IFS(IF$7="X",IE$12*[1]Données!$I$25,HY$3="Samedi",IE$12*[1]Données!$D$25,HY$3="Dimanche",IE$12*[1]Données!$F$25,$B12="SSIAP2",IE$12*[1]Données!$B$25)</f>
        <v>32.119999999999997</v>
      </c>
      <c r="IJ14" s="52">
        <f>IF($B12="SSIAP2",SUM(IF14:II14),0)</f>
        <v>0</v>
      </c>
      <c r="IK14" s="72"/>
      <c r="IL14" s="72"/>
      <c r="IM14" s="75"/>
      <c r="IN14" s="69"/>
      <c r="IO14" s="69"/>
      <c r="IP14" s="69"/>
      <c r="IQ14" s="69"/>
      <c r="IR14" s="52" t="e">
        <f>_xlfn.IFS(IR$7="X",IN$12*[1]Données!$H$25,IK$3="Samedi",IN$12*[1]Données!$D$25,IK$3="Dimanche",IN$12*[1]Données!$F$25,$B12="SSIAP2",IN$12*[1]Données!$B$25)</f>
        <v>#N/A</v>
      </c>
      <c r="IS14" s="52" t="e">
        <f>_xlfn.IFS(IR$7="X",IO$12*[1]Données!$I$25,IK$3="Samedi",IO$12*[1]Données!$D$25,IK$3="Dimanche",IO$12*[1]Données!$F$25,$B12="SSIAP2",IO$12*[1]Données!$C$25)</f>
        <v>#N/A</v>
      </c>
      <c r="IT14" s="52" t="e">
        <f>_xlfn.IFS(IR$7="X",IP$12*[1]Données!$I$25,IK$3="Samedi",IP$12*[1]Données!$D$25,IK$3="Dimanche",IP$12*[1]Données!$F$25,IH$8="SSIAP2",IP$12*[1]Données!$C$25)</f>
        <v>#N/A</v>
      </c>
      <c r="IU14" s="52" t="e">
        <f>_xlfn.IFS(IR$7="X",IQ$12*[1]Données!$I$25,IK$3="Samedi",IQ$12*[1]Données!$D$25,IK$3="Dimanche",IQ$12*[1]Données!$F$25,$B12="SSIAP2",IQ$12*[1]Données!$B$25)</f>
        <v>#N/A</v>
      </c>
      <c r="IV14" s="52">
        <f>IF($B12="SSIAP2",SUM(IR14:IU14),0)</f>
        <v>0</v>
      </c>
      <c r="IW14" s="72"/>
      <c r="IX14" s="72"/>
      <c r="IY14" s="75"/>
      <c r="IZ14" s="69"/>
      <c r="JA14" s="69"/>
      <c r="JB14" s="69"/>
      <c r="JC14" s="69"/>
      <c r="JD14" s="52" t="e">
        <f>_xlfn.IFS(JD$7="X",IZ$12*[1]Données!$H$25,IW$3="Samedi",IZ$12*[1]Données!$D$25,IW$3="Dimanche",IZ$12*[1]Données!$F$25,$B12="SSIAP2",IZ$12*[1]Données!$B$25)</f>
        <v>#N/A</v>
      </c>
      <c r="JE14" s="52" t="e">
        <f>_xlfn.IFS(JD$7="X",JA$12*[1]Données!$I$25,IW$3="Samedi",JA$12*[1]Données!$D$25,IW$3="Dimanche",JA$12*[1]Données!$F$25,$B12="SSIAP2",JA$12*[1]Données!$C$25)</f>
        <v>#N/A</v>
      </c>
      <c r="JF14" s="52" t="e">
        <f>_xlfn.IFS(JD$7="X",JB$12*[1]Données!$I$25,IW$3="Samedi",JB$12*[1]Données!$D$25,IW$3="Dimanche",JB$12*[1]Données!$F$25,IT$8="SSIAP2",JB$12*[1]Données!$C$25)</f>
        <v>#N/A</v>
      </c>
      <c r="JG14" s="52" t="e">
        <f>_xlfn.IFS(JD$7="X",JC$12*[1]Données!$I$25,IW$3="Samedi",JC$12*[1]Données!$D$25,IW$3="Dimanche",JC$12*[1]Données!$F$25,$B12="SSIAP2",JC$12*[1]Données!$B$25)</f>
        <v>#N/A</v>
      </c>
      <c r="JH14" s="52">
        <f>IF($B12="SSIAP2",SUM(JD14:JG14),0)</f>
        <v>0</v>
      </c>
      <c r="JI14" s="72"/>
      <c r="JJ14" s="72"/>
      <c r="JK14" s="75"/>
      <c r="JL14" s="69"/>
      <c r="JM14" s="69"/>
      <c r="JN14" s="69"/>
      <c r="JO14" s="69"/>
      <c r="JP14" s="52" t="e">
        <f>_xlfn.IFS(JP$7="X",JL$12*[1]Données!$H$25,JI$3="Samedi",JL$12*[1]Données!$D$25,JI$3="Dimanche",JL$12*[1]Données!$F$25,$B12="SSIAP2",JL$12*[1]Données!$B$25)</f>
        <v>#N/A</v>
      </c>
      <c r="JQ14" s="52" t="e">
        <f>_xlfn.IFS(JP$7="X",JM$12*[1]Données!$I$25,JI$3="Samedi",JM$12*[1]Données!$D$25,JI$3="Dimanche",JM$12*[1]Données!$F$25,$B12="SSIAP2",JM$12*[1]Données!$C$25)</f>
        <v>#N/A</v>
      </c>
      <c r="JR14" s="52" t="e">
        <f>_xlfn.IFS(JP$7="X",JN$12*[1]Données!$I$25,JI$3="Samedi",JN$12*[1]Données!$D$25,JI$3="Dimanche",JN$12*[1]Données!$F$25,JF$8="SSIAP2",JN$12*[1]Données!$C$25)</f>
        <v>#N/A</v>
      </c>
      <c r="JS14" s="52" t="e">
        <f>_xlfn.IFS(JP$7="X",JO$12*[1]Données!$I$25,JI$3="Samedi",JO$12*[1]Données!$D$25,JI$3="Dimanche",JO$12*[1]Données!$F$25,$B12="SSIAP2",JO$12*[1]Données!$B$25)</f>
        <v>#N/A</v>
      </c>
      <c r="JT14" s="52">
        <f>IF($B12="SSIAP2",SUM(JP14:JS14),0)</f>
        <v>0</v>
      </c>
      <c r="JU14" s="72"/>
      <c r="JV14" s="72"/>
      <c r="JW14" s="75"/>
      <c r="JX14" s="69"/>
      <c r="JY14" s="69"/>
      <c r="JZ14" s="69"/>
      <c r="KA14" s="69"/>
      <c r="KB14" s="52" t="e">
        <f>_xlfn.IFS(KB$7="X",JX$12*[1]Données!$H$25,JU$3="Samedi",JX$12*[1]Données!$D$25,JU$3="Dimanche",JX$12*[1]Données!$F$25,$B12="SSIAP2",JX$12*[1]Données!$B$25)</f>
        <v>#N/A</v>
      </c>
      <c r="KC14" s="52" t="e">
        <f>_xlfn.IFS(KB$7="X",JY$12*[1]Données!$I$25,JU$3="Samedi",JY$12*[1]Données!$D$25,JU$3="Dimanche",JY$12*[1]Données!$F$25,$B12="SSIAP2",JY$12*[1]Données!$C$25)</f>
        <v>#N/A</v>
      </c>
      <c r="KD14" s="52" t="e">
        <f>_xlfn.IFS(KB$7="X",JZ$12*[1]Données!$I$25,JU$3="Samedi",JZ$12*[1]Données!$D$25,JU$3="Dimanche",JZ$12*[1]Données!$F$25,JR$8="SSIAP2",JZ$12*[1]Données!$C$25)</f>
        <v>#N/A</v>
      </c>
      <c r="KE14" s="52" t="e">
        <f>_xlfn.IFS(KB$7="X",KA$12*[1]Données!$I$25,JU$3="Samedi",KA$12*[1]Données!$D$25,JU$3="Dimanche",KA$12*[1]Données!$F$25,$B12="SSIAP2",KA$12*[1]Données!$B$25)</f>
        <v>#N/A</v>
      </c>
      <c r="KF14" s="52">
        <f>IF($B12="SSIAP2",SUM(KB14:KE14),0)</f>
        <v>0</v>
      </c>
      <c r="KG14" s="72"/>
      <c r="KH14" s="72"/>
      <c r="KI14" s="75"/>
      <c r="KJ14" s="69"/>
      <c r="KK14" s="69"/>
      <c r="KL14" s="69"/>
      <c r="KM14" s="69"/>
      <c r="KN14" s="52" t="e">
        <f>_xlfn.IFS(KN$7="X",KJ$12*[1]Données!$H$25,KG$3="Samedi",KJ$12*[1]Données!$D$25,KG$3="Dimanche",KJ$12*[1]Données!$F$25,$B12="SSIAP2",KJ$12*[1]Données!$B$25)</f>
        <v>#N/A</v>
      </c>
      <c r="KO14" s="52" t="e">
        <f>_xlfn.IFS(KN$7="X",KK$12*[1]Données!$I$25,KG$3="Samedi",KK$12*[1]Données!$D$25,KG$3="Dimanche",KK$12*[1]Données!$F$25,$B12="SSIAP2",KK$12*[1]Données!$C$25)</f>
        <v>#N/A</v>
      </c>
      <c r="KP14" s="52" t="e">
        <f>_xlfn.IFS(KN$7="X",KL$12*[1]Données!$I$25,KG$3="Samedi",KL$12*[1]Données!$D$25,KG$3="Dimanche",KL$12*[1]Données!$F$25,KD$8="SSIAP2",KL$12*[1]Données!$C$25)</f>
        <v>#N/A</v>
      </c>
      <c r="KQ14" s="52" t="e">
        <f>_xlfn.IFS(KN$7="X",KM$12*[1]Données!$I$25,KG$3="Samedi",KM$12*[1]Données!$D$25,KG$3="Dimanche",KM$12*[1]Données!$F$25,$B12="SSIAP2",KM$12*[1]Données!$B$25)</f>
        <v>#N/A</v>
      </c>
      <c r="KR14" s="52">
        <f>IF($B12="SSIAP2",SUM(KN14:KQ14),0)</f>
        <v>0</v>
      </c>
      <c r="KS14" s="72"/>
      <c r="KT14" s="72"/>
      <c r="KU14" s="75"/>
      <c r="KV14" s="69"/>
      <c r="KW14" s="69"/>
      <c r="KX14" s="69"/>
      <c r="KY14" s="69"/>
      <c r="KZ14" s="52">
        <f>_xlfn.IFS(KZ$7="X",KV$12*[1]Données!$H$25,KS$3="Samedi",KV$12*[1]Données!$D$25,KS$3="Dimanche",KV$12*[1]Données!$F$25,$B12="SSIAP2",KV$12*[1]Données!$B$25)</f>
        <v>116.8</v>
      </c>
      <c r="LA14" s="52">
        <f>_xlfn.IFS(KZ$7="X",KW$12*[1]Données!$I$25,KS$3="Samedi",KW$12*[1]Données!$D$25,KS$3="Dimanche",KW$12*[1]Données!$F$25,$B12="SSIAP2",KW$12*[1]Données!$C$25)</f>
        <v>262.8</v>
      </c>
      <c r="LB14" s="52">
        <f>_xlfn.IFS(KZ$7="X",KX$12*[1]Données!$I$25,KS$3="Samedi",KX$12*[1]Données!$D$25,KS$3="Dimanche",KX$12*[1]Données!$F$25,KP$8="SSIAP2",KX$12*[1]Données!$C$25)</f>
        <v>29.2</v>
      </c>
      <c r="LC14" s="52">
        <f>_xlfn.IFS(KZ$7="X",KY$12*[1]Données!$I$25,KS$3="Samedi",KY$12*[1]Données!$D$25,KS$3="Dimanche",KY$12*[1]Données!$F$25,$B12="SSIAP2",KY$12*[1]Données!$B$25)</f>
        <v>29.2</v>
      </c>
      <c r="LD14" s="52">
        <f>IF($B12="SSIAP2",SUM(KZ14:LC14),0)</f>
        <v>0</v>
      </c>
      <c r="LE14" s="72"/>
      <c r="LF14" s="72"/>
      <c r="LG14" s="75"/>
      <c r="LH14" s="69"/>
      <c r="LI14" s="69"/>
      <c r="LJ14" s="69"/>
      <c r="LK14" s="69"/>
      <c r="LL14" s="52">
        <f>_xlfn.IFS(LL$7="X",LH$12*[1]Données!$H$25,LE$3="Samedi",LH$12*[1]Données!$D$25,LE$3="Dimanche",LH$12*[1]Données!$F$25,$B12="SSIAP2",LH$12*[1]Données!$B$25)</f>
        <v>128.47999999999999</v>
      </c>
      <c r="LM14" s="52">
        <f>_xlfn.IFS(LL$7="X",LI$12*[1]Données!$I$25,LE$3="Samedi",LI$12*[1]Données!$D$25,LE$3="Dimanche",LI$12*[1]Données!$F$25,$B12="SSIAP2",LI$12*[1]Données!$C$25)</f>
        <v>289.08</v>
      </c>
      <c r="LN14" s="52">
        <f>_xlfn.IFS(LL$7="X",LJ$12*[1]Données!$I$25,LE$3="Samedi",LJ$12*[1]Données!$D$25,LE$3="Dimanche",LJ$12*[1]Données!$F$25,LB$8="SSIAP2",LJ$12*[1]Données!$C$25)</f>
        <v>32.119999999999997</v>
      </c>
      <c r="LO14" s="52">
        <f>_xlfn.IFS(LL$7="X",LK$12*[1]Données!$I$25,LE$3="Samedi",LK$12*[1]Données!$D$25,LE$3="Dimanche",LK$12*[1]Données!$F$25,$B12="SSIAP2",LK$12*[1]Données!$B$25)</f>
        <v>32.119999999999997</v>
      </c>
      <c r="LP14" s="52">
        <f>IF($B12="SSIAP2",SUM(LL14:LO14),0)</f>
        <v>0</v>
      </c>
      <c r="LQ14" s="72"/>
      <c r="LR14" s="72"/>
      <c r="LS14" s="75"/>
      <c r="LT14" s="69"/>
      <c r="LU14" s="69"/>
      <c r="LV14" s="69"/>
      <c r="LW14" s="69"/>
      <c r="LX14" s="52" t="e">
        <f>_xlfn.IFS(LX$7="X",LT$12*[1]Données!$H$25,LQ$3="Samedi",LT$12*[1]Données!$D$25,LQ$3="Dimanche",LT$12*[1]Données!$F$25,$B12="SSIAP2",LT$12*[1]Données!$B$25)</f>
        <v>#N/A</v>
      </c>
      <c r="LY14" s="52" t="e">
        <f>_xlfn.IFS(LX$7="X",LU$12*[1]Données!$I$25,LQ$3="Samedi",LU$12*[1]Données!$D$25,LQ$3="Dimanche",LU$12*[1]Données!$F$25,$B12="SSIAP2",LU$12*[1]Données!$C$25)</f>
        <v>#N/A</v>
      </c>
      <c r="LZ14" s="52" t="e">
        <f>_xlfn.IFS(LX$7="X",LV$12*[1]Données!$I$25,LQ$3="Samedi",LV$12*[1]Données!$D$25,LQ$3="Dimanche",LV$12*[1]Données!$F$25,LN$8="SSIAP2",LV$12*[1]Données!$C$25)</f>
        <v>#N/A</v>
      </c>
      <c r="MA14" s="52" t="e">
        <f>_xlfn.IFS(LX$7="X",LW$12*[1]Données!$I$25,LQ$3="Samedi",LW$12*[1]Données!$D$25,LQ$3="Dimanche",LW$12*[1]Données!$F$25,$B12="SSIAP2",LW$12*[1]Données!$B$25)</f>
        <v>#N/A</v>
      </c>
      <c r="MB14" s="52">
        <f>IF($B12="SSIAP2",SUM(LX14:MA14),0)</f>
        <v>0</v>
      </c>
      <c r="MC14" s="72"/>
      <c r="MD14" s="72"/>
      <c r="ME14" s="75"/>
      <c r="MF14" s="69"/>
      <c r="MG14" s="69"/>
      <c r="MH14" s="69"/>
      <c r="MI14" s="69"/>
      <c r="MJ14" s="52" t="e">
        <f>_xlfn.IFS(MJ$7="X",MF$12*[1]Données!$H$25,MC$3="Samedi",MF$12*[1]Données!$D$25,MC$3="Dimanche",MF$12*[1]Données!$F$25,$B12="SSIAP2",MF$12*[1]Données!$B$25)</f>
        <v>#N/A</v>
      </c>
      <c r="MK14" s="52" t="e">
        <f>_xlfn.IFS(MJ$7="X",MG$12*[1]Données!$I$25,MC$3="Samedi",MG$12*[1]Données!$D$25,MC$3="Dimanche",MG$12*[1]Données!$F$25,$B12="SSIAP2",MG$12*[1]Données!$C$25)</f>
        <v>#N/A</v>
      </c>
      <c r="ML14" s="52" t="e">
        <f>_xlfn.IFS(MJ$7="X",MH$12*[1]Données!$I$25,MC$3="Samedi",MH$12*[1]Données!$D$25,MC$3="Dimanche",MH$12*[1]Données!$F$25,LZ$8="SSIAP2",MH$12*[1]Données!$C$25)</f>
        <v>#N/A</v>
      </c>
      <c r="MM14" s="52" t="e">
        <f>_xlfn.IFS(MJ$7="X",MI$12*[1]Données!$I$25,MC$3="Samedi",MI$12*[1]Données!$D$25,MC$3="Dimanche",MI$12*[1]Données!$F$25,$B12="SSIAP2",MI$12*[1]Données!$B$25)</f>
        <v>#N/A</v>
      </c>
      <c r="MN14" s="52">
        <f>IF($B12="SSIAP2",SUM(MJ14:MM14),0)</f>
        <v>0</v>
      </c>
      <c r="MO14" s="72"/>
      <c r="MP14" s="72"/>
      <c r="MQ14" s="75"/>
      <c r="MR14" s="69"/>
      <c r="MS14" s="69"/>
      <c r="MT14" s="69"/>
      <c r="MU14" s="69"/>
      <c r="MV14" s="52" t="e">
        <f>_xlfn.IFS(MV$7="X",MR$12*[1]Données!$H$25,MO$3="Samedi",MR$12*[1]Données!$D$25,MO$3="Dimanche",MR$12*[1]Données!$F$25,$B12="SSIAP2",MR$12*[1]Données!$B$25)</f>
        <v>#N/A</v>
      </c>
      <c r="MW14" s="52" t="e">
        <f>_xlfn.IFS(MV$7="X",MS$12*[1]Données!$I$25,MO$3="Samedi",MS$12*[1]Données!$D$25,MO$3="Dimanche",MS$12*[1]Données!$F$25,$B12="SSIAP2",MS$12*[1]Données!$C$25)</f>
        <v>#N/A</v>
      </c>
      <c r="MX14" s="52" t="e">
        <f>_xlfn.IFS(MV$7="X",MT$12*[1]Données!$I$25,MO$3="Samedi",MT$12*[1]Données!$D$25,MO$3="Dimanche",MT$12*[1]Données!$F$25,ML$8="SSIAP2",MT$12*[1]Données!$C$25)</f>
        <v>#N/A</v>
      </c>
      <c r="MY14" s="52" t="e">
        <f>_xlfn.IFS(MV$7="X",MU$12*[1]Données!$I$25,MO$3="Samedi",MU$12*[1]Données!$D$25,MO$3="Dimanche",MU$12*[1]Données!$F$25,$B12="SSIAP2",MU$12*[1]Données!$B$25)</f>
        <v>#N/A</v>
      </c>
      <c r="MZ14" s="52">
        <f>IF($B12="SSIAP2",SUM(MV14:MY14),0)</f>
        <v>0</v>
      </c>
      <c r="NA14" s="72"/>
      <c r="NB14" s="72"/>
      <c r="NC14" s="75"/>
      <c r="ND14" s="69"/>
      <c r="NE14" s="69"/>
      <c r="NF14" s="69"/>
      <c r="NG14" s="69"/>
      <c r="NH14" s="52" t="e">
        <f>_xlfn.IFS(NH$7="X",ND$12*[1]Données!$H$25,NA$3="Samedi",ND$12*[1]Données!$D$25,NA$3="Dimanche",ND$12*[1]Données!$F$25,$B12="SSIAP2",ND$12*[1]Données!$B$25)</f>
        <v>#N/A</v>
      </c>
      <c r="NI14" s="52" t="e">
        <f>_xlfn.IFS(NH$7="X",NE$12*[1]Données!$I$25,NA$3="Samedi",NE$12*[1]Données!$D$25,NA$3="Dimanche",NE$12*[1]Données!$F$25,$B12="SSIAP2",NE$12*[1]Données!$C$25)</f>
        <v>#N/A</v>
      </c>
      <c r="NJ14" s="52" t="e">
        <f>_xlfn.IFS(NH$7="X",NF$12*[1]Données!$I$25,NA$3="Samedi",NF$12*[1]Données!$D$25,NA$3="Dimanche",NF$12*[1]Données!$F$25,MX$8="SSIAP2",NF$12*[1]Données!$C$25)</f>
        <v>#N/A</v>
      </c>
      <c r="NK14" s="52" t="e">
        <f>_xlfn.IFS(NH$7="X",NG$12*[1]Données!$I$25,NA$3="Samedi",NG$12*[1]Données!$D$25,NA$3="Dimanche",NG$12*[1]Données!$F$25,$B12="SSIAP2",NG$12*[1]Données!$B$25)</f>
        <v>#N/A</v>
      </c>
      <c r="NL14" s="52">
        <f>IF($B12="SSIAP2",SUM(NH14:NK14),0)</f>
        <v>0</v>
      </c>
      <c r="NM14" s="52">
        <f>IF($B12="SSIAP2",SUM($P14+$AB14+$AN14+$AZ14+$BL14+$BX14+$CJ14+$CV14+$DH14+$DT14+$EF14+$ER14+$FD14+$FP14+$GB13+$GB14+$GN14+$GZ14+$HL14+$HX14+$IJ14+$IV14+$JH14+$JT14+$KF14+$KR14+$LD14+$LP14+$MB14+$MN14+$MZ14+$NL14),0)</f>
        <v>0</v>
      </c>
    </row>
    <row r="15" spans="1:377" ht="15.75" hidden="1" thickBot="1">
      <c r="A15" s="79"/>
      <c r="B15" s="82"/>
      <c r="C15" s="82"/>
      <c r="D15" s="53"/>
      <c r="E15" s="73"/>
      <c r="F15" s="73"/>
      <c r="G15" s="76"/>
      <c r="H15" s="70"/>
      <c r="I15" s="70"/>
      <c r="J15" s="70"/>
      <c r="K15" s="70"/>
      <c r="L15" s="54">
        <f>_xlfn.IFS(L$7="X",H$12*[1]Données!$H$26,E$3="Samedi",H$12*[1]Données!$D$26,E$3="Dimanche",H$12*[1]Données!$F$26,$B12="SSIAP3",H$12*[1]Données!$B$26)</f>
        <v>0</v>
      </c>
      <c r="M15" s="54">
        <f>_xlfn.IFS(L$7="X",I$12*[1]Données!$I$26,E$3="Samedi",I$12*[1]Données!$D$26,E$3="Dimanche",I$12*[1]Données!$F$26,$B12="SSIAP3",I$12*[1]Données!$C$26)</f>
        <v>816.96</v>
      </c>
      <c r="N15" s="54">
        <f>_xlfn.IFS(L$7="X",J$12*[1]Données!$I$26,E$3="Samedi",J$12*[1]Données!$D$26,E$3="Dimanche",J$12*[1]Données!$F$26,$B12="SSIAP3",J$12*[1]Données!$C$26)</f>
        <v>102.12</v>
      </c>
      <c r="O15" s="52">
        <f>_xlfn.IFS(L$7="X",K$12*[1]Données!$I$26,E$3="Samedi",K$12*[1]Données!$D$26,E$3="Dimanche",K$12*[1]Données!$F$26,$B12="SSIAP3",K$12*[1]Données!$B$26)</f>
        <v>102.12000000000019</v>
      </c>
      <c r="P15" s="54">
        <f>IF($B12="SSIAP3",SUM(L15:O15),0)</f>
        <v>0</v>
      </c>
      <c r="Q15" s="73"/>
      <c r="R15" s="73"/>
      <c r="S15" s="76"/>
      <c r="T15" s="70"/>
      <c r="U15" s="70"/>
      <c r="V15" s="70"/>
      <c r="W15" s="70"/>
      <c r="X15" s="54" t="e">
        <f>_xlfn.IFS(X$7="X",T$12*[1]Données!$H$26,Q$3="Samedi",T$12*[1]Données!$D$26,Q$3="Dimanche",T$12*[1]Données!$F$26,$B12="SSIAP3",T$12*[1]Données!$B$26)</f>
        <v>#N/A</v>
      </c>
      <c r="Y15" s="54" t="e">
        <f>_xlfn.IFS(X$7="X",U$12*[1]Données!$I$26,Q$3="Samedi",U$12*[1]Données!$D$26,Q$3="Dimanche",U$12*[1]Données!$F$26,$B12="SSIAP3",U$12*[1]Données!$C$26)</f>
        <v>#N/A</v>
      </c>
      <c r="Z15" s="54" t="e">
        <f>_xlfn.IFS(X$7="X",V$12*[1]Données!$I$26,Q$3="Samedi",V$12*[1]Données!$D$26,Q$3="Dimanche",V$12*[1]Données!$F$26,$B12="SSIAP3",V$12*[1]Données!$C$26)</f>
        <v>#N/A</v>
      </c>
      <c r="AA15" s="52" t="e">
        <f>_xlfn.IFS(X$7="X",W$12*[1]Données!$I$26,Q$3="Samedi",W$12*[1]Données!$D$26,Q$3="Dimanche",W$12*[1]Données!$F$26,$B12="SSIAP3",W$12*[1]Données!$B$26)</f>
        <v>#N/A</v>
      </c>
      <c r="AB15" s="54">
        <f>IF($B12="SSIAP3",SUM(X15:AA15),0)</f>
        <v>0</v>
      </c>
      <c r="AC15" s="73"/>
      <c r="AD15" s="73"/>
      <c r="AE15" s="76"/>
      <c r="AF15" s="70"/>
      <c r="AG15" s="70"/>
      <c r="AH15" s="70"/>
      <c r="AI15" s="70"/>
      <c r="AJ15" s="54" t="e">
        <f>_xlfn.IFS(AJ$7="X",AF$12*[1]Données!$H$26,AC$3="Samedi",AF$12*[1]Données!$D$26,AC$3="Dimanche",AF$12*[1]Données!$F$26,$B12="SSIAP3",AF$12*[1]Données!$B$26)</f>
        <v>#N/A</v>
      </c>
      <c r="AK15" s="54" t="e">
        <f>_xlfn.IFS(AJ$7="X",AG$12*[1]Données!$I$26,AC$3="Samedi",AG$12*[1]Données!$D$26,AC$3="Dimanche",AG$12*[1]Données!$F$26,$B12="SSIAP3",AG$12*[1]Données!$C$26)</f>
        <v>#N/A</v>
      </c>
      <c r="AL15" s="54" t="e">
        <f>_xlfn.IFS(AJ$7="X",AH$12*[1]Données!$I$26,AC$3="Samedi",AH$12*[1]Données!$D$26,AC$3="Dimanche",AH$12*[1]Données!$F$26,$B12="SSIAP3",AH$12*[1]Données!$C$26)</f>
        <v>#N/A</v>
      </c>
      <c r="AM15" s="52" t="e">
        <f>_xlfn.IFS(AJ$7="X",AI$12*[1]Données!$I$26,AC$3="Samedi",AI$12*[1]Données!$D$26,AC$3="Dimanche",AI$12*[1]Données!$F$26,$B12="SSIAP3",AI$12*[1]Données!$B$26)</f>
        <v>#N/A</v>
      </c>
      <c r="AN15" s="54">
        <f>IF($B12="SSIAP3",SUM(AJ15:AM15),0)</f>
        <v>0</v>
      </c>
      <c r="AO15" s="73"/>
      <c r="AP15" s="73"/>
      <c r="AQ15" s="76"/>
      <c r="AR15" s="70"/>
      <c r="AS15" s="70"/>
      <c r="AT15" s="70"/>
      <c r="AU15" s="70"/>
      <c r="AV15" s="54" t="e">
        <f>_xlfn.IFS(AV$7="X",AR$12*[1]Données!$H$26,AO$3="Samedi",AR$12*[1]Données!$D$26,AO$3="Dimanche",AR$12*[1]Données!$F$26,$B12="SSIAP3",AR$12*[1]Données!$B$26)</f>
        <v>#N/A</v>
      </c>
      <c r="AW15" s="54" t="e">
        <f>_xlfn.IFS(AV$7="X",AS$12*[1]Données!$I$26,AO$3="Samedi",AS$12*[1]Données!$D$26,AO$3="Dimanche",AS$12*[1]Données!$F$26,$B12="SSIAP3",AS$12*[1]Données!$C$26)</f>
        <v>#N/A</v>
      </c>
      <c r="AX15" s="54" t="e">
        <f>_xlfn.IFS(AV$7="X",AT$12*[1]Données!$I$26,AO$3="Samedi",AT$12*[1]Données!$D$26,AO$3="Dimanche",AT$12*[1]Données!$F$26,$B12="SSIAP3",AT$12*[1]Données!$C$26)</f>
        <v>#N/A</v>
      </c>
      <c r="AY15" s="52" t="e">
        <f>_xlfn.IFS(AV$7="X",AU$12*[1]Données!$I$26,AO$3="Samedi",AU$12*[1]Données!$D$26,AO$3="Dimanche",AU$12*[1]Données!$F$26,$B12="SSIAP3",AU$12*[1]Données!$B$26)</f>
        <v>#N/A</v>
      </c>
      <c r="AZ15" s="54">
        <f>IF($B12="SSIAP3",SUM(AV15:AY15),0)</f>
        <v>0</v>
      </c>
      <c r="BA15" s="73"/>
      <c r="BB15" s="73"/>
      <c r="BC15" s="76"/>
      <c r="BD15" s="70"/>
      <c r="BE15" s="70"/>
      <c r="BF15" s="70"/>
      <c r="BG15" s="70"/>
      <c r="BH15" s="54">
        <f>_xlfn.IFS(BH$7="X",BD$12*[1]Données!$H$26,BA$3="Samedi",BD$12*[1]Données!$D$26,BA$3="Dimanche",BD$12*[1]Données!$F$26,$B12="SSIAP3",BD$12*[1]Données!$B$26)</f>
        <v>184</v>
      </c>
      <c r="BI15" s="54">
        <f>_xlfn.IFS(BH$7="X",BE$12*[1]Données!$I$26,BA$3="Samedi",BE$12*[1]Données!$D$26,BA$3="Dimanche",BE$12*[1]Données!$F$26,$B12="SSIAP3",BE$12*[1]Données!$C$26)</f>
        <v>414</v>
      </c>
      <c r="BJ15" s="54">
        <f>_xlfn.IFS(BH$7="X",BF$12*[1]Données!$I$26,BA$3="Samedi",BF$12*[1]Données!$D$26,BA$3="Dimanche",BF$12*[1]Données!$F$26,$B12="SSIAP3",BF$12*[1]Données!$C$26)</f>
        <v>46</v>
      </c>
      <c r="BK15" s="52">
        <f>_xlfn.IFS(BH$7="X",BG$12*[1]Données!$I$26,BA$3="Samedi",BG$12*[1]Données!$D$26,BA$3="Dimanche",BG$12*[1]Données!$F$26,$B12="SSIAP3",BG$12*[1]Données!$B$26)</f>
        <v>46</v>
      </c>
      <c r="BL15" s="54">
        <f>IF($B12="SSIAP3",SUM(BH15:BK15),0)</f>
        <v>0</v>
      </c>
      <c r="BM15" s="73"/>
      <c r="BN15" s="73"/>
      <c r="BO15" s="76"/>
      <c r="BP15" s="70"/>
      <c r="BQ15" s="70"/>
      <c r="BR15" s="70"/>
      <c r="BS15" s="70"/>
      <c r="BT15" s="54">
        <f>_xlfn.IFS(BT$7="X",BP$12*[1]Données!$H$26,BM$3="Samedi",BP$12*[1]Données!$D$26,BM$3="Dimanche",BP$12*[1]Données!$F$26,$B12="SSIAP3",BP$12*[1]Données!$B$26)</f>
        <v>202.4</v>
      </c>
      <c r="BU15" s="54">
        <f>_xlfn.IFS(BT$7="X",BQ$12*[1]Données!$I$26,BM$3="Samedi",BQ$12*[1]Données!$D$26,BM$3="Dimanche",BQ$12*[1]Données!$F$26,$B12="SSIAP3",BQ$12*[1]Données!$C$26)</f>
        <v>455.40000000000003</v>
      </c>
      <c r="BV15" s="54">
        <f>_xlfn.IFS(BT$7="X",BR$12*[1]Données!$I$26,BM$3="Samedi",BR$12*[1]Données!$D$26,BM$3="Dimanche",BR$12*[1]Données!$F$26,$B12="SSIAP3",BR$12*[1]Données!$C$26)</f>
        <v>50.6</v>
      </c>
      <c r="BW15" s="52">
        <f>_xlfn.IFS(BT$7="X",BS$12*[1]Données!$I$26,BM$3="Samedi",BS$12*[1]Données!$D$26,BM$3="Dimanche",BS$12*[1]Données!$F$26,$B12="SSIAP3",BS$12*[1]Données!$B$26)</f>
        <v>50.6</v>
      </c>
      <c r="BX15" s="54">
        <f>IF($B12="SSIAP3",SUM(BT15:BW15),0)</f>
        <v>0</v>
      </c>
      <c r="BY15" s="73"/>
      <c r="BZ15" s="73"/>
      <c r="CA15" s="76"/>
      <c r="CB15" s="70"/>
      <c r="CC15" s="70"/>
      <c r="CD15" s="70"/>
      <c r="CE15" s="70"/>
      <c r="CF15" s="54" t="e">
        <f>_xlfn.IFS(CF$7="X",CB$12*[1]Données!$H$26,BY$3="Samedi",CB$12*[1]Données!$D$26,BY$3="Dimanche",CB$12*[1]Données!$F$26,$B12="SSIAP3",CB$12*[1]Données!$B$26)</f>
        <v>#N/A</v>
      </c>
      <c r="CG15" s="54" t="e">
        <f>_xlfn.IFS(CF$7="X",CC$12*[1]Données!$I$26,BY$3="Samedi",CC$12*[1]Données!$D$26,BY$3="Dimanche",CC$12*[1]Données!$F$26,$B12="SSIAP3",CC$12*[1]Données!$C$26)</f>
        <v>#N/A</v>
      </c>
      <c r="CH15" s="54" t="e">
        <f>_xlfn.IFS(CF$7="X",CD$12*[1]Données!$I$26,BY$3="Samedi",CD$12*[1]Données!$D$26,BY$3="Dimanche",CD$12*[1]Données!$F$26,$B12="SSIAP3",CD$12*[1]Données!$C$26)</f>
        <v>#N/A</v>
      </c>
      <c r="CI15" s="52" t="e">
        <f>_xlfn.IFS(CF$7="X",CE$12*[1]Données!$I$26,BY$3="Samedi",CE$12*[1]Données!$D$26,BY$3="Dimanche",CE$12*[1]Données!$F$26,$B12="SSIAP3",CE$12*[1]Données!$B$26)</f>
        <v>#N/A</v>
      </c>
      <c r="CJ15" s="54">
        <f>IF($B12="SSIAP3",SUM(CF15:CI15),0)</f>
        <v>0</v>
      </c>
      <c r="CK15" s="73"/>
      <c r="CL15" s="73"/>
      <c r="CM15" s="76"/>
      <c r="CN15" s="70"/>
      <c r="CO15" s="70"/>
      <c r="CP15" s="70"/>
      <c r="CQ15" s="70"/>
      <c r="CR15" s="54" t="e">
        <f>_xlfn.IFS(CR$7="X",CN$12*[1]Données!$H$26,CK$3="Samedi",CN$12*[1]Données!$D$26,CK$3="Dimanche",CN$12*[1]Données!$F$26,$B12="SSIAP3",CN$12*[1]Données!$B$26)</f>
        <v>#N/A</v>
      </c>
      <c r="CS15" s="54" t="e">
        <f>_xlfn.IFS(CR$7="X",CO$12*[1]Données!$I$26,CK$3="Samedi",CO$12*[1]Données!$D$26,CK$3="Dimanche",CO$12*[1]Données!$F$26,$B12="SSIAP3",CO$12*[1]Données!$C$26)</f>
        <v>#N/A</v>
      </c>
      <c r="CT15" s="54" t="e">
        <f>_xlfn.IFS(CR$7="X",CP$12*[1]Données!$I$26,CK$3="Samedi",CP$12*[1]Données!$D$26,CK$3="Dimanche",CP$12*[1]Données!$F$26,$B12="SSIAP3",CP$12*[1]Données!$C$26)</f>
        <v>#N/A</v>
      </c>
      <c r="CU15" s="52" t="e">
        <f>_xlfn.IFS(CR$7="X",CQ$12*[1]Données!$I$26,CK$3="Samedi",CQ$12*[1]Données!$D$26,CK$3="Dimanche",CQ$12*[1]Données!$F$26,$B12="SSIAP3",CQ$12*[1]Données!$B$26)</f>
        <v>#N/A</v>
      </c>
      <c r="CV15" s="54">
        <f>IF($B12="SSIAP3",SUM(CR15:CU15),0)</f>
        <v>0</v>
      </c>
      <c r="CW15" s="73"/>
      <c r="CX15" s="73"/>
      <c r="CY15" s="76"/>
      <c r="CZ15" s="70"/>
      <c r="DA15" s="70"/>
      <c r="DB15" s="70"/>
      <c r="DC15" s="70"/>
      <c r="DD15" s="54" t="e">
        <f>_xlfn.IFS(DD$7="X",CZ$12*[1]Données!$H$26,CW$3="Samedi",CZ$12*[1]Données!$D$26,CW$3="Dimanche",CZ$12*[1]Données!$F$26,$B12="SSIAP3",CZ$12*[1]Données!$B$26)</f>
        <v>#N/A</v>
      </c>
      <c r="DE15" s="54" t="e">
        <f>_xlfn.IFS(DD$7="X",DA$12*[1]Données!$I$26,CW$3="Samedi",DA$12*[1]Données!$D$26,CW$3="Dimanche",DA$12*[1]Données!$F$26,$B12="SSIAP3",DA$12*[1]Données!$C$26)</f>
        <v>#N/A</v>
      </c>
      <c r="DF15" s="54" t="e">
        <f>_xlfn.IFS(DD$7="X",DB$12*[1]Données!$I$26,CW$3="Samedi",DB$12*[1]Données!$D$26,CW$3="Dimanche",DB$12*[1]Données!$F$26,$B12="SSIAP3",DB$12*[1]Données!$C$26)</f>
        <v>#N/A</v>
      </c>
      <c r="DG15" s="52" t="e">
        <f>_xlfn.IFS(DD$7="X",DC$12*[1]Données!$I$26,CW$3="Samedi",DC$12*[1]Données!$D$26,CW$3="Dimanche",DC$12*[1]Données!$F$26,$B12="SSIAP3",DC$12*[1]Données!$B$26)</f>
        <v>#N/A</v>
      </c>
      <c r="DH15" s="54">
        <f>IF($B12="SSIAP3",SUM(DD15:DG15),0)</f>
        <v>0</v>
      </c>
      <c r="DI15" s="73"/>
      <c r="DJ15" s="73"/>
      <c r="DK15" s="76"/>
      <c r="DL15" s="70"/>
      <c r="DM15" s="70"/>
      <c r="DN15" s="70"/>
      <c r="DO15" s="70"/>
      <c r="DP15" s="54" t="e">
        <f>_xlfn.IFS(DP$7="X",DL$12*[1]Données!$H$26,DI$3="Samedi",DL$12*[1]Données!$D$26,DI$3="Dimanche",DL$12*[1]Données!$F$26,$B12="SSIAP3",DL$12*[1]Données!$B$26)</f>
        <v>#N/A</v>
      </c>
      <c r="DQ15" s="54" t="e">
        <f>_xlfn.IFS(DP$7="X",DM$12*[1]Données!$I$26,DI$3="Samedi",DM$12*[1]Données!$D$26,DI$3="Dimanche",DM$12*[1]Données!$F$26,$B12="SSIAP3",DM$12*[1]Données!$C$26)</f>
        <v>#N/A</v>
      </c>
      <c r="DR15" s="54" t="e">
        <f>_xlfn.IFS(DP$7="X",DN$12*[1]Données!$I$26,DI$3="Samedi",DN$12*[1]Données!$D$26,DI$3="Dimanche",DN$12*[1]Données!$F$26,$B12="SSIAP3",DN$12*[1]Données!$C$26)</f>
        <v>#N/A</v>
      </c>
      <c r="DS15" s="52" t="e">
        <f>_xlfn.IFS(DP$7="X",DO$12*[1]Données!$I$26,DI$3="Samedi",DO$12*[1]Données!$D$26,DI$3="Dimanche",DO$12*[1]Données!$F$26,$B12="SSIAP3",DO$12*[1]Données!$B$26)</f>
        <v>#N/A</v>
      </c>
      <c r="DT15" s="54">
        <f>IF($B12="SSIAP3",SUM(DP15:DS15),0)</f>
        <v>0</v>
      </c>
      <c r="DU15" s="73"/>
      <c r="DV15" s="73"/>
      <c r="DW15" s="76"/>
      <c r="DX15" s="70"/>
      <c r="DY15" s="70"/>
      <c r="DZ15" s="70"/>
      <c r="EA15" s="70"/>
      <c r="EB15" s="54" t="e">
        <f>_xlfn.IFS(EB$7="X",DX$12*[1]Données!$H$26,DU$3="Samedi",DX$12*[1]Données!$D$26,DU$3="Dimanche",DX$12*[1]Données!$F$26,$B12="SSIAP3",DX$12*[1]Données!$B$26)</f>
        <v>#N/A</v>
      </c>
      <c r="EC15" s="54" t="e">
        <f>_xlfn.IFS(EB$7="X",DY$12*[1]Données!$I$26,DU$3="Samedi",DY$12*[1]Données!$D$26,DU$3="Dimanche",DY$12*[1]Données!$F$26,$B12="SSIAP3",DY$12*[1]Données!$C$26)</f>
        <v>#N/A</v>
      </c>
      <c r="ED15" s="54" t="e">
        <f>_xlfn.IFS(EB$7="X",DZ$12*[1]Données!$I$26,DU$3="Samedi",DZ$12*[1]Données!$D$26,DU$3="Dimanche",DZ$12*[1]Données!$F$26,$B12="SSIAP3",DZ$12*[1]Données!$C$26)</f>
        <v>#N/A</v>
      </c>
      <c r="EE15" s="52" t="e">
        <f>_xlfn.IFS(EB$7="X",EA$12*[1]Données!$I$26,DU$3="Samedi",EA$12*[1]Données!$D$26,DU$3="Dimanche",EA$12*[1]Données!$F$26,$B12="SSIAP3",EA$12*[1]Données!$B$26)</f>
        <v>#N/A</v>
      </c>
      <c r="EF15" s="54">
        <f>IF($B12="SSIAP3",SUM(EB15:EE15),0)</f>
        <v>0</v>
      </c>
      <c r="EG15" s="73"/>
      <c r="EH15" s="73"/>
      <c r="EI15" s="76"/>
      <c r="EJ15" s="70"/>
      <c r="EK15" s="70"/>
      <c r="EL15" s="70"/>
      <c r="EM15" s="70"/>
      <c r="EN15" s="54">
        <f>_xlfn.IFS(EN$7="X",EJ$12*[1]Données!$H$26,EG$3="Samedi",EJ$12*[1]Données!$D$26,EG$3="Dimanche",EJ$12*[1]Données!$F$26,$B12="SSIAP3",EJ$12*[1]Données!$B$26)</f>
        <v>184</v>
      </c>
      <c r="EO15" s="54">
        <f>_xlfn.IFS(EN$7="X",EK$12*[1]Données!$I$26,EG$3="Samedi",EK$12*[1]Données!$D$26,EG$3="Dimanche",EK$12*[1]Données!$F$26,$B12="SSIAP3",EK$12*[1]Données!$C$26)</f>
        <v>414</v>
      </c>
      <c r="EP15" s="54">
        <f>_xlfn.IFS(EN$7="X",EL$12*[1]Données!$I$26,EG$3="Samedi",EL$12*[1]Données!$D$26,EG$3="Dimanche",EL$12*[1]Données!$F$26,$B12="SSIAP3",EL$12*[1]Données!$C$26)</f>
        <v>46</v>
      </c>
      <c r="EQ15" s="52">
        <f>_xlfn.IFS(EN$7="X",EM$12*[1]Données!$I$26,EG$3="Samedi",EM$12*[1]Données!$D$26,EG$3="Dimanche",EM$12*[1]Données!$F$26,$B12="SSIAP3",EM$12*[1]Données!$B$26)</f>
        <v>46</v>
      </c>
      <c r="ER15" s="54">
        <f>IF($B12="SSIAP3",SUM(EN15:EQ15),0)</f>
        <v>0</v>
      </c>
      <c r="ES15" s="73"/>
      <c r="ET15" s="73"/>
      <c r="EU15" s="76"/>
      <c r="EV15" s="70"/>
      <c r="EW15" s="70"/>
      <c r="EX15" s="70"/>
      <c r="EY15" s="70"/>
      <c r="EZ15" s="54">
        <f>_xlfn.IFS(EZ$7="X",EV$12*[1]Données!$H$26,ES$3="Samedi",EV$12*[1]Données!$D$26,ES$3="Dimanche",EV$12*[1]Données!$F$26,$B12="SSIAP3",EV$12*[1]Données!$B$26)</f>
        <v>202.4</v>
      </c>
      <c r="FA15" s="54">
        <f>_xlfn.IFS(EZ$7="X",EW$12*[1]Données!$I$26,ES$3="Samedi",EW$12*[1]Données!$D$26,ES$3="Dimanche",EW$12*[1]Données!$F$26,$B12="SSIAP3",EW$12*[1]Données!$C$26)</f>
        <v>455.40000000000003</v>
      </c>
      <c r="FB15" s="54">
        <f>_xlfn.IFS(EZ$7="X",EX$12*[1]Données!$I$26,ES$3="Samedi",EX$12*[1]Données!$D$26,ES$3="Dimanche",EX$12*[1]Données!$F$26,$B12="SSIAP3",EX$12*[1]Données!$C$26)</f>
        <v>50.6</v>
      </c>
      <c r="FC15" s="52">
        <f>_xlfn.IFS(EZ$7="X",EY$12*[1]Données!$I$26,ES$3="Samedi",EY$12*[1]Données!$D$26,ES$3="Dimanche",EY$12*[1]Données!$F$26,$B12="SSIAP3",EY$12*[1]Données!$B$26)</f>
        <v>50.6</v>
      </c>
      <c r="FD15" s="54">
        <f>IF($B12="SSIAP3",SUM(EZ15:FC15),0)</f>
        <v>0</v>
      </c>
      <c r="FE15" s="73"/>
      <c r="FF15" s="73"/>
      <c r="FG15" s="76"/>
      <c r="FH15" s="70"/>
      <c r="FI15" s="70"/>
      <c r="FJ15" s="70"/>
      <c r="FK15" s="70"/>
      <c r="FL15" s="54" t="e">
        <f>_xlfn.IFS(FL$7="X",FH$12*[1]Données!$H$26,FE$3="Samedi",FH$12*[1]Données!$D$26,FE$3="Dimanche",FH$12*[1]Données!$F$26,$B12="SSIAP3",FH$12*[1]Données!$B$26)</f>
        <v>#N/A</v>
      </c>
      <c r="FM15" s="54" t="e">
        <f>_xlfn.IFS(FL$7="X",FI$12*[1]Données!$I$26,FE$3="Samedi",FI$12*[1]Données!$D$26,FE$3="Dimanche",FI$12*[1]Données!$F$26,$B12="SSIAP3",FI$12*[1]Données!$C$26)</f>
        <v>#N/A</v>
      </c>
      <c r="FN15" s="54" t="e">
        <f>_xlfn.IFS(FL$7="X",FJ$12*[1]Données!$I$26,FE$3="Samedi",FJ$12*[1]Données!$D$26,FE$3="Dimanche",FJ$12*[1]Données!$F$26,$B12="SSIAP3",FJ$12*[1]Données!$C$26)</f>
        <v>#N/A</v>
      </c>
      <c r="FO15" s="52" t="e">
        <f>_xlfn.IFS(FL$7="X",FK$12*[1]Données!$I$26,FE$3="Samedi",FK$12*[1]Données!$D$26,FE$3="Dimanche",FK$12*[1]Données!$F$26,$B12="SSIAP3",FK$12*[1]Données!$B$26)</f>
        <v>#N/A</v>
      </c>
      <c r="FP15" s="54">
        <f>IF($B12="SSIAP3",SUM(FL15:FO15),0)</f>
        <v>0</v>
      </c>
      <c r="FQ15" s="73"/>
      <c r="FR15" s="73"/>
      <c r="FS15" s="76"/>
      <c r="FT15" s="70"/>
      <c r="FU15" s="70"/>
      <c r="FV15" s="70"/>
      <c r="FW15" s="70"/>
      <c r="FX15" s="54" t="e">
        <f>_xlfn.IFS(FX$7="X",FT$12*[1]Données!$H$26,FQ$3="Samedi",FT$12*[1]Données!$D$26,FQ$3="Dimanche",FT$12*[1]Données!$F$26,$B12="SSIAP3",FT$12*[1]Données!$B$26)</f>
        <v>#N/A</v>
      </c>
      <c r="FY15" s="54" t="e">
        <f>_xlfn.IFS(FX$7="X",FU$12*[1]Données!$I$26,FQ$3="Samedi",FU$12*[1]Données!$D$26,FQ$3="Dimanche",FU$12*[1]Données!$F$26,$B12="SSIAP3",FU$12*[1]Données!$C$26)</f>
        <v>#N/A</v>
      </c>
      <c r="FZ15" s="54" t="e">
        <f>_xlfn.IFS(FX$7="X",FV$12*[1]Données!$I$26,FQ$3="Samedi",FV$12*[1]Données!$D$26,FQ$3="Dimanche",FV$12*[1]Données!$F$26,$B12="SSIAP3",FV$12*[1]Données!$C$26)</f>
        <v>#N/A</v>
      </c>
      <c r="GA15" s="52" t="e">
        <f>_xlfn.IFS(FX$7="X",FW$12*[1]Données!$I$26,FQ$3="Samedi",FW$12*[1]Données!$D$26,FQ$3="Dimanche",FW$12*[1]Données!$F$26,$B12="SSIAP3",FW$12*[1]Données!$B$26)</f>
        <v>#N/A</v>
      </c>
      <c r="GB15" s="54">
        <f>IF($B12="SSIAP3",SUM(FX15:GA15),0)</f>
        <v>0</v>
      </c>
      <c r="GC15" s="73"/>
      <c r="GD15" s="73"/>
      <c r="GE15" s="76"/>
      <c r="GF15" s="70"/>
      <c r="GG15" s="70"/>
      <c r="GH15" s="70"/>
      <c r="GI15" s="70"/>
      <c r="GJ15" s="54" t="e">
        <f>_xlfn.IFS(GJ$7="X",GF$12*[1]Données!$H$26,GC$3="Samedi",GF$12*[1]Données!$D$26,GC$3="Dimanche",GF$12*[1]Données!$F$26,$B12="SSIAP3",GF$12*[1]Données!$B$26)</f>
        <v>#N/A</v>
      </c>
      <c r="GK15" s="54" t="e">
        <f>_xlfn.IFS(GJ$7="X",GG$12*[1]Données!$I$26,GC$3="Samedi",GG$12*[1]Données!$D$26,GC$3="Dimanche",GG$12*[1]Données!$F$26,$B12="SSIAP3",GG$12*[1]Données!$C$26)</f>
        <v>#N/A</v>
      </c>
      <c r="GL15" s="54" t="e">
        <f>_xlfn.IFS(GJ$7="X",GH$12*[1]Données!$I$26,GC$3="Samedi",GH$12*[1]Données!$D$26,GC$3="Dimanche",GH$12*[1]Données!$F$26,$B12="SSIAP3",GH$12*[1]Données!$C$26)</f>
        <v>#N/A</v>
      </c>
      <c r="GM15" s="52" t="e">
        <f>_xlfn.IFS(GJ$7="X",GI$12*[1]Données!$I$26,GC$3="Samedi",GI$12*[1]Données!$D$26,GC$3="Dimanche",GI$12*[1]Données!$F$26,$B12="SSIAP3",GI$12*[1]Données!$B$26)</f>
        <v>#N/A</v>
      </c>
      <c r="GN15" s="54">
        <f>IF($B12="SSIAP3",SUM(GJ15:GM15),0)</f>
        <v>0</v>
      </c>
      <c r="GO15" s="73"/>
      <c r="GP15" s="73"/>
      <c r="GQ15" s="76"/>
      <c r="GR15" s="70"/>
      <c r="GS15" s="70"/>
      <c r="GT15" s="70"/>
      <c r="GU15" s="70"/>
      <c r="GV15" s="54" t="e">
        <f>_xlfn.IFS(GV$7="X",GR$12*[1]Données!$H$26,GO$3="Samedi",GR$12*[1]Données!$D$26,GO$3="Dimanche",GR$12*[1]Données!$F$26,$B12="SSIAP3",GR$12*[1]Données!$B$26)</f>
        <v>#N/A</v>
      </c>
      <c r="GW15" s="54" t="e">
        <f>_xlfn.IFS(GV$7="X",GS$12*[1]Données!$I$26,GO$3="Samedi",GS$12*[1]Données!$D$26,GO$3="Dimanche",GS$12*[1]Données!$F$26,$B12="SSIAP3",GS$12*[1]Données!$C$26)</f>
        <v>#N/A</v>
      </c>
      <c r="GX15" s="54" t="e">
        <f>_xlfn.IFS(GV$7="X",GT$12*[1]Données!$I$26,GO$3="Samedi",GT$12*[1]Données!$D$26,GO$3="Dimanche",GT$12*[1]Données!$F$26,$B12="SSIAP3",GT$12*[1]Données!$C$26)</f>
        <v>#N/A</v>
      </c>
      <c r="GY15" s="52" t="e">
        <f>_xlfn.IFS(GV$7="X",GU$12*[1]Données!$I$26,GO$3="Samedi",GU$12*[1]Données!$D$26,GO$3="Dimanche",GU$12*[1]Données!$F$26,$B12="SSIAP3",GU$12*[1]Données!$B$26)</f>
        <v>#N/A</v>
      </c>
      <c r="GZ15" s="54">
        <f>IF($B12="SSIAP3",SUM(GV15:GY15),0)</f>
        <v>0</v>
      </c>
      <c r="HA15" s="73"/>
      <c r="HB15" s="73"/>
      <c r="HC15" s="76"/>
      <c r="HD15" s="70"/>
      <c r="HE15" s="70"/>
      <c r="HF15" s="70"/>
      <c r="HG15" s="70"/>
      <c r="HH15" s="54" t="e">
        <f>_xlfn.IFS(HH$7="X",HD$12*[1]Données!$H$26,HA$3="Samedi",HD$12*[1]Données!$D$26,HA$3="Dimanche",HD$12*[1]Données!$F$26,$B12="SSIAP3",HD$12*[1]Données!$B$26)</f>
        <v>#N/A</v>
      </c>
      <c r="HI15" s="54" t="e">
        <f>_xlfn.IFS(HH$7="X",HE$12*[1]Données!$I$26,HA$3="Samedi",HE$12*[1]Données!$D$26,HA$3="Dimanche",HE$12*[1]Données!$F$26,$B12="SSIAP3",HE$12*[1]Données!$C$26)</f>
        <v>#N/A</v>
      </c>
      <c r="HJ15" s="54" t="e">
        <f>_xlfn.IFS(HH$7="X",HF$12*[1]Données!$I$26,HA$3="Samedi",HF$12*[1]Données!$D$26,HA$3="Dimanche",HF$12*[1]Données!$F$26,$B12="SSIAP3",HF$12*[1]Données!$C$26)</f>
        <v>#N/A</v>
      </c>
      <c r="HK15" s="52" t="e">
        <f>_xlfn.IFS(HH$7="X",HG$12*[1]Données!$I$26,HA$3="Samedi",HG$12*[1]Données!$D$26,HA$3="Dimanche",HG$12*[1]Données!$F$26,$B12="SSIAP3",HG$12*[1]Données!$B$26)</f>
        <v>#N/A</v>
      </c>
      <c r="HL15" s="54">
        <f>IF($B12="SSIAP3",SUM(HH15:HK15),0)</f>
        <v>0</v>
      </c>
      <c r="HM15" s="73"/>
      <c r="HN15" s="73"/>
      <c r="HO15" s="76"/>
      <c r="HP15" s="70"/>
      <c r="HQ15" s="70"/>
      <c r="HR15" s="70"/>
      <c r="HS15" s="70"/>
      <c r="HT15" s="54">
        <f>_xlfn.IFS(HT$7="X",HP$12*[1]Données!$H$26,HM$3="Samedi",HP$12*[1]Données!$D$26,HM$3="Dimanche",HP$12*[1]Données!$F$26,$B12="SSIAP3",HP$12*[1]Données!$B$26)</f>
        <v>184</v>
      </c>
      <c r="HU15" s="54">
        <f>_xlfn.IFS(HT$7="X",HQ$12*[1]Données!$I$26,HM$3="Samedi",HQ$12*[1]Données!$D$26,HM$3="Dimanche",HQ$12*[1]Données!$F$26,$B12="SSIAP3",HQ$12*[1]Données!$C$26)</f>
        <v>414</v>
      </c>
      <c r="HV15" s="54">
        <f>_xlfn.IFS(HT$7="X",HR$12*[1]Données!$I$26,HM$3="Samedi",HR$12*[1]Données!$D$26,HM$3="Dimanche",HR$12*[1]Données!$F$26,$B12="SSIAP3",HR$12*[1]Données!$C$26)</f>
        <v>46</v>
      </c>
      <c r="HW15" s="52">
        <f>_xlfn.IFS(HT$7="X",HS$12*[1]Données!$I$26,HM$3="Samedi",HS$12*[1]Données!$D$26,HM$3="Dimanche",HS$12*[1]Données!$F$26,$B12="SSIAP3",HS$12*[1]Données!$B$26)</f>
        <v>46</v>
      </c>
      <c r="HX15" s="54">
        <f>IF($B12="SSIAP3",SUM(HT15:HW15),0)</f>
        <v>0</v>
      </c>
      <c r="HY15" s="73"/>
      <c r="HZ15" s="73"/>
      <c r="IA15" s="76"/>
      <c r="IB15" s="70"/>
      <c r="IC15" s="70"/>
      <c r="ID15" s="70"/>
      <c r="IE15" s="70"/>
      <c r="IF15" s="54">
        <f>_xlfn.IFS(IF$7="X",IB$12*[1]Données!$H$26,HY$3="Samedi",IB$12*[1]Données!$D$26,HY$3="Dimanche",IB$12*[1]Données!$F$26,$B12="SSIAP3",IB$12*[1]Données!$B$26)</f>
        <v>202.4</v>
      </c>
      <c r="IG15" s="54">
        <f>_xlfn.IFS(IF$7="X",IC$12*[1]Données!$I$26,HY$3="Samedi",IC$12*[1]Données!$D$26,HY$3="Dimanche",IC$12*[1]Données!$F$26,$B12="SSIAP3",IC$12*[1]Données!$C$26)</f>
        <v>455.40000000000003</v>
      </c>
      <c r="IH15" s="54">
        <f>_xlfn.IFS(IF$7="X",ID$12*[1]Données!$I$26,HY$3="Samedi",ID$12*[1]Données!$D$26,HY$3="Dimanche",ID$12*[1]Données!$F$26,$B12="SSIAP3",ID$12*[1]Données!$C$26)</f>
        <v>50.6</v>
      </c>
      <c r="II15" s="52">
        <f>_xlfn.IFS(IF$7="X",IE$12*[1]Données!$I$26,HY$3="Samedi",IE$12*[1]Données!$D$26,HY$3="Dimanche",IE$12*[1]Données!$F$26,$B12="SSIAP3",IE$12*[1]Données!$B$26)</f>
        <v>50.6</v>
      </c>
      <c r="IJ15" s="54">
        <f>IF($B12="SSIAP3",SUM(IF15:II15),0)</f>
        <v>0</v>
      </c>
      <c r="IK15" s="73"/>
      <c r="IL15" s="73"/>
      <c r="IM15" s="76"/>
      <c r="IN15" s="70"/>
      <c r="IO15" s="70"/>
      <c r="IP15" s="70"/>
      <c r="IQ15" s="70"/>
      <c r="IR15" s="54" t="e">
        <f>_xlfn.IFS(IR$7="X",IN$12*[1]Données!$H$26,IK$3="Samedi",IN$12*[1]Données!$D$26,IK$3="Dimanche",IN$12*[1]Données!$F$26,$B12="SSIAP3",IN$12*[1]Données!$B$26)</f>
        <v>#N/A</v>
      </c>
      <c r="IS15" s="54" t="e">
        <f>_xlfn.IFS(IR$7="X",IO$12*[1]Données!$I$26,IK$3="Samedi",IO$12*[1]Données!$D$26,IK$3="Dimanche",IO$12*[1]Données!$F$26,$B12="SSIAP3",IO$12*[1]Données!$C$26)</f>
        <v>#N/A</v>
      </c>
      <c r="IT15" s="54" t="e">
        <f>_xlfn.IFS(IR$7="X",IP$12*[1]Données!$I$26,IK$3="Samedi",IP$12*[1]Données!$D$26,IK$3="Dimanche",IP$12*[1]Données!$F$26,$B12="SSIAP3",IP$12*[1]Données!$C$26)</f>
        <v>#N/A</v>
      </c>
      <c r="IU15" s="52" t="e">
        <f>_xlfn.IFS(IR$7="X",IQ$12*[1]Données!$I$26,IK$3="Samedi",IQ$12*[1]Données!$D$26,IK$3="Dimanche",IQ$12*[1]Données!$F$26,$B12="SSIAP3",IQ$12*[1]Données!$B$26)</f>
        <v>#N/A</v>
      </c>
      <c r="IV15" s="54">
        <f>IF($B12="SSIAP3",SUM(IR15:IU15),0)</f>
        <v>0</v>
      </c>
      <c r="IW15" s="73"/>
      <c r="IX15" s="73"/>
      <c r="IY15" s="76"/>
      <c r="IZ15" s="70"/>
      <c r="JA15" s="70"/>
      <c r="JB15" s="70"/>
      <c r="JC15" s="70"/>
      <c r="JD15" s="54" t="e">
        <f>_xlfn.IFS(JD$7="X",IZ$12*[1]Données!$H$26,IW$3="Samedi",IZ$12*[1]Données!$D$26,IW$3="Dimanche",IZ$12*[1]Données!$F$26,$B12="SSIAP3",IZ$12*[1]Données!$B$26)</f>
        <v>#N/A</v>
      </c>
      <c r="JE15" s="54" t="e">
        <f>_xlfn.IFS(JD$7="X",JA$12*[1]Données!$I$26,IW$3="Samedi",JA$12*[1]Données!$D$26,IW$3="Dimanche",JA$12*[1]Données!$F$26,$B12="SSIAP3",JA$12*[1]Données!$C$26)</f>
        <v>#N/A</v>
      </c>
      <c r="JF15" s="54" t="e">
        <f>_xlfn.IFS(JD$7="X",JB$12*[1]Données!$I$26,IW$3="Samedi",JB$12*[1]Données!$D$26,IW$3="Dimanche",JB$12*[1]Données!$F$26,$B12="SSIAP3",JB$12*[1]Données!$C$26)</f>
        <v>#N/A</v>
      </c>
      <c r="JG15" s="52" t="e">
        <f>_xlfn.IFS(JD$7="X",JC$12*[1]Données!$I$26,IW$3="Samedi",JC$12*[1]Données!$D$26,IW$3="Dimanche",JC$12*[1]Données!$F$26,$B12="SSIAP3",JC$12*[1]Données!$B$26)</f>
        <v>#N/A</v>
      </c>
      <c r="JH15" s="54">
        <f>IF($B12="SSIAP3",SUM(JD15:JG15),0)</f>
        <v>0</v>
      </c>
      <c r="JI15" s="73"/>
      <c r="JJ15" s="73"/>
      <c r="JK15" s="76"/>
      <c r="JL15" s="70"/>
      <c r="JM15" s="70"/>
      <c r="JN15" s="70"/>
      <c r="JO15" s="70"/>
      <c r="JP15" s="54" t="e">
        <f>_xlfn.IFS(JP$7="X",JL$12*[1]Données!$H$26,JI$3="Samedi",JL$12*[1]Données!$D$26,JI$3="Dimanche",JL$12*[1]Données!$F$26,$B12="SSIAP3",JL$12*[1]Données!$B$26)</f>
        <v>#N/A</v>
      </c>
      <c r="JQ15" s="54" t="e">
        <f>_xlfn.IFS(JP$7="X",JM$12*[1]Données!$I$26,JI$3="Samedi",JM$12*[1]Données!$D$26,JI$3="Dimanche",JM$12*[1]Données!$F$26,$B12="SSIAP3",JM$12*[1]Données!$C$26)</f>
        <v>#N/A</v>
      </c>
      <c r="JR15" s="54" t="e">
        <f>_xlfn.IFS(JP$7="X",JN$12*[1]Données!$I$26,JI$3="Samedi",JN$12*[1]Données!$D$26,JI$3="Dimanche",JN$12*[1]Données!$F$26,$B12="SSIAP3",JN$12*[1]Données!$C$26)</f>
        <v>#N/A</v>
      </c>
      <c r="JS15" s="52" t="e">
        <f>_xlfn.IFS(JP$7="X",JO$12*[1]Données!$I$26,JI$3="Samedi",JO$12*[1]Données!$D$26,JI$3="Dimanche",JO$12*[1]Données!$F$26,$B12="SSIAP3",JO$12*[1]Données!$B$26)</f>
        <v>#N/A</v>
      </c>
      <c r="JT15" s="54">
        <f>IF($B12="SSIAP3",SUM(JP15:JS15),0)</f>
        <v>0</v>
      </c>
      <c r="JU15" s="73"/>
      <c r="JV15" s="73"/>
      <c r="JW15" s="76"/>
      <c r="JX15" s="70"/>
      <c r="JY15" s="70"/>
      <c r="JZ15" s="70"/>
      <c r="KA15" s="70"/>
      <c r="KB15" s="54" t="e">
        <f>_xlfn.IFS(KB$7="X",JX$12*[1]Données!$H$26,JU$3="Samedi",JX$12*[1]Données!$D$26,JU$3="Dimanche",JX$12*[1]Données!$F$26,$B12="SSIAP3",JX$12*[1]Données!$B$26)</f>
        <v>#N/A</v>
      </c>
      <c r="KC15" s="54" t="e">
        <f>_xlfn.IFS(KB$7="X",JY$12*[1]Données!$I$26,JU$3="Samedi",JY$12*[1]Données!$D$26,JU$3="Dimanche",JY$12*[1]Données!$F$26,$B12="SSIAP3",JY$12*[1]Données!$C$26)</f>
        <v>#N/A</v>
      </c>
      <c r="KD15" s="54" t="e">
        <f>_xlfn.IFS(KB$7="X",JZ$12*[1]Données!$I$26,JU$3="Samedi",JZ$12*[1]Données!$D$26,JU$3="Dimanche",JZ$12*[1]Données!$F$26,$B12="SSIAP3",JZ$12*[1]Données!$C$26)</f>
        <v>#N/A</v>
      </c>
      <c r="KE15" s="52" t="e">
        <f>_xlfn.IFS(KB$7="X",KA$12*[1]Données!$I$26,JU$3="Samedi",KA$12*[1]Données!$D$26,JU$3="Dimanche",KA$12*[1]Données!$F$26,$B12="SSIAP3",KA$12*[1]Données!$B$26)</f>
        <v>#N/A</v>
      </c>
      <c r="KF15" s="54">
        <f>IF($B12="SSIAP3",SUM(KB15:KE15),0)</f>
        <v>0</v>
      </c>
      <c r="KG15" s="73"/>
      <c r="KH15" s="73"/>
      <c r="KI15" s="76"/>
      <c r="KJ15" s="70"/>
      <c r="KK15" s="70"/>
      <c r="KL15" s="70"/>
      <c r="KM15" s="70"/>
      <c r="KN15" s="54" t="e">
        <f>_xlfn.IFS(KN$7="X",KJ$12*[1]Données!$H$26,KG$3="Samedi",KJ$12*[1]Données!$D$26,KG$3="Dimanche",KJ$12*[1]Données!$F$26,$B12="SSIAP3",KJ$12*[1]Données!$B$26)</f>
        <v>#N/A</v>
      </c>
      <c r="KO15" s="54" t="e">
        <f>_xlfn.IFS(KN$7="X",KK$12*[1]Données!$I$26,KG$3="Samedi",KK$12*[1]Données!$D$26,KG$3="Dimanche",KK$12*[1]Données!$F$26,$B12="SSIAP3",KK$12*[1]Données!$C$26)</f>
        <v>#N/A</v>
      </c>
      <c r="KP15" s="54" t="e">
        <f>_xlfn.IFS(KN$7="X",KL$12*[1]Données!$I$26,KG$3="Samedi",KL$12*[1]Données!$D$26,KG$3="Dimanche",KL$12*[1]Données!$F$26,$B12="SSIAP3",KL$12*[1]Données!$C$26)</f>
        <v>#N/A</v>
      </c>
      <c r="KQ15" s="52" t="e">
        <f>_xlfn.IFS(KN$7="X",KM$12*[1]Données!$I$26,KG$3="Samedi",KM$12*[1]Données!$D$26,KG$3="Dimanche",KM$12*[1]Données!$F$26,$B12="SSIAP3",KM$12*[1]Données!$B$26)</f>
        <v>#N/A</v>
      </c>
      <c r="KR15" s="54">
        <f>IF($B12="SSIAP3",SUM(KN15:KQ15),0)</f>
        <v>0</v>
      </c>
      <c r="KS15" s="73"/>
      <c r="KT15" s="73"/>
      <c r="KU15" s="76"/>
      <c r="KV15" s="70"/>
      <c r="KW15" s="70"/>
      <c r="KX15" s="70"/>
      <c r="KY15" s="70"/>
      <c r="KZ15" s="54">
        <f>_xlfn.IFS(KZ$7="X",KV$12*[1]Données!$H$26,KS$3="Samedi",KV$12*[1]Données!$D$26,KS$3="Dimanche",KV$12*[1]Données!$F$26,$B12="SSIAP3",KV$12*[1]Données!$B$26)</f>
        <v>184</v>
      </c>
      <c r="LA15" s="54">
        <f>_xlfn.IFS(KZ$7="X",KW$12*[1]Données!$I$26,KS$3="Samedi",KW$12*[1]Données!$D$26,KS$3="Dimanche",KW$12*[1]Données!$F$26,$B12="SSIAP3",KW$12*[1]Données!$C$26)</f>
        <v>414</v>
      </c>
      <c r="LB15" s="54">
        <f>_xlfn.IFS(KZ$7="X",KX$12*[1]Données!$I$26,KS$3="Samedi",KX$12*[1]Données!$D$26,KS$3="Dimanche",KX$12*[1]Données!$F$26,$B12="SSIAP3",KX$12*[1]Données!$C$26)</f>
        <v>46</v>
      </c>
      <c r="LC15" s="52">
        <f>_xlfn.IFS(KZ$7="X",KY$12*[1]Données!$I$26,KS$3="Samedi",KY$12*[1]Données!$D$26,KS$3="Dimanche",KY$12*[1]Données!$F$26,$B12="SSIAP3",KY$12*[1]Données!$B$26)</f>
        <v>46</v>
      </c>
      <c r="LD15" s="54">
        <f>IF($B12="SSIAP3",SUM(KZ15:LC15),0)</f>
        <v>0</v>
      </c>
      <c r="LE15" s="73"/>
      <c r="LF15" s="73"/>
      <c r="LG15" s="76"/>
      <c r="LH15" s="70"/>
      <c r="LI15" s="70"/>
      <c r="LJ15" s="70"/>
      <c r="LK15" s="70"/>
      <c r="LL15" s="54">
        <f>_xlfn.IFS(LL$7="X",LH$12*[1]Données!$H$26,LE$3="Samedi",LH$12*[1]Données!$D$26,LE$3="Dimanche",LH$12*[1]Données!$F$26,$B12="SSIAP3",LH$12*[1]Données!$B$26)</f>
        <v>202.4</v>
      </c>
      <c r="LM15" s="54">
        <f>_xlfn.IFS(LL$7="X",LI$12*[1]Données!$I$26,LE$3="Samedi",LI$12*[1]Données!$D$26,LE$3="Dimanche",LI$12*[1]Données!$F$26,$B12="SSIAP3",LI$12*[1]Données!$C$26)</f>
        <v>455.40000000000003</v>
      </c>
      <c r="LN15" s="54">
        <f>_xlfn.IFS(LL$7="X",LJ$12*[1]Données!$I$26,LE$3="Samedi",LJ$12*[1]Données!$D$26,LE$3="Dimanche",LJ$12*[1]Données!$F$26,$B12="SSIAP3",LJ$12*[1]Données!$C$26)</f>
        <v>50.6</v>
      </c>
      <c r="LO15" s="52">
        <f>_xlfn.IFS(LL$7="X",LK$12*[1]Données!$I$26,LE$3="Samedi",LK$12*[1]Données!$D$26,LE$3="Dimanche",LK$12*[1]Données!$F$26,$B12="SSIAP3",LK$12*[1]Données!$B$26)</f>
        <v>50.6</v>
      </c>
      <c r="LP15" s="54">
        <f>IF($B12="SSIAP3",SUM(LL15:LO15),0)</f>
        <v>0</v>
      </c>
      <c r="LQ15" s="73"/>
      <c r="LR15" s="73"/>
      <c r="LS15" s="76"/>
      <c r="LT15" s="70"/>
      <c r="LU15" s="70"/>
      <c r="LV15" s="70"/>
      <c r="LW15" s="70"/>
      <c r="LX15" s="54" t="e">
        <f>_xlfn.IFS(LX$7="X",LT$12*[1]Données!$H$26,LQ$3="Samedi",LT$12*[1]Données!$D$26,LQ$3="Dimanche",LT$12*[1]Données!$F$26,$B12="SSIAP3",LT$12*[1]Données!$B$26)</f>
        <v>#N/A</v>
      </c>
      <c r="LY15" s="54" t="e">
        <f>_xlfn.IFS(LX$7="X",LU$12*[1]Données!$I$26,LQ$3="Samedi",LU$12*[1]Données!$D$26,LQ$3="Dimanche",LU$12*[1]Données!$F$26,$B12="SSIAP3",LU$12*[1]Données!$C$26)</f>
        <v>#N/A</v>
      </c>
      <c r="LZ15" s="54" t="e">
        <f>_xlfn.IFS(LX$7="X",LV$12*[1]Données!$I$26,LQ$3="Samedi",LV$12*[1]Données!$D$26,LQ$3="Dimanche",LV$12*[1]Données!$F$26,$B12="SSIAP3",LV$12*[1]Données!$C$26)</f>
        <v>#N/A</v>
      </c>
      <c r="MA15" s="52" t="e">
        <f>_xlfn.IFS(LX$7="X",LW$12*[1]Données!$I$26,LQ$3="Samedi",LW$12*[1]Données!$D$26,LQ$3="Dimanche",LW$12*[1]Données!$F$26,$B12="SSIAP3",LW$12*[1]Données!$B$26)</f>
        <v>#N/A</v>
      </c>
      <c r="MB15" s="54">
        <f>IF($B12="SSIAP3",SUM(LX15:MA15),0)</f>
        <v>0</v>
      </c>
      <c r="MC15" s="73"/>
      <c r="MD15" s="73"/>
      <c r="ME15" s="76"/>
      <c r="MF15" s="70"/>
      <c r="MG15" s="70"/>
      <c r="MH15" s="70"/>
      <c r="MI15" s="70"/>
      <c r="MJ15" s="54" t="e">
        <f>_xlfn.IFS(MJ$7="X",MF$12*[1]Données!$H$26,MC$3="Samedi",MF$12*[1]Données!$D$26,MC$3="Dimanche",MF$12*[1]Données!$F$26,$B12="SSIAP3",MF$12*[1]Données!$B$26)</f>
        <v>#N/A</v>
      </c>
      <c r="MK15" s="54" t="e">
        <f>_xlfn.IFS(MJ$7="X",MG$12*[1]Données!$I$26,MC$3="Samedi",MG$12*[1]Données!$D$26,MC$3="Dimanche",MG$12*[1]Données!$F$26,$B12="SSIAP3",MG$12*[1]Données!$C$26)</f>
        <v>#N/A</v>
      </c>
      <c r="ML15" s="54" t="e">
        <f>_xlfn.IFS(MJ$7="X",MH$12*[1]Données!$I$26,MC$3="Samedi",MH$12*[1]Données!$D$26,MC$3="Dimanche",MH$12*[1]Données!$F$26,$B12="SSIAP3",MH$12*[1]Données!$C$26)</f>
        <v>#N/A</v>
      </c>
      <c r="MM15" s="52" t="e">
        <f>_xlfn.IFS(MJ$7="X",MI$12*[1]Données!$I$26,MC$3="Samedi",MI$12*[1]Données!$D$26,MC$3="Dimanche",MI$12*[1]Données!$F$26,$B12="SSIAP3",MI$12*[1]Données!$B$26)</f>
        <v>#N/A</v>
      </c>
      <c r="MN15" s="54">
        <f>IF($B12="SSIAP3",SUM(MJ15:MM15),0)</f>
        <v>0</v>
      </c>
      <c r="MO15" s="73"/>
      <c r="MP15" s="73"/>
      <c r="MQ15" s="76"/>
      <c r="MR15" s="70"/>
      <c r="MS15" s="70"/>
      <c r="MT15" s="70"/>
      <c r="MU15" s="70"/>
      <c r="MV15" s="54" t="e">
        <f>_xlfn.IFS(MV$7="X",MR$12*[1]Données!$H$26,MO$3="Samedi",MR$12*[1]Données!$D$26,MO$3="Dimanche",MR$12*[1]Données!$F$26,$B12="SSIAP3",MR$12*[1]Données!$B$26)</f>
        <v>#N/A</v>
      </c>
      <c r="MW15" s="54" t="e">
        <f>_xlfn.IFS(MV$7="X",MS$12*[1]Données!$I$26,MO$3="Samedi",MS$12*[1]Données!$D$26,MO$3="Dimanche",MS$12*[1]Données!$F$26,$B12="SSIAP3",MS$12*[1]Données!$C$26)</f>
        <v>#N/A</v>
      </c>
      <c r="MX15" s="54" t="e">
        <f>_xlfn.IFS(MV$7="X",MT$12*[1]Données!$I$26,MO$3="Samedi",MT$12*[1]Données!$D$26,MO$3="Dimanche",MT$12*[1]Données!$F$26,$B12="SSIAP3",MT$12*[1]Données!$C$26)</f>
        <v>#N/A</v>
      </c>
      <c r="MY15" s="52" t="e">
        <f>_xlfn.IFS(MV$7="X",MU$12*[1]Données!$I$26,MO$3="Samedi",MU$12*[1]Données!$D$26,MO$3="Dimanche",MU$12*[1]Données!$F$26,$B12="SSIAP3",MU$12*[1]Données!$B$26)</f>
        <v>#N/A</v>
      </c>
      <c r="MZ15" s="54">
        <f>IF($B12="SSIAP3",SUM(MV15:MY15),0)</f>
        <v>0</v>
      </c>
      <c r="NA15" s="73"/>
      <c r="NB15" s="73"/>
      <c r="NC15" s="76"/>
      <c r="ND15" s="70"/>
      <c r="NE15" s="70"/>
      <c r="NF15" s="70"/>
      <c r="NG15" s="70"/>
      <c r="NH15" s="54" t="e">
        <f>_xlfn.IFS(NH$7="X",ND$12*[1]Données!$H$26,NA$3="Samedi",ND$12*[1]Données!$D$26,NA$3="Dimanche",ND$12*[1]Données!$F$26,$B12="SSIAP3",ND$12*[1]Données!$B$26)</f>
        <v>#N/A</v>
      </c>
      <c r="NI15" s="54" t="e">
        <f>_xlfn.IFS(NH$7="X",NE$12*[1]Données!$I$26,NA$3="Samedi",NE$12*[1]Données!$D$26,NA$3="Dimanche",NE$12*[1]Données!$F$26,$B12="SSIAP3",NE$12*[1]Données!$C$26)</f>
        <v>#N/A</v>
      </c>
      <c r="NJ15" s="54" t="e">
        <f>_xlfn.IFS(NH$7="X",NF$12*[1]Données!$I$26,NA$3="Samedi",NF$12*[1]Données!$D$26,NA$3="Dimanche",NF$12*[1]Données!$F$26,$B12="SSIAP3",NF$12*[1]Données!$C$26)</f>
        <v>#N/A</v>
      </c>
      <c r="NK15" s="52" t="e">
        <f>_xlfn.IFS(NH$7="X",NG$12*[1]Données!$I$26,NA$3="Samedi",NG$12*[1]Données!$D$26,NA$3="Dimanche",NG$12*[1]Données!$F$26,$B12="SSIAP3",NG$12*[1]Données!$B$26)</f>
        <v>#N/A</v>
      </c>
      <c r="NL15" s="54">
        <f>IF($B12="SSIAP3",SUM(NH15:NK15),0)</f>
        <v>0</v>
      </c>
      <c r="NM15" s="54">
        <f>IF($B12="SSIAP3",SUM($P15+$AB15+$AN15+$AZ15+$BL15+$BX15+$CJ15+$CV15+$DH15+$DT15+$EF15+$ER15+$FD15+$FP15+$GB14+$GB15+$GN15+$GZ15+$HL15+$HX15+$IJ15+$IV15+$JH15+$JT15+$KF15+$KR15+$LD15+$LP15+$MB15+$MN15+$MZ15+$NL15),0)</f>
        <v>0</v>
      </c>
    </row>
    <row r="16" spans="1:377" ht="15.75" thickBot="1">
      <c r="A16" s="77">
        <v>3</v>
      </c>
      <c r="B16" s="80" t="s">
        <v>28</v>
      </c>
      <c r="C16" s="80" t="s">
        <v>43</v>
      </c>
      <c r="D16" s="16"/>
      <c r="E16" s="71">
        <v>0.91666666666666663</v>
      </c>
      <c r="F16" s="71">
        <v>0.33333333333333331</v>
      </c>
      <c r="G16" s="74">
        <f>24*(MOD(F16-E16,1))</f>
        <v>10.000000000000002</v>
      </c>
      <c r="H16" s="68">
        <f>IF(E16&lt;(21/24),(MIN(21-E16*24,G16)),0)</f>
        <v>0</v>
      </c>
      <c r="I16" s="68">
        <f t="shared" ref="I16" si="85">IF(OR(E16&gt;=21/24,H16&lt;&gt;0),MIN(9-MAX(0,E16*24-21),G16-H16),0)</f>
        <v>8</v>
      </c>
      <c r="J16" s="68">
        <f>MAX(0,MIN(1,G16-SUM($H16:I16)))</f>
        <v>1</v>
      </c>
      <c r="K16" s="68">
        <f>MAX(0,G16-SUM(H16:J16))</f>
        <v>1.0000000000000018</v>
      </c>
      <c r="L16" s="50">
        <f>_xlfn.IFS(L$7="X",H$16*[1]Données!$H$23,E$3="Samedi",H$16*[1]Données!$D$23,E$3="Dimanche",H$16*[1]Données!$F31,$B16="ADS",H$16*[1]Données!$B$23)</f>
        <v>0</v>
      </c>
      <c r="M16" s="50">
        <f>_xlfn.IFS(L$7="X",I$16*[1]Données!$I$23,E$3="Samedi",I$16*[1]Données!$D$23,E$3="Dimanche",I$16*[1]Données!$F$23,$B16="ADS",I$16*[1]Données!$C$23)</f>
        <v>422.72</v>
      </c>
      <c r="N16" s="50">
        <f>_xlfn.IFS(L$7="X",J$16*[1]Données!$I$23,E$3="Samedi",J$16*[1]Données!$D$23,E$3="Dimanche",J$16*[1]Données!$F$23,$B16="ADS",J$16*[1]Données!$C$23)</f>
        <v>52.84</v>
      </c>
      <c r="O16" s="50">
        <f>_xlfn.IFS(L$7="X",K$16*[1]Données!$H$23,E$3="Samedi",K$16*[1]Données!$D$23,E$3="Dimanche",K$16*[1]Données!$F$23,$B16="ADS",K$16*[1]Données!$B$23)</f>
        <v>47.600000000000087</v>
      </c>
      <c r="P16" s="50">
        <f>IF($B16="ADS",SUM(L16:O16),0)</f>
        <v>523.1600000000002</v>
      </c>
      <c r="Q16" s="71">
        <v>0.70833333333333337</v>
      </c>
      <c r="R16" s="71">
        <v>0.33333333333333331</v>
      </c>
      <c r="S16" s="74">
        <f>24*(MOD(R16-Q16,1))</f>
        <v>15</v>
      </c>
      <c r="T16" s="68">
        <f>IF(Q16&lt;(21/24),(MIN(21-Q16*24,S16)),0)</f>
        <v>4</v>
      </c>
      <c r="U16" s="68">
        <f t="shared" ref="U16" si="86">IF(OR(Q16&gt;=21/24,T16&lt;&gt;0),MIN(9-MAX(0,Q16*24-21),S16-T16),0)</f>
        <v>9</v>
      </c>
      <c r="V16" s="68">
        <f>MAX(0,MIN(1,S16-SUM($T16:U16)))</f>
        <v>1</v>
      </c>
      <c r="W16" s="68">
        <f>MAX(0,S16-SUM(T16:V16))</f>
        <v>1</v>
      </c>
      <c r="X16" s="50">
        <f>_xlfn.IFS(X$7="X",T$16*[1]Données!$H$23,Q$3="Samedi",T$16*[1]Données!$D$23,Q$3="Dimanche",T$16*[1]Données!$F31,$B16="ADS",T$16*[1]Données!$B$23)</f>
        <v>95.2</v>
      </c>
      <c r="Y16" s="50">
        <f>_xlfn.IFS(X$7="X",U$16*[1]Données!$I$23,Q$3="Samedi",U$16*[1]Données!$D$23,Q$3="Dimanche",U$16*[1]Données!$F$23,$B16="ADS",U$16*[1]Données!$C$23)</f>
        <v>237.78000000000003</v>
      </c>
      <c r="Z16" s="50">
        <f>_xlfn.IFS(X$7="X",V$16*[1]Données!$I$23,Q$3="Samedi",V$16*[1]Données!$D$23,Q$3="Dimanche",V$16*[1]Données!$F$23,$B16="ADS",V$16*[1]Données!$C$23)</f>
        <v>26.42</v>
      </c>
      <c r="AA16" s="50">
        <f>_xlfn.IFS(X$7="X",W$16*[1]Données!$H$23,Q$3="Samedi",W$16*[1]Données!$D$23,Q$3="Dimanche",W$16*[1]Données!$F$23,$B16="ADS",W$16*[1]Données!$B$23)</f>
        <v>23.8</v>
      </c>
      <c r="AB16" s="50">
        <f>IF($B16="ADS",SUM(X16:AA16),0)</f>
        <v>383.20000000000005</v>
      </c>
      <c r="AC16" s="71">
        <v>0.70833333333333337</v>
      </c>
      <c r="AD16" s="71">
        <v>0.33333333333333331</v>
      </c>
      <c r="AE16" s="74">
        <f>24*(MOD(AD16-AC16,1))</f>
        <v>15</v>
      </c>
      <c r="AF16" s="68">
        <f>IF(AC16&lt;(21/24),(MIN(21-AC16*24,AE16)),0)</f>
        <v>4</v>
      </c>
      <c r="AG16" s="68">
        <f t="shared" ref="AG16" si="87">IF(OR(AC16&gt;=21/24,AF16&lt;&gt;0),MIN(9-MAX(0,AC16*24-21),AE16-AF16),0)</f>
        <v>9</v>
      </c>
      <c r="AH16" s="68">
        <f>MAX(0,MIN(1,AE16-SUM($AF16:AG16)))</f>
        <v>1</v>
      </c>
      <c r="AI16" s="68">
        <f>MAX(0,AE16-SUM(AF16:AH16))</f>
        <v>1</v>
      </c>
      <c r="AJ16" s="50">
        <f>_xlfn.IFS(AJ$7="X",AF$16*[1]Données!$H$23,AC$3="Samedi",AF$16*[1]Données!$D$23,AC$3="Dimanche",AF$16*[1]Données!$F31,$B16="ADS",AF$16*[1]Données!$B$23)</f>
        <v>95.2</v>
      </c>
      <c r="AK16" s="50">
        <f>_xlfn.IFS(AJ$7="X",AG$16*[1]Données!$I$23,AC$3="Samedi",AG$16*[1]Données!$D$23,AC$3="Dimanche",AG$16*[1]Données!$F$23,$B16="ADS",AG$16*[1]Données!$C$23)</f>
        <v>237.78000000000003</v>
      </c>
      <c r="AL16" s="50">
        <f>_xlfn.IFS(AJ$7="X",AH$16*[1]Données!$I$23,AC$3="Samedi",AH$16*[1]Données!$D$23,AC$3="Dimanche",AH$16*[1]Données!$F$23,$B16="ADS",AH$16*[1]Données!$C$23)</f>
        <v>26.42</v>
      </c>
      <c r="AM16" s="50">
        <f>_xlfn.IFS(AJ$7="X",AI$16*[1]Données!$H$23,AC$3="Samedi",AI$16*[1]Données!$D$23,AC$3="Dimanche",AI$16*[1]Données!$F$23,$B16="ADS",AI$16*[1]Données!$B$23)</f>
        <v>23.8</v>
      </c>
      <c r="AN16" s="50">
        <f>IF($B16="ADS",SUM(AJ16:AM16),0)</f>
        <v>383.20000000000005</v>
      </c>
      <c r="AO16" s="71">
        <v>0.70833333333333337</v>
      </c>
      <c r="AP16" s="71">
        <v>0.33333333333333331</v>
      </c>
      <c r="AQ16" s="74">
        <f>24*(MOD(AP16-AO16,1))</f>
        <v>15</v>
      </c>
      <c r="AR16" s="68">
        <f>IF(AO16&lt;(21/24),(MIN(21-AO16*24,AQ16)),0)</f>
        <v>4</v>
      </c>
      <c r="AS16" s="68">
        <f t="shared" ref="AS16" si="88">IF(OR(AO16&gt;=21/24,AR16&lt;&gt;0),MIN(9-MAX(0,AO16*24-21),AQ16-AR16),0)</f>
        <v>9</v>
      </c>
      <c r="AT16" s="68">
        <f>MAX(0,MIN(1,AQ16-SUM($AR16:AS16)))</f>
        <v>1</v>
      </c>
      <c r="AU16" s="68">
        <f>MAX(0,AQ16-SUM(AR16:AT16))</f>
        <v>1</v>
      </c>
      <c r="AV16" s="50">
        <f>_xlfn.IFS(AV$7="X",AR$16*[1]Données!$H$23,AO$3="Samedi",AR$16*[1]Données!$D$23,AO$3="Dimanche",AR$16*[1]Données!$F31,$B16="ADS",AR$16*[1]Données!$B$23)</f>
        <v>95.2</v>
      </c>
      <c r="AW16" s="50">
        <f>_xlfn.IFS(AV$7="X",AS$16*[1]Données!$I$23,AO$3="Samedi",AS$16*[1]Données!$D$23,AO$3="Dimanche",AS$16*[1]Données!$F$23,$B16="ADS",AS$16*[1]Données!$C$23)</f>
        <v>237.78000000000003</v>
      </c>
      <c r="AX16" s="50">
        <f>_xlfn.IFS(AV$7="X",AT$16*[1]Données!$I$23,AO$3="Samedi",AT$16*[1]Données!$D$23,AO$3="Dimanche",AT$16*[1]Données!$F$23,$B16="ADS",AT$16*[1]Données!$C$23)</f>
        <v>26.42</v>
      </c>
      <c r="AY16" s="50">
        <f>_xlfn.IFS(AV$7="X",AU$16*[1]Données!$H$23,AO$3="Samedi",AU$16*[1]Données!$D$23,AO$3="Dimanche",AU$16*[1]Données!$F$23,$B16="ADS",AU$16*[1]Données!$B$23)</f>
        <v>23.8</v>
      </c>
      <c r="AZ16" s="50">
        <f>IF($B16="ADS",SUM(AV16:AY16),0)</f>
        <v>383.20000000000005</v>
      </c>
      <c r="BA16" s="71">
        <v>0.70833333333333337</v>
      </c>
      <c r="BB16" s="71">
        <v>0.33333333333333331</v>
      </c>
      <c r="BC16" s="74">
        <f>24*(MOD(BB16-BA16,1))</f>
        <v>15</v>
      </c>
      <c r="BD16" s="68">
        <f>IF(BA16&lt;(21/24),(MIN(21-BA16*24,BC16)),0)</f>
        <v>4</v>
      </c>
      <c r="BE16" s="68">
        <f t="shared" ref="BE16" si="89">IF(OR(BA16&gt;=21/24,BD16&lt;&gt;0),MIN(9-MAX(0,BA16*24-21),BC16-BD16),0)</f>
        <v>9</v>
      </c>
      <c r="BF16" s="68">
        <f>MAX(0,MIN(1,BC16-SUM($BD16:BE16)))</f>
        <v>1</v>
      </c>
      <c r="BG16" s="68">
        <f>MAX(0,BC16-SUM(BD16:BF16))</f>
        <v>1</v>
      </c>
      <c r="BH16" s="50">
        <f>_xlfn.IFS(BH$7="X",BD$16*[1]Données!$H$23,BA$3="Samedi",BD$16*[1]Données!$D$23,BA$3="Dimanche",BD$16*[1]Données!$F31,$B16="ADS",BD$16*[1]Données!$B$23)</f>
        <v>95.2</v>
      </c>
      <c r="BI16" s="50">
        <f>_xlfn.IFS(BH$7="X",BE$16*[1]Données!$I$23,BA$3="Samedi",BE$16*[1]Données!$D$23,BA$3="Dimanche",BE$16*[1]Données!$F$23,$B16="ADS",BE$16*[1]Données!$C$23)</f>
        <v>214.20000000000002</v>
      </c>
      <c r="BJ16" s="50">
        <f>_xlfn.IFS(BH$7="X",BF$16*[1]Données!$I$23,BA$3="Samedi",BF$16*[1]Données!$D$23,BA$3="Dimanche",BF$16*[1]Données!$F$23,$B16="ADS",BF$16*[1]Données!$C$23)</f>
        <v>23.8</v>
      </c>
      <c r="BK16" s="50">
        <f>_xlfn.IFS(BH$7="X",BG$16*[1]Données!$H$23,BA$3="Samedi",BG$16*[1]Données!$D$23,BA$3="Dimanche",BG$16*[1]Données!$F$23,$B16="ADS",BG$16*[1]Données!$B$23)</f>
        <v>23.8</v>
      </c>
      <c r="BL16" s="50">
        <f>IF($B16="ADS",SUM(BH16:BK16),0)</f>
        <v>357.00000000000006</v>
      </c>
      <c r="BM16" s="71">
        <v>0.70833333333333337</v>
      </c>
      <c r="BN16" s="71">
        <v>0.33333333333333331</v>
      </c>
      <c r="BO16" s="74">
        <f>24*(MOD(BN16-BM16,1))</f>
        <v>15</v>
      </c>
      <c r="BP16" s="68">
        <f>IF(BM16&lt;(21/24),(MIN(21-BM16*24,BO16)),0)</f>
        <v>4</v>
      </c>
      <c r="BQ16" s="68">
        <f t="shared" ref="BQ16" si="90">IF(OR(BM16&gt;=21/24,BP16&lt;&gt;0),MIN(9-MAX(0,BM16*24-21),BO16-BP16),0)</f>
        <v>9</v>
      </c>
      <c r="BR16" s="68">
        <f>MAX(0,MIN(1,BO16-SUM($BP16:BQ16)))</f>
        <v>1</v>
      </c>
      <c r="BS16" s="68">
        <f>MAX(0,BO16-SUM(BP16:BR16))</f>
        <v>1</v>
      </c>
      <c r="BT16" s="50">
        <f>_xlfn.IFS(BT$7="X",BP$16*[1]Données!$H$23,BM$3="Samedi",BP$16*[1]Données!$D$23,BM$3="Dimanche",BP$16*[1]Données!$F31,$B16="ADS",BP$16*[1]Données!$B$23)</f>
        <v>0</v>
      </c>
      <c r="BU16" s="50">
        <f>_xlfn.IFS(BT$7="X",BQ$16*[1]Données!$I$23,BM$3="Samedi",BQ$16*[1]Données!$D$23,BM$3="Dimanche",BQ$16*[1]Données!$F$23,$B16="ADS",BQ$16*[1]Données!$C$23)</f>
        <v>235.62</v>
      </c>
      <c r="BV16" s="50">
        <f>_xlfn.IFS(BT$7="X",BR$16*[1]Données!$I$23,BM$3="Samedi",BR$16*[1]Données!$D$23,BM$3="Dimanche",BR$16*[1]Données!$F$23,$B16="ADS",BR$16*[1]Données!$C$23)</f>
        <v>26.18</v>
      </c>
      <c r="BW16" s="50">
        <f>_xlfn.IFS(BT$7="X",BS$16*[1]Données!$H$23,BM$3="Samedi",BS$16*[1]Données!$D$23,BM$3="Dimanche",BS$16*[1]Données!$F$23,$B16="ADS",BS$16*[1]Données!$B$23)</f>
        <v>26.18</v>
      </c>
      <c r="BX16" s="50">
        <f>IF($B16="ADS",SUM(BT16:BW16),0)</f>
        <v>287.98</v>
      </c>
      <c r="BY16" s="71">
        <v>0.70833333333333337</v>
      </c>
      <c r="BZ16" s="71">
        <v>0.33333333333333331</v>
      </c>
      <c r="CA16" s="74">
        <f>24*(MOD(BZ16-BY16,1))</f>
        <v>15</v>
      </c>
      <c r="CB16" s="68">
        <f>IF(BY16&lt;(21/24),(MIN(21-BY16*24,CA16)),0)</f>
        <v>4</v>
      </c>
      <c r="CC16" s="68">
        <f t="shared" ref="CC16" si="91">IF(OR(BY16&gt;=21/24,CB16&lt;&gt;0),MIN(9-MAX(0,BY16*24-21),CA16-CB16),0)</f>
        <v>9</v>
      </c>
      <c r="CD16" s="68">
        <f>MAX(0,MIN(1,CA16-SUM($BP16:CC16)))</f>
        <v>0</v>
      </c>
      <c r="CE16" s="68">
        <f>MAX(0,CA16-SUM(CB16:CD16))</f>
        <v>2</v>
      </c>
      <c r="CF16" s="50">
        <f>_xlfn.IFS(CF$7="X",CB$16*[1]Données!$H$23,BY$3="Samedi",CB$16*[1]Données!$D$23,BY$3="Dimanche",CB$16*[1]Données!$F31,$B16="ADS",CB$16*[1]Données!$B$23)</f>
        <v>95.2</v>
      </c>
      <c r="CG16" s="50">
        <f>_xlfn.IFS(CF$7="X",CC$16*[1]Données!$I$23,BY$3="Samedi",CC$16*[1]Données!$D$23,BY$3="Dimanche",CC$16*[1]Données!$F$23,$B16="ADS",CC$16*[1]Données!$C$23)</f>
        <v>237.78000000000003</v>
      </c>
      <c r="CH16" s="50">
        <f>_xlfn.IFS(CF$7="X",CD$16*[1]Données!$I$23,BY$3="Samedi",CD$16*[1]Données!$D$23,BY$3="Dimanche",CD$16*[1]Données!$F$23,$B16="ADS",CD$16*[1]Données!$C$23)</f>
        <v>0</v>
      </c>
      <c r="CI16" s="50">
        <f>_xlfn.IFS(CF$7="X",CE$16*[1]Données!$H$23,BY$3="Samedi",CE$16*[1]Données!$D$23,BY$3="Dimanche",CE$16*[1]Données!$F$23,$B16="ADS",CE$16*[1]Données!$B$23)</f>
        <v>47.6</v>
      </c>
      <c r="CJ16" s="50">
        <f>IF($B16="ADS",SUM(CF16:CI16),0)</f>
        <v>380.58000000000004</v>
      </c>
      <c r="CK16" s="71">
        <v>0.70833333333333337</v>
      </c>
      <c r="CL16" s="71">
        <v>0.33333333333333331</v>
      </c>
      <c r="CM16" s="74">
        <f>24*(MOD(CL16-CK16,1))</f>
        <v>15</v>
      </c>
      <c r="CN16" s="68">
        <f>IF(CK16&lt;(21/24),(MIN(21-CK16*24,CM16)),0)</f>
        <v>4</v>
      </c>
      <c r="CO16" s="68">
        <f t="shared" ref="CO16" si="92">IF(OR(CK16&gt;=21/24,CN16&lt;&gt;0),MIN(9-MAX(0,CK16*24-21),CM16-CN16),0)</f>
        <v>9</v>
      </c>
      <c r="CP16" s="68">
        <f t="shared" ref="CP16" si="93">MAX(0,MIN(1,CM16-SUM(CN16:CO16)))</f>
        <v>1</v>
      </c>
      <c r="CQ16" s="68">
        <f>MAX(0,CM16-SUM(CN16:CP16))</f>
        <v>1</v>
      </c>
      <c r="CR16" s="50">
        <f>_xlfn.IFS(CR$7="X",CN$16*[1]Données!$H$23,CK$3="Samedi",CN$16*[1]Données!$D$23,CK$3="Dimanche",CN$16*[1]Données!$F31,$B16="ADS",CN$16*[1]Données!$B$23)</f>
        <v>95.2</v>
      </c>
      <c r="CS16" s="50">
        <f>_xlfn.IFS(CR$7="X",CO$16*[1]Données!$I$23,CK$3="Samedi",CO$16*[1]Données!$D$23,CK$3="Dimanche",CO$16*[1]Données!$F$23,$B16="ADS",CO$16*[1]Données!$C$23)</f>
        <v>237.78000000000003</v>
      </c>
      <c r="CT16" s="50">
        <f>_xlfn.IFS(CR$7="X",CP$16*[1]Données!$I$23,CK$3="Samedi",CP$16*[1]Données!$D$23,CK$3="Dimanche",CP$16*[1]Données!$F$23,$B16="ADS",CP$16*[1]Données!$C$23)</f>
        <v>26.42</v>
      </c>
      <c r="CU16" s="50">
        <f>_xlfn.IFS(CR$7="X",CQ$16*[1]Données!$H$23,CK$3="Samedi",CQ$16*[1]Données!$D$23,CK$3="Dimanche",CQ$16*[1]Données!$F$23,$B16="ADS",CQ$16*[1]Données!$B$23)</f>
        <v>23.8</v>
      </c>
      <c r="CV16" s="50">
        <f>IF($B16="ADS",SUM(CR16:CU16),0)</f>
        <v>383.20000000000005</v>
      </c>
      <c r="CW16" s="71">
        <v>0.70833333333333337</v>
      </c>
      <c r="CX16" s="71">
        <v>0.33333333333333331</v>
      </c>
      <c r="CY16" s="74">
        <f>24*(MOD(CX16-CW16,1))</f>
        <v>15</v>
      </c>
      <c r="CZ16" s="68">
        <f>IF(CW16&lt;(21/24),(MIN(21-CW16*24,CY16)),0)</f>
        <v>4</v>
      </c>
      <c r="DA16" s="68">
        <f t="shared" ref="DA16" si="94">IF(OR(CW16&gt;=21/24,CZ16&lt;&gt;0),MIN(9-MAX(0,CW16*24-21),CY16-CZ16),0)</f>
        <v>9</v>
      </c>
      <c r="DB16" s="68">
        <f t="shared" ref="DB16" si="95">MAX(0,MIN(1,CY16-SUM(CZ16:DA16)))</f>
        <v>1</v>
      </c>
      <c r="DC16" s="68">
        <f>MAX(0,CY16-SUM(CZ16:DB16))</f>
        <v>1</v>
      </c>
      <c r="DD16" s="50">
        <f>_xlfn.IFS(DD$7="X",CZ$16*[1]Données!$H$23,CW$3="Samedi",CZ$16*[1]Données!$D$23,CW$3="Dimanche",CZ$16*[1]Données!$F31,$B16="ADS",CZ$16*[1]Données!$B$23)</f>
        <v>95.2</v>
      </c>
      <c r="DE16" s="50">
        <f>_xlfn.IFS(DD$7="X",DA$16*[1]Données!$I$23,CW$3="Samedi",DA$16*[1]Données!$D$23,CW$3="Dimanche",DA$16*[1]Données!$F$23,$B16="ADS",DA$16*[1]Données!$C$23)</f>
        <v>237.78000000000003</v>
      </c>
      <c r="DF16" s="50">
        <f>_xlfn.IFS(DD$7="X",DB$16*[1]Données!$I$23,CW$3="Samedi",DB$16*[1]Données!$D$23,CW$3="Dimanche",DB$16*[1]Données!$F$23,$B16="ADS",DB$16*[1]Données!$C$23)</f>
        <v>26.42</v>
      </c>
      <c r="DG16" s="50">
        <f>_xlfn.IFS(DD$7="X",DC$16*[1]Données!$H$23,CW$3="Samedi",DC$16*[1]Données!$D$23,CW$3="Dimanche",DC$16*[1]Données!$F$23,$B16="ADS",DC$16*[1]Données!$B$23)</f>
        <v>23.8</v>
      </c>
      <c r="DH16" s="50">
        <f>IF($B16="ADS",SUM(DD16:DG16),0)</f>
        <v>383.20000000000005</v>
      </c>
      <c r="DI16" s="71">
        <v>0.70833333333333337</v>
      </c>
      <c r="DJ16" s="71">
        <v>0.33333333333333331</v>
      </c>
      <c r="DK16" s="74">
        <f>24*(MOD(DJ16-DI16,1))</f>
        <v>15</v>
      </c>
      <c r="DL16" s="68">
        <f>IF(DI16&lt;(21/24),(MIN(21-DI16*24,DK16)),0)</f>
        <v>4</v>
      </c>
      <c r="DM16" s="68">
        <f t="shared" ref="DM16" si="96">IF(OR(DI16&gt;=21/24,DL16&lt;&gt;0),MIN(9-MAX(0,DI16*24-21),DK16-DL16),0)</f>
        <v>9</v>
      </c>
      <c r="DN16" s="68">
        <f>MAX(0,MIN(1,DK16-SUM($DL16:DM16)))</f>
        <v>1</v>
      </c>
      <c r="DO16" s="68">
        <f>MAX(0,DK16-SUM(DL16:DN16))</f>
        <v>1</v>
      </c>
      <c r="DP16" s="50">
        <f>_xlfn.IFS(DP$7="X",DL$16*[1]Données!$H$23,DI$3="Samedi",DL$16*[1]Données!$D$23,DI$3="Dimanche",DL$16*[1]Données!$F31,$B16="ADS",DL$16*[1]Données!$B$23)</f>
        <v>95.2</v>
      </c>
      <c r="DQ16" s="50">
        <f>_xlfn.IFS(DP$7="X",DM$16*[1]Données!$I$23,DI$3="Samedi",DM$16*[1]Données!$D$23,DI$3="Dimanche",DM$16*[1]Données!$F$23,$B16="ADS",DM$16*[1]Données!$C$23)</f>
        <v>237.78000000000003</v>
      </c>
      <c r="DR16" s="50">
        <f>_xlfn.IFS(DP$7="X",DN$16*[1]Données!$I$23,DI$3="Samedi",DN$16*[1]Données!$D$23,DI$3="Dimanche",DN$16*[1]Données!$F$23,$B16="ADS",DN$16*[1]Données!$C$23)</f>
        <v>26.42</v>
      </c>
      <c r="DS16" s="50">
        <f>_xlfn.IFS(DP$7="X",DO$16*[1]Données!$H$23,DI$3="Samedi",DO$16*[1]Données!$D$23,DI$3="Dimanche",DO$16*[1]Données!$F$23,$B16="ADS",DO$16*[1]Données!$B$23)</f>
        <v>23.8</v>
      </c>
      <c r="DT16" s="50">
        <f>IF($B16="ADS",SUM(DP16:DS16),0)</f>
        <v>383.20000000000005</v>
      </c>
      <c r="DU16" s="71">
        <v>0.70833333333333337</v>
      </c>
      <c r="DV16" s="71">
        <v>0.33333333333333331</v>
      </c>
      <c r="DW16" s="74">
        <f>24*(MOD(DV16-DU16,1))</f>
        <v>15</v>
      </c>
      <c r="DX16" s="68">
        <f>IF(DU16&lt;(21/24),(MIN(21-DU16*24,DW16)),0)</f>
        <v>4</v>
      </c>
      <c r="DY16" s="68">
        <f t="shared" ref="DY16" si="97">IF(OR(DU16&gt;=21/24,DX16&lt;&gt;0),MIN(9-MAX(0,DU16*24-21),DW16-DX16),0)</f>
        <v>9</v>
      </c>
      <c r="DZ16" s="68">
        <f t="shared" ref="DZ16" si="98">MAX(0,MIN(1,DW16-SUM(DX16:DY16)))</f>
        <v>1</v>
      </c>
      <c r="EA16" s="68">
        <f>MAX(0,DW16-SUM(DX16:DZ16))</f>
        <v>1</v>
      </c>
      <c r="EB16" s="50">
        <f>_xlfn.IFS(EB$7="X",DX$16*[1]Données!$H$23,DU$3="Samedi",DX$16*[1]Données!$D$23,DU$3="Dimanche",DX$16*[1]Données!$F31,$B16="ADS",DX$16*[1]Données!$B$23)</f>
        <v>95.2</v>
      </c>
      <c r="EC16" s="50">
        <f>_xlfn.IFS(EB$7="X",DY$16*[1]Données!$I$23,DU$3="Samedi",DY$16*[1]Données!$D$23,DU$3="Dimanche",DY$16*[1]Données!$F$23,$B16="ADS",DY$16*[1]Données!$C$23)</f>
        <v>237.78000000000003</v>
      </c>
      <c r="ED16" s="50">
        <f>_xlfn.IFS(EB$7="X",DZ$16*[1]Données!$I$23,DU$3="Samedi",DZ$16*[1]Données!$D$23,DU$3="Dimanche",DZ$16*[1]Données!$F$23,$B16="ADS",DZ$16*[1]Données!$C$23)</f>
        <v>26.42</v>
      </c>
      <c r="EE16" s="50">
        <f>_xlfn.IFS(EB$7="X",EA$16*[1]Données!$H$23,DU$3="Samedi",EA$16*[1]Données!$D$23,DU$3="Dimanche",EA$16*[1]Données!$F$23,$B16="ADS",EA$16*[1]Données!$B$23)</f>
        <v>23.8</v>
      </c>
      <c r="EF16" s="50">
        <f>IF($B16="ADS",SUM(EB16:EE16),0)</f>
        <v>383.20000000000005</v>
      </c>
      <c r="EG16" s="71">
        <v>0.70833333333333337</v>
      </c>
      <c r="EH16" s="71">
        <v>0.33333333333333331</v>
      </c>
      <c r="EI16" s="74">
        <f>24*(MOD(EH16-EG16,1))</f>
        <v>15</v>
      </c>
      <c r="EJ16" s="68">
        <f>IF(EG16&lt;(21/24),(MIN(21-EG16*24,EI16)),0)</f>
        <v>4</v>
      </c>
      <c r="EK16" s="68">
        <f t="shared" ref="EK16" si="99">IF(OR(EG16&gt;=21/24,EJ16&lt;&gt;0),MIN(9-MAX(0,EG16*24-21),EI16-EJ16),0)</f>
        <v>9</v>
      </c>
      <c r="EL16" s="68">
        <f t="shared" ref="EL16" si="100">MAX(0,MIN(1,EI16-SUM(EJ16:EK16)))</f>
        <v>1</v>
      </c>
      <c r="EM16" s="68">
        <f>MAX(0,EI16-SUM(EJ16:EL16))</f>
        <v>1</v>
      </c>
      <c r="EN16" s="50">
        <f>_xlfn.IFS(EN$7="X",EJ$16*[1]Données!$H$23,EG$3="Samedi",EJ$16*[1]Données!$D$23,EG$3="Dimanche",EJ$16*[1]Données!$F31,$B16="ADS",EJ$16*[1]Données!$B$23)</f>
        <v>95.2</v>
      </c>
      <c r="EO16" s="50">
        <f>_xlfn.IFS(EN$7="X",EK$16*[1]Données!$I$23,EG$3="Samedi",EK$16*[1]Données!$D$23,EG$3="Dimanche",EK$16*[1]Données!$F$23,$B16="ADS",EK$16*[1]Données!$C$23)</f>
        <v>214.20000000000002</v>
      </c>
      <c r="EP16" s="50">
        <f>_xlfn.IFS(EN$7="X",EL$16*[1]Données!$I$23,EG$3="Samedi",EL$16*[1]Données!$D$23,EG$3="Dimanche",EL$16*[1]Données!$F$23,$B16="ADS",EL$16*[1]Données!$C$23)</f>
        <v>23.8</v>
      </c>
      <c r="EQ16" s="50">
        <f>_xlfn.IFS(EN$7="X",EM$16*[1]Données!$H$23,EG$3="Samedi",EM$16*[1]Données!$D$23,EG$3="Dimanche",EM$16*[1]Données!$F$23,$B16="ADS",EM$16*[1]Données!$B$23)</f>
        <v>23.8</v>
      </c>
      <c r="ER16" s="50">
        <f>IF($B16="ADS",SUM(EN16:EQ16),0)</f>
        <v>357.00000000000006</v>
      </c>
      <c r="ES16" s="71">
        <v>0.70833333333333337</v>
      </c>
      <c r="ET16" s="71">
        <v>0.33333333333333331</v>
      </c>
      <c r="EU16" s="74">
        <f>24*(MOD(ET16-ES16,1))</f>
        <v>15</v>
      </c>
      <c r="EV16" s="68">
        <f>IF(ES16&lt;(21/24),(MIN(21-ES16*24,EU16)),0)</f>
        <v>4</v>
      </c>
      <c r="EW16" s="68">
        <f t="shared" ref="EW16" si="101">IF(OR(ES16&gt;=21/24,EV16&lt;&gt;0),MIN(9-MAX(0,ES16*24-21),EU16-EV16),0)</f>
        <v>9</v>
      </c>
      <c r="EX16" s="68">
        <f t="shared" ref="EX16" si="102">MAX(0,MIN(1,EU16-SUM(EV16:EW16)))</f>
        <v>1</v>
      </c>
      <c r="EY16" s="68">
        <f>MAX(0,EU16-SUM(EV16:EX16))</f>
        <v>1</v>
      </c>
      <c r="EZ16" s="50">
        <f>_xlfn.IFS(EZ$7="X",EV$16*[1]Données!$H$23,ES$3="Samedi",EV$16*[1]Données!$D$23,ES$3="Dimanche",EV$16*[1]Données!$F31,$B16="ADS",EV$16*[1]Données!$B$23)</f>
        <v>0</v>
      </c>
      <c r="FA16" s="50">
        <f>_xlfn.IFS(EZ$7="X",EW$16*[1]Données!$I$23,ES$3="Samedi",EW$16*[1]Données!$D$23,ES$3="Dimanche",EW$16*[1]Données!$F$23,$B16="ADS",EW$16*[1]Données!$C$23)</f>
        <v>235.62</v>
      </c>
      <c r="FB16" s="50">
        <f>_xlfn.IFS(EZ$7="X",EX$16*[1]Données!$I$23,ES$3="Samedi",EX$16*[1]Données!$D$23,ES$3="Dimanche",EX$16*[1]Données!$F$23,$B16="ADS",EX$16*[1]Données!$C$23)</f>
        <v>26.18</v>
      </c>
      <c r="FC16" s="50">
        <f>_xlfn.IFS(EZ$7="X",EY$16*[1]Données!$H$23,ES$3="Samedi",EY$16*[1]Données!$D$23,ES$3="Dimanche",EY$16*[1]Données!$F$23,$B16="ADS",EY$16*[1]Données!$B$23)</f>
        <v>26.18</v>
      </c>
      <c r="FD16" s="50">
        <f>IF($B16="ADS",SUM(EZ16:FC16),0)</f>
        <v>287.98</v>
      </c>
      <c r="FE16" s="71">
        <v>0.70833333333333337</v>
      </c>
      <c r="FF16" s="71">
        <v>0.33333333333333331</v>
      </c>
      <c r="FG16" s="74">
        <f>24*(MOD(FF16-FE16,1))</f>
        <v>15</v>
      </c>
      <c r="FH16" s="68">
        <f>IF(FE16&lt;(21/24),(MIN(21-FE16*24,FG16)),0)</f>
        <v>4</v>
      </c>
      <c r="FI16" s="68">
        <f t="shared" ref="FI16" si="103">IF(OR(FE16&gt;=21/24,FH16&lt;&gt;0),MIN(9-MAX(0,FE16*24-21),FG16-FH16),0)</f>
        <v>9</v>
      </c>
      <c r="FJ16" s="68">
        <f t="shared" ref="FJ16" si="104">MAX(0,MIN(1,FG16-SUM(FH16:FI16)))</f>
        <v>1</v>
      </c>
      <c r="FK16" s="68">
        <f>MAX(0,FG16-SUM(FH16:FJ16))</f>
        <v>1</v>
      </c>
      <c r="FL16" s="50">
        <f>_xlfn.IFS(FL$7="X",FH$16*[1]Données!$H$23,FE$3="Samedi",FH$16*[1]Données!$D$23,FE$3="Dimanche",FH$16*[1]Données!$F31,$B16="ADS",FH$16*[1]Données!$B$23)</f>
        <v>95.2</v>
      </c>
      <c r="FM16" s="50">
        <f>_xlfn.IFS(FL$7="X",FI$16*[1]Données!$I$23,FE$3="Samedi",FI$16*[1]Données!$D$23,FE$3="Dimanche",FI$16*[1]Données!$F$23,$B16="ADS",FI$16*[1]Données!$C$23)</f>
        <v>237.78000000000003</v>
      </c>
      <c r="FN16" s="50">
        <f>_xlfn.IFS(FL$7="X",FJ$16*[1]Données!$I$23,FE$3="Samedi",FJ$16*[1]Données!$D$23,FE$3="Dimanche",FJ$16*[1]Données!$F$23,$B16="ADS",FJ$16*[1]Données!$C$23)</f>
        <v>26.42</v>
      </c>
      <c r="FO16" s="50">
        <f>_xlfn.IFS(FL$7="X",FK$16*[1]Données!$H$23,FE$3="Samedi",FK$16*[1]Données!$D$23,FE$3="Dimanche",FK$16*[1]Données!$F$23,$B16="ADS",FK$16*[1]Données!$B$23)</f>
        <v>23.8</v>
      </c>
      <c r="FP16" s="50">
        <f>IF($B16="ADS",SUM(FL16:FO16),0)</f>
        <v>383.20000000000005</v>
      </c>
      <c r="FQ16" s="71">
        <v>0.70833333333333337</v>
      </c>
      <c r="FR16" s="71">
        <v>0.33333333333333331</v>
      </c>
      <c r="FS16" s="74">
        <f>24*(MOD(FR16-FQ16,1))</f>
        <v>15</v>
      </c>
      <c r="FT16" s="68">
        <f>IF(FQ16&lt;(21/24),(MIN(21-FQ16*24,FS16)),0)</f>
        <v>4</v>
      </c>
      <c r="FU16" s="68">
        <f t="shared" ref="FU16" si="105">IF(OR(FQ16&gt;=21/24,FT16&lt;&gt;0),MIN(9-MAX(0,FQ16*24-21),FS16-FT16),0)</f>
        <v>9</v>
      </c>
      <c r="FV16" s="68">
        <f t="shared" ref="FV16" si="106">MAX(0,MIN(1,FS16-SUM(FT16:FU16)))</f>
        <v>1</v>
      </c>
      <c r="FW16" s="68">
        <f>MAX(0,FS16-SUM(FT16:FV16))</f>
        <v>1</v>
      </c>
      <c r="FX16" s="50">
        <f>_xlfn.IFS(FX$7="X",FT$16*[1]Données!$H$23,FQ$3="Samedi",FT$16*[1]Données!$D$23,FQ$3="Dimanche",FT$16*[1]Données!$F31,$B16="ADS",FT$16*[1]Données!$B$23)</f>
        <v>95.2</v>
      </c>
      <c r="FY16" s="50">
        <f>_xlfn.IFS(FX$7="X",FU$16*[1]Données!$I$23,FQ$3="Samedi",FU$16*[1]Données!$D$23,FQ$3="Dimanche",FU$16*[1]Données!$F$23,$B16="ADS",FU$16*[1]Données!$C$23)</f>
        <v>237.78000000000003</v>
      </c>
      <c r="FZ16" s="50">
        <f>_xlfn.IFS(FX$7="X",FV$16*[1]Données!$I$23,FQ$3="Samedi",FV$16*[1]Données!$D$23,FQ$3="Dimanche",FV$16*[1]Données!$F$23,$B16="ADS",FV$16*[1]Données!$C$23)</f>
        <v>26.42</v>
      </c>
      <c r="GA16" s="50">
        <f>_xlfn.IFS(FX$7="X",FW$16*[1]Données!$H$23,FQ$3="Samedi",FW$16*[1]Données!$D$23,FQ$3="Dimanche",FW$16*[1]Données!$F$23,$B16="ADS",FW$16*[1]Données!$B$23)</f>
        <v>23.8</v>
      </c>
      <c r="GB16" s="50">
        <f>IF($B16="ADS",SUM(FX16:GA16),0)</f>
        <v>383.20000000000005</v>
      </c>
      <c r="GC16" s="71">
        <v>0.70833333333333337</v>
      </c>
      <c r="GD16" s="71">
        <v>0.33333333333333331</v>
      </c>
      <c r="GE16" s="74">
        <f>24*(MOD(GD16-GC16,1))</f>
        <v>15</v>
      </c>
      <c r="GF16" s="68">
        <f>IF(GC16&lt;(21/24),(MIN(21-GC16*24,GE16)),0)</f>
        <v>4</v>
      </c>
      <c r="GG16" s="68">
        <f t="shared" ref="GG16" si="107">IF(OR(GC16&gt;=21/24,GF16&lt;&gt;0),MIN(9-MAX(0,GC16*24-21),GE16-GF16),0)</f>
        <v>9</v>
      </c>
      <c r="GH16" s="68">
        <f t="shared" ref="GH16" si="108">MAX(0,MIN(1,GE16-SUM(GF16:GG16)))</f>
        <v>1</v>
      </c>
      <c r="GI16" s="68">
        <f>MAX(0,GE16-SUM(GF16:GH16))</f>
        <v>1</v>
      </c>
      <c r="GJ16" s="50">
        <f>_xlfn.IFS(GJ$7="X",GF$16*[1]Données!$H$23,GC$3="Samedi",GF$16*[1]Données!$D$23,GC$3="Dimanche",GF$16*[1]Données!$F31,$B16="ADS",GF$16*[1]Données!$B$23)</f>
        <v>95.2</v>
      </c>
      <c r="GK16" s="50">
        <f>_xlfn.IFS(GJ$7="X",GG$16*[1]Données!$I$23,GC$3="Samedi",GG$16*[1]Données!$D$23,GC$3="Dimanche",GG$16*[1]Données!$F$23,$B16="ADS",GG$16*[1]Données!$C$23)</f>
        <v>237.78000000000003</v>
      </c>
      <c r="GL16" s="50">
        <f>_xlfn.IFS(GJ$7="X",GH$16*[1]Données!$I$23,GC$3="Samedi",GH$16*[1]Données!$D$23,GC$3="Dimanche",GH$16*[1]Données!$F$23,$B16="ADS",GH$16*[1]Données!$C$23)</f>
        <v>26.42</v>
      </c>
      <c r="GM16" s="50">
        <f>_xlfn.IFS(GJ$7="X",GI$16*[1]Données!$H$23,GC$3="Samedi",GI$16*[1]Données!$D$23,GC$3="Dimanche",GI$16*[1]Données!$F$23,$B16="ADS",GI$16*[1]Données!$B$23)</f>
        <v>23.8</v>
      </c>
      <c r="GN16" s="50">
        <f>IF($B16="ADS",SUM(GJ16:GM16),0)</f>
        <v>383.20000000000005</v>
      </c>
      <c r="GO16" s="71">
        <v>0.70833333333333337</v>
      </c>
      <c r="GP16" s="71">
        <v>0.33333333333333331</v>
      </c>
      <c r="GQ16" s="74">
        <f>24*(MOD(GP16-GO16,1))</f>
        <v>15</v>
      </c>
      <c r="GR16" s="68">
        <f>IF(GO16&lt;(21/24),(MIN(21-GO16*24,GQ16)),0)</f>
        <v>4</v>
      </c>
      <c r="GS16" s="68">
        <f t="shared" ref="GS16" si="109">IF(OR(GO16&gt;=21/24,GR16&lt;&gt;0),MIN(9-MAX(0,GO16*24-21),GQ16-GR16),0)</f>
        <v>9</v>
      </c>
      <c r="GT16" s="68">
        <f t="shared" ref="GT16" si="110">MAX(0,MIN(1,GQ16-SUM(GR16:GS16)))</f>
        <v>1</v>
      </c>
      <c r="GU16" s="68">
        <f>MAX(0,GQ16-SUM(GR16:GT16))</f>
        <v>1</v>
      </c>
      <c r="GV16" s="50">
        <f>_xlfn.IFS(GV$7="X",GR$16*[1]Données!$H$23,GO$3="Samedi",GR$16*[1]Données!$D$23,GO$3="Dimanche",GR$16*[1]Données!$F31,$B16="ADS",GR$16*[1]Données!$B$23)</f>
        <v>95.2</v>
      </c>
      <c r="GW16" s="50">
        <f>_xlfn.IFS(GV$7="X",GS$16*[1]Données!$I$23,GO$3="Samedi",GS$16*[1]Données!$D$23,GO$3="Dimanche",GS$16*[1]Données!$F$23,$B16="ADS",GS$16*[1]Données!$C$23)</f>
        <v>237.78000000000003</v>
      </c>
      <c r="GX16" s="50">
        <f>_xlfn.IFS(GV$7="X",GT$16*[1]Données!$I$23,GO$3="Samedi",GT$16*[1]Données!$D$23,GO$3="Dimanche",GT$16*[1]Données!$F$23,$B16="ADS",GT$16*[1]Données!$C$23)</f>
        <v>26.42</v>
      </c>
      <c r="GY16" s="50">
        <f>_xlfn.IFS(GV$7="X",GU$16*[1]Données!$H$23,GO$3="Samedi",GU$16*[1]Données!$D$23,GO$3="Dimanche",GU$16*[1]Données!$F$23,$B16="ADS",GU$16*[1]Données!$B$23)</f>
        <v>23.8</v>
      </c>
      <c r="GZ16" s="50">
        <f>IF($B16="ADS",SUM(GV16:GY16),0)</f>
        <v>383.20000000000005</v>
      </c>
      <c r="HA16" s="71">
        <v>0.70833333333333337</v>
      </c>
      <c r="HB16" s="71">
        <v>0.33333333333333331</v>
      </c>
      <c r="HC16" s="74">
        <f>24*(MOD(HB16-HA16,1))</f>
        <v>15</v>
      </c>
      <c r="HD16" s="68">
        <f>IF(HA16&lt;(21/24),(MIN(21-HA16*24,HC16)),0)</f>
        <v>4</v>
      </c>
      <c r="HE16" s="68">
        <f t="shared" ref="HE16" si="111">IF(OR(HA16&gt;=21/24,HD16&lt;&gt;0),MIN(9-MAX(0,HA16*24-21),HC16-HD16),0)</f>
        <v>9</v>
      </c>
      <c r="HF16" s="68">
        <f t="shared" ref="HF16" si="112">MAX(0,MIN(1,HC16-SUM(HD16:HE16)))</f>
        <v>1</v>
      </c>
      <c r="HG16" s="68">
        <f>MAX(0,HC16-SUM(HD16:HF16))</f>
        <v>1</v>
      </c>
      <c r="HH16" s="50">
        <f>_xlfn.IFS(HH$7="X",HD$16*[1]Données!$H$23,HA$3="Samedi",HD$16*[1]Données!$D$23,HA$3="Dimanche",HD$16*[1]Données!$F31,$B16="ADS",HD$16*[1]Données!$B$23)</f>
        <v>95.2</v>
      </c>
      <c r="HI16" s="50">
        <f>_xlfn.IFS(HH$7="X",HE$16*[1]Données!$I$23,HA$3="Samedi",HE$16*[1]Données!$D$23,HA$3="Dimanche",HE$16*[1]Données!$F$23,$B16="ADS",HE$16*[1]Données!$C$23)</f>
        <v>237.78000000000003</v>
      </c>
      <c r="HJ16" s="50">
        <f>_xlfn.IFS(HH$7="X",HF$16*[1]Données!$I$23,HA$3="Samedi",HF$16*[1]Données!$D$23,HA$3="Dimanche",HF$16*[1]Données!$F$23,$B16="ADS",HF$16*[1]Données!$C$23)</f>
        <v>26.42</v>
      </c>
      <c r="HK16" s="50">
        <f>_xlfn.IFS(HH$7="X",HG$16*[1]Données!$H$23,HA$3="Samedi",HG$16*[1]Données!$D$23,HA$3="Dimanche",HG$16*[1]Données!$F$23,$B16="ADS",HG$16*[1]Données!$B$23)</f>
        <v>23.8</v>
      </c>
      <c r="HL16" s="50">
        <f>IF($B16="ADS",SUM(HH16:HK16),0)</f>
        <v>383.20000000000005</v>
      </c>
      <c r="HM16" s="71">
        <v>0.70833333333333337</v>
      </c>
      <c r="HN16" s="71">
        <v>0.33333333333333331</v>
      </c>
      <c r="HO16" s="74">
        <f>24*(MOD(HN16-HM16,1))</f>
        <v>15</v>
      </c>
      <c r="HP16" s="68">
        <f>IF(HM16&lt;(21/24),(MIN(21-HM16*24,HO16)),0)</f>
        <v>4</v>
      </c>
      <c r="HQ16" s="68">
        <f t="shared" ref="HQ16" si="113">IF(OR(HM16&gt;=21/24,HP16&lt;&gt;0),MIN(9-MAX(0,HM16*24-21),HO16-HP16),0)</f>
        <v>9</v>
      </c>
      <c r="HR16" s="68">
        <f t="shared" ref="HR16" si="114">MAX(0,MIN(1,HO16-SUM(HP16:HQ16)))</f>
        <v>1</v>
      </c>
      <c r="HS16" s="68">
        <f>MAX(0,HO16-SUM(HP16:HR16))</f>
        <v>1</v>
      </c>
      <c r="HT16" s="50">
        <f>_xlfn.IFS(HT$7="X",HP$16*[1]Données!$H$23,HM$3="Samedi",HP$16*[1]Données!$D$23,HM$3="Dimanche",HP$16*[1]Données!$F31,$B16="ADS",HP$16*[1]Données!$B$23)</f>
        <v>95.2</v>
      </c>
      <c r="HU16" s="50">
        <f>_xlfn.IFS(HT$7="X",HQ$16*[1]Données!$I$23,HM$3="Samedi",HQ$16*[1]Données!$D$23,HM$3="Dimanche",HQ$16*[1]Données!$F$23,$B16="ADS",HQ$16*[1]Données!$C$23)</f>
        <v>214.20000000000002</v>
      </c>
      <c r="HV16" s="50">
        <f>_xlfn.IFS(HT$7="X",HR$16*[1]Données!$I$23,HM$3="Samedi",HR$16*[1]Données!$D$23,HM$3="Dimanche",HR$16*[1]Données!$F$23,$B16="ADS",HR$16*[1]Données!$C$23)</f>
        <v>23.8</v>
      </c>
      <c r="HW16" s="50">
        <f>_xlfn.IFS(HT$7="X",HS$16*[1]Données!$H$23,HM$3="Samedi",HS$16*[1]Données!$D$23,HM$3="Dimanche",HS$16*[1]Données!$F$23,$B16="ADS",HS$16*[1]Données!$B$23)</f>
        <v>23.8</v>
      </c>
      <c r="HX16" s="50">
        <f>IF($B16="ADS",SUM(HT16:HW16),0)</f>
        <v>357.00000000000006</v>
      </c>
      <c r="HY16" s="71">
        <v>0.70833333333333337</v>
      </c>
      <c r="HZ16" s="71">
        <v>0.33333333333333331</v>
      </c>
      <c r="IA16" s="74">
        <f>24*(MOD(HZ16-HY16,1))</f>
        <v>15</v>
      </c>
      <c r="IB16" s="68">
        <f>IF(HY16&lt;(21/24),(MIN(21-HY16*24,IA16)),0)</f>
        <v>4</v>
      </c>
      <c r="IC16" s="68">
        <f t="shared" ref="IC16" si="115">IF(OR(HY16&gt;=21/24,IB16&lt;&gt;0),MIN(9-MAX(0,HY16*24-21),IA16-IB16),0)</f>
        <v>9</v>
      </c>
      <c r="ID16" s="68">
        <f t="shared" ref="ID16" si="116">MAX(0,MIN(1,IA16-SUM(IB16:IC16)))</f>
        <v>1</v>
      </c>
      <c r="IE16" s="68">
        <f>MAX(0,IA16-SUM(IB16:ID16))</f>
        <v>1</v>
      </c>
      <c r="IF16" s="50">
        <f>_xlfn.IFS(IF$7="X",IB$16*[1]Données!$H$23,HY$3="Samedi",IB$16*[1]Données!$D$23,HY$3="Dimanche",IB$16*[1]Données!$F31,$B16="ADS",IB$16*[1]Données!$B$23)</f>
        <v>0</v>
      </c>
      <c r="IG16" s="50">
        <f>_xlfn.IFS(IF$7="X",IC$16*[1]Données!$I$23,HY$3="Samedi",IC$16*[1]Données!$D$23,HY$3="Dimanche",IC$16*[1]Données!$F$23,$B16="ADS",IC$16*[1]Données!$C$23)</f>
        <v>235.62</v>
      </c>
      <c r="IH16" s="50">
        <f>_xlfn.IFS(IF$7="X",ID$16*[1]Données!$I$23,HY$3="Samedi",ID$16*[1]Données!$D$23,HY$3="Dimanche",ID$16*[1]Données!$F$23,$B16="ADS",ID$16*[1]Données!$C$23)</f>
        <v>26.18</v>
      </c>
      <c r="II16" s="50">
        <f>_xlfn.IFS(IF$7="X",IE$16*[1]Données!$H$23,HY$3="Samedi",IE$16*[1]Données!$D$23,HY$3="Dimanche",IE$16*[1]Données!$F$23,$B16="ADS",IE$16*[1]Données!$B$23)</f>
        <v>26.18</v>
      </c>
      <c r="IJ16" s="50">
        <f>IF($B16="ADS",SUM(IF16:II16),0)</f>
        <v>287.98</v>
      </c>
      <c r="IK16" s="71">
        <v>0.70833333333333337</v>
      </c>
      <c r="IL16" s="71">
        <v>0.33333333333333331</v>
      </c>
      <c r="IM16" s="74">
        <f>24*(MOD(IL16-IK16,1))</f>
        <v>15</v>
      </c>
      <c r="IN16" s="68">
        <f>IF(IK16&lt;(21/24),(MIN(21-IK16*24,IM16)),0)</f>
        <v>4</v>
      </c>
      <c r="IO16" s="68">
        <f t="shared" ref="IO16" si="117">IF(OR(IK16&gt;=21/24,IN16&lt;&gt;0),MIN(9-MAX(0,IK16*24-21),IM16-IN16),0)</f>
        <v>9</v>
      </c>
      <c r="IP16" s="68">
        <f t="shared" ref="IP16" si="118">MAX(0,MIN(1,IM16-SUM(IN16:IO16)))</f>
        <v>1</v>
      </c>
      <c r="IQ16" s="68">
        <f>MAX(0,IM16-SUM(IN16:IP16))</f>
        <v>1</v>
      </c>
      <c r="IR16" s="50">
        <f>_xlfn.IFS(IR$7="X",IN$16*[1]Données!$H$23,IK$3="Samedi",IN$16*[1]Données!$D$23,IK$3="Dimanche",IN$16*[1]Données!$F31,$B16="ADS",IN$16*[1]Données!$B$23)</f>
        <v>95.2</v>
      </c>
      <c r="IS16" s="50">
        <f>_xlfn.IFS(IR$7="X",IO$16*[1]Données!$I$23,IK$3="Samedi",IO$16*[1]Données!$D$23,IK$3="Dimanche",IO$16*[1]Données!$F$23,$B16="ADS",IO$16*[1]Données!$C$23)</f>
        <v>237.78000000000003</v>
      </c>
      <c r="IT16" s="50">
        <f>_xlfn.IFS(IR$7="X",IP$16*[1]Données!$I$23,IK$3="Samedi",IP$16*[1]Données!$D$23,IK$3="Dimanche",IP$16*[1]Données!$F$23,$B16="ADS",IP$16*[1]Données!$C$23)</f>
        <v>26.42</v>
      </c>
      <c r="IU16" s="50">
        <f>_xlfn.IFS(IR$7="X",IQ$16*[1]Données!$H$23,IK$3="Samedi",IQ$16*[1]Données!$D$23,IK$3="Dimanche",IQ$16*[1]Données!$F$23,$B16="ADS",IQ$16*[1]Données!$B$23)</f>
        <v>23.8</v>
      </c>
      <c r="IV16" s="50">
        <f>IF($B16="ADS",SUM(IR16:IU16),0)</f>
        <v>383.20000000000005</v>
      </c>
      <c r="IW16" s="71">
        <v>0.70833333333333337</v>
      </c>
      <c r="IX16" s="71">
        <v>0.33333333333333331</v>
      </c>
      <c r="IY16" s="74">
        <f>24*(MOD(IX16-IW16,1))</f>
        <v>15</v>
      </c>
      <c r="IZ16" s="68">
        <f>IF(IW16&lt;(21/24),(MIN(21-IW16*24,IY16)),0)</f>
        <v>4</v>
      </c>
      <c r="JA16" s="68">
        <f t="shared" ref="JA16" si="119">IF(OR(IW16&gt;=21/24,IZ16&lt;&gt;0),MIN(9-MAX(0,IW16*24-21),IY16-IZ16),0)</f>
        <v>9</v>
      </c>
      <c r="JB16" s="68">
        <f t="shared" ref="JB16" si="120">MAX(0,MIN(1,IY16-SUM(IZ16:JA16)))</f>
        <v>1</v>
      </c>
      <c r="JC16" s="68">
        <f>MAX(0,IY16-SUM(IZ16:JB16))</f>
        <v>1</v>
      </c>
      <c r="JD16" s="50">
        <f>_xlfn.IFS(JD$7="X",IZ$16*[1]Données!$H$23,IW$3="Samedi",IZ$16*[1]Données!$D$23,IW$3="Dimanche",IZ$16*[1]Données!$F31,$B16="ADS",IZ$16*[1]Données!$B$23)</f>
        <v>95.2</v>
      </c>
      <c r="JE16" s="50">
        <f>_xlfn.IFS(JD$7="X",JA$16*[1]Données!$I$23,IW$3="Samedi",JA$16*[1]Données!$D$23,IW$3="Dimanche",JA$16*[1]Données!$F$23,$B16="ADS",JA$16*[1]Données!$C$23)</f>
        <v>237.78000000000003</v>
      </c>
      <c r="JF16" s="50">
        <f>_xlfn.IFS(JD$7="X",JB$16*[1]Données!$I$23,IW$3="Samedi",JB$16*[1]Données!$D$23,IW$3="Dimanche",JB$16*[1]Données!$F$23,$B16="ADS",JB$16*[1]Données!$C$23)</f>
        <v>26.42</v>
      </c>
      <c r="JG16" s="50">
        <f>_xlfn.IFS(JD$7="X",JC$16*[1]Données!$H$23,IW$3="Samedi",JC$16*[1]Données!$D$23,IW$3="Dimanche",JC$16*[1]Données!$F$23,$B16="ADS",JC$16*[1]Données!$B$23)</f>
        <v>23.8</v>
      </c>
      <c r="JH16" s="50">
        <f>IF($B16="ADS",SUM(JD16:JG16),0)</f>
        <v>383.20000000000005</v>
      </c>
      <c r="JI16" s="71">
        <v>0.70833333333333337</v>
      </c>
      <c r="JJ16" s="71">
        <v>0.33333333333333331</v>
      </c>
      <c r="JK16" s="74">
        <f>24*(MOD(JJ16-JI16,1))</f>
        <v>15</v>
      </c>
      <c r="JL16" s="68">
        <f>IF(JI16&lt;(21/24),(MIN(21-JI16*24,JK16)),0)</f>
        <v>4</v>
      </c>
      <c r="JM16" s="68">
        <f t="shared" ref="JM16" si="121">IF(OR(JI16&gt;=21/24,JL16&lt;&gt;0),MIN(9-MAX(0,JI16*24-21),JK16-JL16),0)</f>
        <v>9</v>
      </c>
      <c r="JN16" s="68">
        <f t="shared" ref="JN16" si="122">MAX(0,MIN(1,JK16-SUM(JL16:JM16)))</f>
        <v>1</v>
      </c>
      <c r="JO16" s="68">
        <f>MAX(0,JK16-SUM(JL16:JN16))</f>
        <v>1</v>
      </c>
      <c r="JP16" s="50">
        <f>_xlfn.IFS(JP$7="X",JL$16*[1]Données!$H$23,JI$3="Samedi",JL$16*[1]Données!$D$23,JI$3="Dimanche",JL$16*[1]Données!$F31,$B16="ADS",JL$16*[1]Données!$B$23)</f>
        <v>95.2</v>
      </c>
      <c r="JQ16" s="50">
        <f>_xlfn.IFS(JP$7="X",JM$16*[1]Données!$I$23,JI$3="Samedi",JM$16*[1]Données!$D$23,JI$3="Dimanche",JM$16*[1]Données!$F$23,$B16="ADS",JM$16*[1]Données!$C$23)</f>
        <v>237.78000000000003</v>
      </c>
      <c r="JR16" s="50">
        <f>_xlfn.IFS(JP$7="X",JN$16*[1]Données!$I$23,JI$3="Samedi",JN$16*[1]Données!$D$23,JI$3="Dimanche",JN$16*[1]Données!$F$23,$B16="ADS",JN$16*[1]Données!$C$23)</f>
        <v>26.42</v>
      </c>
      <c r="JS16" s="50">
        <f>_xlfn.IFS(JP$7="X",JO$16*[1]Données!$H$23,JI$3="Samedi",JO$16*[1]Données!$D$23,JI$3="Dimanche",JO$16*[1]Données!$F$23,$B16="ADS",JO$16*[1]Données!$B$23)</f>
        <v>23.8</v>
      </c>
      <c r="JT16" s="50">
        <f>IF($B16="ADS",SUM(JP16:JS16),0)</f>
        <v>383.20000000000005</v>
      </c>
      <c r="JU16" s="71">
        <v>0.70833333333333337</v>
      </c>
      <c r="JV16" s="71">
        <v>0.33333333333333331</v>
      </c>
      <c r="JW16" s="74">
        <f>24*(MOD(JV16-JU16,1))</f>
        <v>15</v>
      </c>
      <c r="JX16" s="68">
        <f>IF(JU16&lt;(21/24),(MIN(21-JU16*24,JW16)),0)</f>
        <v>4</v>
      </c>
      <c r="JY16" s="68">
        <f t="shared" ref="JY16" si="123">IF(OR(JU16&gt;=21/24,JX16&lt;&gt;0),MIN(9-MAX(0,JU16*24-21),JW16-JX16),0)</f>
        <v>9</v>
      </c>
      <c r="JZ16" s="68">
        <f t="shared" ref="JZ16" si="124">MAX(0,MIN(1,JW16-SUM(JX16:JY16)))</f>
        <v>1</v>
      </c>
      <c r="KA16" s="68">
        <f>MAX(0,JW16-SUM(JX16:JZ16))</f>
        <v>1</v>
      </c>
      <c r="KB16" s="50">
        <f>_xlfn.IFS(KB$7="X",JX$16*[1]Données!$H$23,JU$3="Samedi",JX$16*[1]Données!$D$23,JU$3="Dimanche",JX$16*[1]Données!$F31,$B16="ADS",JX$16*[1]Données!$B$23)</f>
        <v>95.2</v>
      </c>
      <c r="KC16" s="50">
        <f>_xlfn.IFS(KB$7="X",JY$16*[1]Données!$I$23,JU$3="Samedi",JY$16*[1]Données!$D$23,JU$3="Dimanche",JY$16*[1]Données!$F$23,$B16="ADS",JY$16*[1]Données!$C$23)</f>
        <v>237.78000000000003</v>
      </c>
      <c r="KD16" s="50">
        <f>_xlfn.IFS(KB$7="X",JZ$16*[1]Données!$I$23,JU$3="Samedi",JZ$16*[1]Données!$D$23,JU$3="Dimanche",JZ$16*[1]Données!$F$23,$B16="ADS",JZ$16*[1]Données!$C$23)</f>
        <v>26.42</v>
      </c>
      <c r="KE16" s="50">
        <f>_xlfn.IFS(KB$7="X",KA$16*[1]Données!$H$23,JU$3="Samedi",KA$16*[1]Données!$D$23,JU$3="Dimanche",KA$16*[1]Données!$F$23,$B16="ADS",KA$16*[1]Données!$B$23)</f>
        <v>23.8</v>
      </c>
      <c r="KF16" s="50">
        <f>IF($B16="ADS",SUM(KB16:KE16),0)</f>
        <v>383.20000000000005</v>
      </c>
      <c r="KG16" s="71">
        <v>0.70833333333333337</v>
      </c>
      <c r="KH16" s="71">
        <v>0.33333333333333331</v>
      </c>
      <c r="KI16" s="74">
        <f>24*(MOD(KH16-KG16,1))</f>
        <v>15</v>
      </c>
      <c r="KJ16" s="68">
        <f>IF(KG16&lt;(21/24),(MIN(21-KG16*24,KI16)),0)</f>
        <v>4</v>
      </c>
      <c r="KK16" s="68">
        <f t="shared" ref="KK16" si="125">IF(OR(KG16&gt;=21/24,KJ16&lt;&gt;0),MIN(9-MAX(0,KG16*24-21),KI16-KJ16),0)</f>
        <v>9</v>
      </c>
      <c r="KL16" s="68">
        <f t="shared" ref="KL16" si="126">MAX(0,MIN(1,KI16-SUM(KJ16:KK16)))</f>
        <v>1</v>
      </c>
      <c r="KM16" s="68">
        <f>MAX(0,KI16-SUM(KJ16:KL16))</f>
        <v>1</v>
      </c>
      <c r="KN16" s="50">
        <f>_xlfn.IFS(KN$7="X",KJ$16*[1]Données!$H$23,KG$3="Samedi",KJ$16*[1]Données!$D$23,KG$3="Dimanche",KJ$16*[1]Données!$F31,$B16="ADS",KJ$16*[1]Données!$B$23)</f>
        <v>95.2</v>
      </c>
      <c r="KO16" s="50">
        <f>_xlfn.IFS(KN$7="X",KK$16*[1]Données!$I$23,KG$3="Samedi",KK$16*[1]Données!$D$23,KG$3="Dimanche",KK$16*[1]Données!$F$23,$B16="ADS",KK$16*[1]Données!$C$23)</f>
        <v>237.78000000000003</v>
      </c>
      <c r="KP16" s="50">
        <f>_xlfn.IFS(KN$7="X",KL$16*[1]Données!$I$23,KG$3="Samedi",KL$16*[1]Données!$D$23,KG$3="Dimanche",KL$16*[1]Données!$F$23,$B16="ADS",KL$16*[1]Données!$C$23)</f>
        <v>26.42</v>
      </c>
      <c r="KQ16" s="50">
        <f>_xlfn.IFS(KN$7="X",KM$16*[1]Données!$H$23,KG$3="Samedi",KM$16*[1]Données!$D$23,KG$3="Dimanche",KM$16*[1]Données!$F$23,$B16="ADS",KM$16*[1]Données!$B$23)</f>
        <v>23.8</v>
      </c>
      <c r="KR16" s="50">
        <f>IF($B16="ADS",SUM(KN16:KQ16),0)</f>
        <v>383.20000000000005</v>
      </c>
      <c r="KS16" s="71">
        <v>0.70833333333333337</v>
      </c>
      <c r="KT16" s="71">
        <v>0.33333333333333331</v>
      </c>
      <c r="KU16" s="74">
        <f>24*(MOD(KT16-KS16,1))</f>
        <v>15</v>
      </c>
      <c r="KV16" s="68">
        <f>IF(KS16&lt;(21/24),(MIN(21-KS16*24,KU16)),0)</f>
        <v>4</v>
      </c>
      <c r="KW16" s="68">
        <f t="shared" ref="KW16" si="127">IF(OR(KS16&gt;=21/24,KV16&lt;&gt;0),MIN(9-MAX(0,KS16*24-21),KU16-KV16),0)</f>
        <v>9</v>
      </c>
      <c r="KX16" s="68">
        <f t="shared" ref="KX16" si="128">MAX(0,MIN(1,KU16-SUM(KV16:KW16)))</f>
        <v>1</v>
      </c>
      <c r="KY16" s="68">
        <f>MAX(0,KU16-SUM(KV16:KX16))</f>
        <v>1</v>
      </c>
      <c r="KZ16" s="50">
        <f>_xlfn.IFS(KZ$7="X",KV$16*[1]Données!$H$23,KS$3="Samedi",KV$16*[1]Données!$D$23,KS$3="Dimanche",KV$16*[1]Données!$F31,$B16="ADS",KV$16*[1]Données!$B$23)</f>
        <v>95.2</v>
      </c>
      <c r="LA16" s="50">
        <f>_xlfn.IFS(KZ$7="X",KW$16*[1]Données!$I$23,KS$3="Samedi",KW$16*[1]Données!$D$23,KS$3="Dimanche",KW$16*[1]Données!$F$23,$B16="ADS",KW$16*[1]Données!$C$23)</f>
        <v>214.20000000000002</v>
      </c>
      <c r="LB16" s="50">
        <f>_xlfn.IFS(KZ$7="X",KX$16*[1]Données!$I$23,KS$3="Samedi",KX$16*[1]Données!$D$23,KS$3="Dimanche",KX$16*[1]Données!$F$23,$B16="ADS",KX$16*[1]Données!$C$23)</f>
        <v>23.8</v>
      </c>
      <c r="LC16" s="50">
        <f>_xlfn.IFS(KZ$7="X",KY$16*[1]Données!$H$23,KS$3="Samedi",KY$16*[1]Données!$D$23,KS$3="Dimanche",KY$16*[1]Données!$F$23,$B16="ADS",KY$16*[1]Données!$B$23)</f>
        <v>23.8</v>
      </c>
      <c r="LD16" s="50">
        <f>IF($B16="ADS",SUM(KZ16:LC16),0)</f>
        <v>357.00000000000006</v>
      </c>
      <c r="LE16" s="71">
        <v>0.70833333333333337</v>
      </c>
      <c r="LF16" s="71">
        <v>0.33333333333333331</v>
      </c>
      <c r="LG16" s="74">
        <f>24*(MOD(LF16-LE16,1))</f>
        <v>15</v>
      </c>
      <c r="LH16" s="68">
        <f>IF(LE16&lt;(21/24),(MIN(21-LE16*24,LG16)),0)</f>
        <v>4</v>
      </c>
      <c r="LI16" s="68">
        <f t="shared" ref="LI16" si="129">IF(OR(LE16&gt;=21/24,LH16&lt;&gt;0),MIN(9-MAX(0,LE16*24-21),LG16-LH16),0)</f>
        <v>9</v>
      </c>
      <c r="LJ16" s="68">
        <f t="shared" ref="LJ16" si="130">MAX(0,MIN(1,LG16-SUM(LH16:LI16)))</f>
        <v>1</v>
      </c>
      <c r="LK16" s="68">
        <f>MAX(0,LG16-SUM(LH16:LJ16))</f>
        <v>1</v>
      </c>
      <c r="LL16" s="50">
        <f>_xlfn.IFS(LL$7="X",LH$16*[1]Données!$H$23,LE$3="Samedi",LH$16*[1]Données!$D$23,LE$3="Dimanche",LH$16*[1]Données!$F31,$B16="ADS",LH$16*[1]Données!$B$23)</f>
        <v>0</v>
      </c>
      <c r="LM16" s="50">
        <f>_xlfn.IFS(LL$7="X",LI$16*[1]Données!$I$23,LE$3="Samedi",LI$16*[1]Données!$D$23,LE$3="Dimanche",LI$16*[1]Données!$F$23,$B16="ADS",LI$16*[1]Données!$C$23)</f>
        <v>235.62</v>
      </c>
      <c r="LN16" s="50">
        <f>_xlfn.IFS(LL$7="X",LJ$16*[1]Données!$I$23,LE$3="Samedi",LJ$16*[1]Données!$D$23,LE$3="Dimanche",LJ$16*[1]Données!$F$23,$B16="ADS",LJ$16*[1]Données!$C$23)</f>
        <v>26.18</v>
      </c>
      <c r="LO16" s="50">
        <f>_xlfn.IFS(LL$7="X",LK$16*[1]Données!$H$23,LE$3="Samedi",LK$16*[1]Données!$D$23,LE$3="Dimanche",LK$16*[1]Données!$F$23,$B16="ADS",LK$16*[1]Données!$B$23)</f>
        <v>26.18</v>
      </c>
      <c r="LP16" s="50">
        <f>IF($B16="ADS",SUM(LL16:LO16),0)</f>
        <v>287.98</v>
      </c>
      <c r="LQ16" s="71">
        <v>0.70833333333333337</v>
      </c>
      <c r="LR16" s="71">
        <v>0.33333333333333331</v>
      </c>
      <c r="LS16" s="74">
        <f>24*(MOD(LR16-LQ16,1))</f>
        <v>15</v>
      </c>
      <c r="LT16" s="68">
        <f>IF(LQ16&lt;(21/24),(MIN(21-LQ16*24,LS16)),0)</f>
        <v>4</v>
      </c>
      <c r="LU16" s="68">
        <f t="shared" ref="LU16" si="131">IF(OR(LQ16&gt;=21/24,LT16&lt;&gt;0),MIN(9-MAX(0,LQ16*24-21),LS16-LT16),0)</f>
        <v>9</v>
      </c>
      <c r="LV16" s="68">
        <f t="shared" ref="LV16" si="132">MAX(0,MIN(1,LS16-SUM(LT16:LU16)))</f>
        <v>1</v>
      </c>
      <c r="LW16" s="68">
        <f>MAX(0,LS16-SUM(LT16:LV16))</f>
        <v>1</v>
      </c>
      <c r="LX16" s="50">
        <f>_xlfn.IFS(LX$7="X",LT$16*[1]Données!$H$23,LQ$3="Samedi",LT$16*[1]Données!$D$23,LQ$3="Dimanche",LT$16*[1]Données!$F31,$B16="ADS",LT$16*[1]Données!$B$23)</f>
        <v>95.2</v>
      </c>
      <c r="LY16" s="50">
        <f>_xlfn.IFS(LX$7="X",LU$16*[1]Données!$I$23,LQ$3="Samedi",LU$16*[1]Données!$D$23,LQ$3="Dimanche",LU$16*[1]Données!$F$23,$B16="ADS",LU$16*[1]Données!$C$23)</f>
        <v>237.78000000000003</v>
      </c>
      <c r="LZ16" s="50">
        <f>_xlfn.IFS(LX$7="X",LV$16*[1]Données!$I$23,LQ$3="Samedi",LV$16*[1]Données!$D$23,LQ$3="Dimanche",LV$16*[1]Données!$F$23,$B16="ADS",LV$16*[1]Données!$C$23)</f>
        <v>26.42</v>
      </c>
      <c r="MA16" s="50">
        <f>_xlfn.IFS(LX$7="X",LW$16*[1]Données!$H$23,LQ$3="Samedi",LW$16*[1]Données!$D$23,LQ$3="Dimanche",LW$16*[1]Données!$F$23,$B16="ADS",LW$16*[1]Données!$B$23)</f>
        <v>23.8</v>
      </c>
      <c r="MB16" s="50">
        <f>IF($B16="ADS",SUM(LX16:MA16),0)</f>
        <v>383.20000000000005</v>
      </c>
      <c r="MC16" s="71">
        <v>0.70833333333333337</v>
      </c>
      <c r="MD16" s="71">
        <v>0.33333333333333331</v>
      </c>
      <c r="ME16" s="74">
        <f>24*(MOD(MD16-MC16,1))</f>
        <v>15</v>
      </c>
      <c r="MF16" s="68">
        <f>IF(MC16&lt;(21/24),(MIN(21-MC16*24,ME16)),0)</f>
        <v>4</v>
      </c>
      <c r="MG16" s="68">
        <f t="shared" ref="MG16" si="133">IF(OR(MC16&gt;=21/24,MF16&lt;&gt;0),MIN(9-MAX(0,MC16*24-21),ME16-MF16),0)</f>
        <v>9</v>
      </c>
      <c r="MH16" s="68">
        <f t="shared" ref="MH16" si="134">MAX(0,MIN(1,ME16-SUM(MF16:MG16)))</f>
        <v>1</v>
      </c>
      <c r="MI16" s="68">
        <f>MAX(0,ME16-SUM(MF16:MH16))</f>
        <v>1</v>
      </c>
      <c r="MJ16" s="50">
        <f>_xlfn.IFS(MJ$7="X",MF$16*[1]Données!$H$23,MC$3="Samedi",MF$16*[1]Données!$D$23,MC$3="Dimanche",MF$16*[1]Données!$F31,$B16="ADS",MF$16*[1]Données!$B$23)</f>
        <v>95.2</v>
      </c>
      <c r="MK16" s="50">
        <f>_xlfn.IFS(MJ$7="X",MG$16*[1]Données!$I$23,MC$3="Samedi",MG$16*[1]Données!$D$23,MC$3="Dimanche",MG$16*[1]Données!$F$23,$B16="ADS",MG$16*[1]Données!$C$23)</f>
        <v>237.78000000000003</v>
      </c>
      <c r="ML16" s="50">
        <f>_xlfn.IFS(MJ$7="X",MH$16*[1]Données!$I$23,MC$3="Samedi",MH$16*[1]Données!$D$23,MC$3="Dimanche",MH$16*[1]Données!$F$23,$B16="ADS",MH$16*[1]Données!$C$23)</f>
        <v>26.42</v>
      </c>
      <c r="MM16" s="50">
        <f>_xlfn.IFS(MJ$7="X",MI$16*[1]Données!$H$23,MC$3="Samedi",MI$16*[1]Données!$D$23,MC$3="Dimanche",MI$16*[1]Données!$F$23,$B16="ADS",MI$16*[1]Données!$B$23)</f>
        <v>23.8</v>
      </c>
      <c r="MN16" s="50">
        <f>IF($B16="ADS",SUM(MJ16:MM16),0)</f>
        <v>383.20000000000005</v>
      </c>
      <c r="MO16" s="71">
        <v>0.70833333333333337</v>
      </c>
      <c r="MP16" s="71">
        <v>0.33333333333333331</v>
      </c>
      <c r="MQ16" s="74">
        <f>24*(MOD(MP16-MO16,1))</f>
        <v>15</v>
      </c>
      <c r="MR16" s="68">
        <f>IF(MO16&lt;(21/24),(MIN(21-MO16*24,MQ16)),0)</f>
        <v>4</v>
      </c>
      <c r="MS16" s="68">
        <f t="shared" ref="MS16" si="135">IF(OR(MO16&gt;=21/24,MR16&lt;&gt;0),MIN(9-MAX(0,MO16*24-21),MQ16-MR16),0)</f>
        <v>9</v>
      </c>
      <c r="MT16" s="68">
        <f t="shared" ref="MT16" si="136">MAX(0,MIN(1,MQ16-SUM(MR16:MS16)))</f>
        <v>1</v>
      </c>
      <c r="MU16" s="68">
        <f>MAX(0,MQ16-SUM(MR16:MT16))</f>
        <v>1</v>
      </c>
      <c r="MV16" s="50">
        <f>_xlfn.IFS(MV$7="X",MR$16*[1]Données!$H$23,MO$3="Samedi",MR$16*[1]Données!$D$23,MO$3="Dimanche",MR$16*[1]Données!$F31,$B16="ADS",MR$16*[1]Données!$B$23)</f>
        <v>95.2</v>
      </c>
      <c r="MW16" s="50">
        <f>_xlfn.IFS(MV$7="X",MS$16*[1]Données!$I$23,MO$3="Samedi",MS$16*[1]Données!$D$23,MO$3="Dimanche",MS$16*[1]Données!$F$23,$B16="ADS",MS$16*[1]Données!$C$23)</f>
        <v>237.78000000000003</v>
      </c>
      <c r="MX16" s="50">
        <f>_xlfn.IFS(MV$7="X",MT$16*[1]Données!$I$23,MO$3="Samedi",MT$16*[1]Données!$D$23,MO$3="Dimanche",MT$16*[1]Données!$F$23,$B16="ADS",MT$16*[1]Données!$C$23)</f>
        <v>26.42</v>
      </c>
      <c r="MY16" s="50">
        <f>_xlfn.IFS(MV$7="X",MU$16*[1]Données!$H$23,MO$3="Samedi",MU$16*[1]Données!$D$23,MO$3="Dimanche",MU$16*[1]Données!$F$23,$B16="ADS",MU$16*[1]Données!$B$23)</f>
        <v>23.8</v>
      </c>
      <c r="MZ16" s="50">
        <f>IF($B16="ADS",SUM(MV16:MY16),0)</f>
        <v>383.20000000000005</v>
      </c>
      <c r="NA16" s="71">
        <v>0.70833333333333337</v>
      </c>
      <c r="NB16" s="71">
        <v>0.33333333333333331</v>
      </c>
      <c r="NC16" s="74">
        <f>24*(MOD(NB16-NA16,1))</f>
        <v>15</v>
      </c>
      <c r="ND16" s="68">
        <f>IF(NA16&lt;(21/24),(MIN(21-NA16*24,NC16)),0)</f>
        <v>4</v>
      </c>
      <c r="NE16" s="68">
        <f t="shared" ref="NE16" si="137">IF(OR(NA16&gt;=21/24,ND16&lt;&gt;0),MIN(9-MAX(0,NA16*24-21),NC16-ND16),0)</f>
        <v>9</v>
      </c>
      <c r="NF16" s="68">
        <f t="shared" ref="NF16" si="138">MAX(0,MIN(1,NC16-SUM(ND16:NE16)))</f>
        <v>1</v>
      </c>
      <c r="NG16" s="68">
        <f>MAX(0,NC16-SUM(ND16:NF16))</f>
        <v>1</v>
      </c>
      <c r="NH16" s="50">
        <f>_xlfn.IFS(NH$7="X",ND$16*[1]Données!$H$23,NA$3="Samedi",ND$16*[1]Données!$D$23,NA$3="Dimanche",ND$16*[1]Données!$F31,$B16="ADS",ND$16*[1]Données!$B$23)</f>
        <v>95.2</v>
      </c>
      <c r="NI16" s="50">
        <f>_xlfn.IFS(NH$7="X",NE$16*[1]Données!$I$23,NA$3="Samedi",NE$16*[1]Données!$D$23,NA$3="Dimanche",NE$16*[1]Données!$F$23,$B16="ADS",NE$16*[1]Données!$C$23)</f>
        <v>237.78000000000003</v>
      </c>
      <c r="NJ16" s="50">
        <f>_xlfn.IFS(NH$7="X",NF$16*[1]Données!$I$23,NA$3="Samedi",NF$16*[1]Données!$D$23,NA$3="Dimanche",NF$16*[1]Données!$F$23,$B16="ADS",NF$16*[1]Données!$C$23)</f>
        <v>26.42</v>
      </c>
      <c r="NK16" s="50">
        <f>_xlfn.IFS(NH$7="X",NG$16*[1]Données!$H$23,NA$3="Samedi",NG$16*[1]Données!$D$23,NA$3="Dimanche",NG$16*[1]Données!$F$23,$B16="ADS",NG$16*[1]Données!$B$23)</f>
        <v>23.8</v>
      </c>
      <c r="NL16" s="50">
        <f>IF($B16="ADS",SUM(NH16:NK16),0)</f>
        <v>383.20000000000005</v>
      </c>
      <c r="NM16" s="50">
        <f>IF($B$12="ADS",SUM($P16+$AB16+$AN16+$AZ16+$BL16+$BX16+$CJ16+$CV16+$DH16+$DT16+$EF16+$ER16+$FD16+$FP16+$GB15+$GB16+$GN16+$GZ16+$HL16+$HX16+$IJ16+$IV16+$JH16+$JT16+$KF16+$KR16+$LD16+$LP16+$MB16+$MN16+$MZ16+$NL16),0)</f>
        <v>11530.860000000004</v>
      </c>
    </row>
    <row r="17" spans="1:377" ht="15.75" hidden="1" thickBot="1">
      <c r="A17" s="78"/>
      <c r="B17" s="81"/>
      <c r="C17" s="81"/>
      <c r="D17" s="51"/>
      <c r="E17" s="72"/>
      <c r="F17" s="72"/>
      <c r="G17" s="75"/>
      <c r="H17" s="69"/>
      <c r="I17" s="69"/>
      <c r="J17" s="69"/>
      <c r="K17" s="69"/>
      <c r="L17" s="52">
        <f>_xlfn.IFS(L$7="X",H$16*[1]Données!$H$24,E$3="Samedi",H$16*[1]Données!$D$24,E$3="Dimanche",H$16*[1]Données!$F$24,$B16="SSIAP1",H$16*[1]Données!$B$24)</f>
        <v>0</v>
      </c>
      <c r="M17" s="52">
        <f>_xlfn.IFS(L$7="X",I$16*[1]Données!$I$24,E$3="Samedi",I$16*[1]Données!$D$24,E$3="Dimanche",I$16*[1]Données!$F$24,$B16="SSIAP1",I$16*[1]Données!$C$24)</f>
        <v>433.36</v>
      </c>
      <c r="N17" s="52">
        <f>_xlfn.IFS(L$7="X",J$16*[1]Données!$I$24,E$3="Samedi",J$16*[1]Données!$D$24,E$3="Dimanche",J$16*[1]Données!$F$24,$B16="SSIAP1",J$16*[1]Données!$C$24)</f>
        <v>54.17</v>
      </c>
      <c r="O17" s="52">
        <f>_xlfn.IFS(L$7="X",K$16*[1]Données!$I$24,E$3="Samedi",K$16*[1]Données!$D$24,E$3="Dimanche",K$16*[1]Données!$F$24,$B16="SSIAP1",K$16*[1]Données!$B$24)</f>
        <v>54.170000000000101</v>
      </c>
      <c r="P17" s="52">
        <f>IF($B16="SSIAP1",SUM(L17:O17),0)</f>
        <v>0</v>
      </c>
      <c r="Q17" s="72"/>
      <c r="R17" s="72"/>
      <c r="S17" s="75"/>
      <c r="T17" s="69"/>
      <c r="U17" s="69"/>
      <c r="V17" s="69"/>
      <c r="W17" s="69"/>
      <c r="X17" s="52" t="e">
        <f>_xlfn.IFS(X$7="X",T$16*[1]Données!$H$24,Q$3="Samedi",T$16*[1]Données!$D$24,Q$3="Dimanche",T$16*[1]Données!$F$24,$B16="SSIAP1",T$16*[1]Données!$B$24)</f>
        <v>#N/A</v>
      </c>
      <c r="Y17" s="52" t="e">
        <f>_xlfn.IFS(X$7="X",U$16*[1]Données!$I$24,Q$3="Samedi",U$16*[1]Données!$D$24,Q$3="Dimanche",U$16*[1]Données!$F$24,$B16="SSIAP1",U$16*[1]Données!$C$24)</f>
        <v>#N/A</v>
      </c>
      <c r="Z17" s="52" t="e">
        <f>_xlfn.IFS(X$7="X",V$16*[1]Données!$I$24,Q$3="Samedi",V$16*[1]Données!$D$24,Q$3="Dimanche",V$16*[1]Données!$F$24,$B16="SSIAP1",V$16*[1]Données!$C$24)</f>
        <v>#N/A</v>
      </c>
      <c r="AA17" s="52" t="e">
        <f>_xlfn.IFS(X$7="X",W$16*[1]Données!$I$24,Q$3="Samedi",W$16*[1]Données!$D$24,Q$3="Dimanche",W$16*[1]Données!$F$24,$B16="SSIAP1",W$16*[1]Données!$B$24)</f>
        <v>#N/A</v>
      </c>
      <c r="AB17" s="52">
        <f>IF($B16="SSIAP1",SUM(X17:AA17),0)</f>
        <v>0</v>
      </c>
      <c r="AC17" s="72"/>
      <c r="AD17" s="72"/>
      <c r="AE17" s="75"/>
      <c r="AF17" s="69"/>
      <c r="AG17" s="69"/>
      <c r="AH17" s="69"/>
      <c r="AI17" s="69"/>
      <c r="AJ17" s="52" t="e">
        <f>_xlfn.IFS(AJ$7="X",AF$16*[1]Données!$H$24,AC$3="Samedi",AF$16*[1]Données!$D$24,AC$3="Dimanche",AF$16*[1]Données!$F$24,$B16="SSIAP1",AF$16*[1]Données!$B$24)</f>
        <v>#N/A</v>
      </c>
      <c r="AK17" s="52" t="e">
        <f>_xlfn.IFS(AJ$7="X",AG$16*[1]Données!$I$24,AC$3="Samedi",AG$16*[1]Données!$D$24,AC$3="Dimanche",AG$16*[1]Données!$F$24,$B16="SSIAP1",AG$16*[1]Données!$C$24)</f>
        <v>#N/A</v>
      </c>
      <c r="AL17" s="52" t="e">
        <f>_xlfn.IFS(AJ$7="X",AH$16*[1]Données!$I$24,AC$3="Samedi",AH$16*[1]Données!$D$24,AC$3="Dimanche",AH$16*[1]Données!$F$24,$B16="SSIAP1",AH$16*[1]Données!$C$24)</f>
        <v>#N/A</v>
      </c>
      <c r="AM17" s="52" t="e">
        <f>_xlfn.IFS(AJ$7="X",AI$16*[1]Données!$I$24,AC$3="Samedi",AI$16*[1]Données!$D$24,AC$3="Dimanche",AI$16*[1]Données!$F$24,$B16="SSIAP1",AI$16*[1]Données!$B$24)</f>
        <v>#N/A</v>
      </c>
      <c r="AN17" s="52">
        <f>IF($B16="SSIAP1",SUM(AJ17:AM17),0)</f>
        <v>0</v>
      </c>
      <c r="AO17" s="72"/>
      <c r="AP17" s="72"/>
      <c r="AQ17" s="75"/>
      <c r="AR17" s="69"/>
      <c r="AS17" s="69"/>
      <c r="AT17" s="69"/>
      <c r="AU17" s="69"/>
      <c r="AV17" s="52" t="e">
        <f>_xlfn.IFS(AV$7="X",AR$16*[1]Données!$H$24,AO$3="Samedi",AR$16*[1]Données!$D$24,AO$3="Dimanche",AR$16*[1]Données!$F$24,$B16="SSIAP1",AR$16*[1]Données!$B$24)</f>
        <v>#N/A</v>
      </c>
      <c r="AW17" s="52" t="e">
        <f>_xlfn.IFS(AV$7="X",AS$16*[1]Données!$I$24,AO$3="Samedi",AS$16*[1]Données!$D$24,AO$3="Dimanche",AS$16*[1]Données!$F$24,$B16="SSIAP1",AS$16*[1]Données!$C$24)</f>
        <v>#N/A</v>
      </c>
      <c r="AX17" s="52" t="e">
        <f>_xlfn.IFS(AV$7="X",AT$16*[1]Données!$I$24,AO$3="Samedi",AT$16*[1]Données!$D$24,AO$3="Dimanche",AT$16*[1]Données!$F$24,$B16="SSIAP1",AT$16*[1]Données!$C$24)</f>
        <v>#N/A</v>
      </c>
      <c r="AY17" s="52" t="e">
        <f>_xlfn.IFS(AV$7="X",AU$16*[1]Données!$I$24,AO$3="Samedi",AU$16*[1]Données!$D$24,AO$3="Dimanche",AU$16*[1]Données!$F$24,$B16="SSIAP1",AU$16*[1]Données!$B$24)</f>
        <v>#N/A</v>
      </c>
      <c r="AZ17" s="52">
        <f>IF($B16="SSIAP1",SUM(AV17:AY17),0)</f>
        <v>0</v>
      </c>
      <c r="BA17" s="72"/>
      <c r="BB17" s="72"/>
      <c r="BC17" s="75"/>
      <c r="BD17" s="69"/>
      <c r="BE17" s="69"/>
      <c r="BF17" s="69"/>
      <c r="BG17" s="69"/>
      <c r="BH17" s="52">
        <f>_xlfn.IFS(BH$7="X",BD$16*[1]Données!$H$24,BA$3="Samedi",BD$16*[1]Données!$D$24,BA$3="Dimanche",BD$16*[1]Données!$F$24,$B16="SSIAP1",BD$16*[1]Données!$B$24)</f>
        <v>97.6</v>
      </c>
      <c r="BI17" s="52">
        <f>_xlfn.IFS(BH$7="X",BE$16*[1]Données!$I$24,BA$3="Samedi",BE$16*[1]Données!$D$24,BA$3="Dimanche",BE$16*[1]Données!$F$24,$B16="SSIAP1",BE$16*[1]Données!$C$24)</f>
        <v>219.6</v>
      </c>
      <c r="BJ17" s="52">
        <f>_xlfn.IFS(BH$7="X",BF$16*[1]Données!$I$24,BA$3="Samedi",BF$16*[1]Données!$D$24,BA$3="Dimanche",BF$16*[1]Données!$F$24,$B16="SSIAP1",BF$16*[1]Données!$C$24)</f>
        <v>24.4</v>
      </c>
      <c r="BK17" s="52">
        <f>_xlfn.IFS(BH$7="X",BG$16*[1]Données!$I$24,BA$3="Samedi",BG$16*[1]Données!$D$24,BA$3="Dimanche",BG$16*[1]Données!$F$24,$B16="SSIAP1",BG$16*[1]Données!$B$24)</f>
        <v>24.4</v>
      </c>
      <c r="BL17" s="52">
        <f>IF($B16="SSIAP1",SUM(BH17:BK17),0)</f>
        <v>0</v>
      </c>
      <c r="BM17" s="72"/>
      <c r="BN17" s="72"/>
      <c r="BO17" s="75"/>
      <c r="BP17" s="69"/>
      <c r="BQ17" s="69"/>
      <c r="BR17" s="69"/>
      <c r="BS17" s="69"/>
      <c r="BT17" s="52">
        <f>_xlfn.IFS(BT$7="X",BP$16*[1]Données!$H$24,BM$3="Samedi",BP$16*[1]Données!$D$24,BM$3="Dimanche",BP$16*[1]Données!$F$24,$B16="SSIAP1",BP$16*[1]Données!$B$24)</f>
        <v>107.36</v>
      </c>
      <c r="BU17" s="52">
        <f>_xlfn.IFS(BT$7="X",BQ$16*[1]Données!$I$24,BM$3="Samedi",BQ$16*[1]Données!$D$24,BM$3="Dimanche",BQ$16*[1]Données!$F$24,$B16="SSIAP1",BQ$16*[1]Données!$C$24)</f>
        <v>241.56</v>
      </c>
      <c r="BV17" s="52">
        <f>_xlfn.IFS(BT$7="X",BR$16*[1]Données!$I$24,BM$3="Samedi",BR$16*[1]Données!$D$24,BM$3="Dimanche",BR$16*[1]Données!$F$24,$B16="SSIAP1",BR$16*[1]Données!$C$24)</f>
        <v>26.84</v>
      </c>
      <c r="BW17" s="52">
        <f>_xlfn.IFS(BT$7="X",BS$16*[1]Données!$I$24,BM$3="Samedi",BS$16*[1]Données!$D$24,BM$3="Dimanche",BS$16*[1]Données!$F$24,$B16="SSIAP1",BS$16*[1]Données!$B$24)</f>
        <v>26.84</v>
      </c>
      <c r="BX17" s="52">
        <f>IF($B16="SSIAP1",SUM(BT17:BW17),0)</f>
        <v>0</v>
      </c>
      <c r="BY17" s="72"/>
      <c r="BZ17" s="72"/>
      <c r="CA17" s="75"/>
      <c r="CB17" s="69"/>
      <c r="CC17" s="69"/>
      <c r="CD17" s="69"/>
      <c r="CE17" s="69"/>
      <c r="CF17" s="52" t="e">
        <f>_xlfn.IFS(CF$7="X",CB$16*[1]Données!$H$24,BY$3="Samedi",CB$16*[1]Données!$D$24,BY$3="Dimanche",CB$16*[1]Données!$F$24,$B16="SSIAP1",CB$16*[1]Données!$B$24)</f>
        <v>#N/A</v>
      </c>
      <c r="CG17" s="52" t="e">
        <f>_xlfn.IFS(CF$7="X",CC$16*[1]Données!$I$24,BY$3="Samedi",CC$16*[1]Données!$D$24,BY$3="Dimanche",CC$16*[1]Données!$F$24,$B16="SSIAP1",CC$16*[1]Données!$C$24)</f>
        <v>#N/A</v>
      </c>
      <c r="CH17" s="52" t="e">
        <f>_xlfn.IFS(CF$7="X",CD$16*[1]Données!$I$24,BY$3="Samedi",CD$16*[1]Données!$D$24,BY$3="Dimanche",CD$16*[1]Données!$F$24,$B16="SSIAP1",CD$16*[1]Données!$C$24)</f>
        <v>#N/A</v>
      </c>
      <c r="CI17" s="52" t="e">
        <f>_xlfn.IFS(CF$7="X",CE$16*[1]Données!$I$24,BY$3="Samedi",CE$16*[1]Données!$D$24,BY$3="Dimanche",CE$16*[1]Données!$F$24,$B16="SSIAP1",CE$16*[1]Données!$B$24)</f>
        <v>#N/A</v>
      </c>
      <c r="CJ17" s="52">
        <f>IF($B16="SSIAP1",SUM(CF17:CI17),0)</f>
        <v>0</v>
      </c>
      <c r="CK17" s="72"/>
      <c r="CL17" s="72"/>
      <c r="CM17" s="75"/>
      <c r="CN17" s="69"/>
      <c r="CO17" s="69"/>
      <c r="CP17" s="69"/>
      <c r="CQ17" s="69"/>
      <c r="CR17" s="52" t="e">
        <f>_xlfn.IFS(CR$7="X",CN$16*[1]Données!$H$24,CK$3="Samedi",CN$16*[1]Données!$D$24,CK$3="Dimanche",CN$16*[1]Données!$F$24,$B16="SSIAP1",CN$16*[1]Données!$B$24)</f>
        <v>#N/A</v>
      </c>
      <c r="CS17" s="52" t="e">
        <f>_xlfn.IFS(CR$7="X",CO$16*[1]Données!$I$24,CK$3="Samedi",CO$16*[1]Données!$D$24,CK$3="Dimanche",CO$16*[1]Données!$F$24,$B16="SSIAP1",CO$16*[1]Données!$C$24)</f>
        <v>#N/A</v>
      </c>
      <c r="CT17" s="52" t="e">
        <f>_xlfn.IFS(CR$7="X",CP$16*[1]Données!$I$24,CK$3="Samedi",CP$16*[1]Données!$D$24,CK$3="Dimanche",CP$16*[1]Données!$F$24,$B16="SSIAP1",CP$16*[1]Données!$C$24)</f>
        <v>#N/A</v>
      </c>
      <c r="CU17" s="52" t="e">
        <f>_xlfn.IFS(CR$7="X",CQ$16*[1]Données!$I$24,CK$3="Samedi",CQ$16*[1]Données!$D$24,CK$3="Dimanche",CQ$16*[1]Données!$F$24,$B16="SSIAP1",CQ$16*[1]Données!$B$24)</f>
        <v>#N/A</v>
      </c>
      <c r="CV17" s="52">
        <f>IF($B16="SSIAP1",SUM(CR17:CU17),0)</f>
        <v>0</v>
      </c>
      <c r="CW17" s="72"/>
      <c r="CX17" s="72"/>
      <c r="CY17" s="75"/>
      <c r="CZ17" s="69"/>
      <c r="DA17" s="69"/>
      <c r="DB17" s="69"/>
      <c r="DC17" s="69"/>
      <c r="DD17" s="52" t="e">
        <f>_xlfn.IFS(DD$7="X",CZ$16*[1]Données!$H$24,CW$3="Samedi",CZ$16*[1]Données!$D$24,CW$3="Dimanche",CZ$16*[1]Données!$F$24,$B16="SSIAP1",CZ$16*[1]Données!$B$24)</f>
        <v>#N/A</v>
      </c>
      <c r="DE17" s="52" t="e">
        <f>_xlfn.IFS(DD$7="X",DA$16*[1]Données!$I$24,CW$3="Samedi",DA$16*[1]Données!$D$24,CW$3="Dimanche",DA$16*[1]Données!$F$24,$B16="SSIAP1",DA$16*[1]Données!$C$24)</f>
        <v>#N/A</v>
      </c>
      <c r="DF17" s="52" t="e">
        <f>_xlfn.IFS(DD$7="X",DB$16*[1]Données!$I$24,CW$3="Samedi",DB$16*[1]Données!$D$24,CW$3="Dimanche",DB$16*[1]Données!$F$24,$B16="SSIAP1",DB$16*[1]Données!$C$24)</f>
        <v>#N/A</v>
      </c>
      <c r="DG17" s="52" t="e">
        <f>_xlfn.IFS(DD$7="X",DC$16*[1]Données!$I$24,CW$3="Samedi",DC$16*[1]Données!$D$24,CW$3="Dimanche",DC$16*[1]Données!$F$24,$B16="SSIAP1",DC$16*[1]Données!$B$24)</f>
        <v>#N/A</v>
      </c>
      <c r="DH17" s="52">
        <f>IF($B16="SSIAP1",SUM(DD17:DG17),0)</f>
        <v>0</v>
      </c>
      <c r="DI17" s="72"/>
      <c r="DJ17" s="72"/>
      <c r="DK17" s="75"/>
      <c r="DL17" s="69"/>
      <c r="DM17" s="69"/>
      <c r="DN17" s="69"/>
      <c r="DO17" s="69"/>
      <c r="DP17" s="52" t="e">
        <f>_xlfn.IFS(DP$7="X",DL$16*[1]Données!$H$24,DI$3="Samedi",DL$16*[1]Données!$D$24,DI$3="Dimanche",DL$16*[1]Données!$F$24,$B16="SSIAP1",DL$16*[1]Données!$B$24)</f>
        <v>#N/A</v>
      </c>
      <c r="DQ17" s="52" t="e">
        <f>_xlfn.IFS(DP$7="X",DM$16*[1]Données!$I$24,DI$3="Samedi",DM$16*[1]Données!$D$24,DI$3="Dimanche",DM$16*[1]Données!$F$24,$B16="SSIAP1",DM$16*[1]Données!$C$24)</f>
        <v>#N/A</v>
      </c>
      <c r="DR17" s="52" t="e">
        <f>_xlfn.IFS(DP$7="X",DN$16*[1]Données!$I$24,DI$3="Samedi",DN$16*[1]Données!$D$24,DI$3="Dimanche",DN$16*[1]Données!$F$24,$B16="SSIAP1",DN$16*[1]Données!$C$24)</f>
        <v>#N/A</v>
      </c>
      <c r="DS17" s="52" t="e">
        <f>_xlfn.IFS(DP$7="X",DO$16*[1]Données!$I$24,DI$3="Samedi",DO$16*[1]Données!$D$24,DI$3="Dimanche",DO$16*[1]Données!$F$24,$B16="SSIAP1",DO$16*[1]Données!$B$24)</f>
        <v>#N/A</v>
      </c>
      <c r="DT17" s="52">
        <f>IF($B16="SSIAP1",SUM(DP17:DS17),0)</f>
        <v>0</v>
      </c>
      <c r="DU17" s="72"/>
      <c r="DV17" s="72"/>
      <c r="DW17" s="75"/>
      <c r="DX17" s="69"/>
      <c r="DY17" s="69"/>
      <c r="DZ17" s="69"/>
      <c r="EA17" s="69"/>
      <c r="EB17" s="52" t="e">
        <f>_xlfn.IFS(EB$7="X",DX$16*[1]Données!$H$24,DU$3="Samedi",DX$16*[1]Données!$D$24,DU$3="Dimanche",DX$16*[1]Données!$F$24,$B16="SSIAP1",DX$16*[1]Données!$B$24)</f>
        <v>#N/A</v>
      </c>
      <c r="EC17" s="52" t="e">
        <f>_xlfn.IFS(EB$7="X",DY$16*[1]Données!$I$24,DU$3="Samedi",DY$16*[1]Données!$D$24,DU$3="Dimanche",DY$16*[1]Données!$F$24,$B16="SSIAP1",DY$16*[1]Données!$C$24)</f>
        <v>#N/A</v>
      </c>
      <c r="ED17" s="52" t="e">
        <f>_xlfn.IFS(EB$7="X",DZ$16*[1]Données!$I$24,DU$3="Samedi",DZ$16*[1]Données!$D$24,DU$3="Dimanche",DZ$16*[1]Données!$F$24,$B16="SSIAP1",DZ$16*[1]Données!$C$24)</f>
        <v>#N/A</v>
      </c>
      <c r="EE17" s="52" t="e">
        <f>_xlfn.IFS(EB$7="X",EA$16*[1]Données!$I$24,DU$3="Samedi",EA$16*[1]Données!$D$24,DU$3="Dimanche",EA$16*[1]Données!$F$24,$B16="SSIAP1",EA$16*[1]Données!$B$24)</f>
        <v>#N/A</v>
      </c>
      <c r="EF17" s="52">
        <f>IF($B16="SSIAP1",SUM(EB17:EE17),0)</f>
        <v>0</v>
      </c>
      <c r="EG17" s="72"/>
      <c r="EH17" s="72"/>
      <c r="EI17" s="75"/>
      <c r="EJ17" s="69"/>
      <c r="EK17" s="69"/>
      <c r="EL17" s="69"/>
      <c r="EM17" s="69"/>
      <c r="EN17" s="52">
        <f>_xlfn.IFS(EN$7="X",EJ$16*[1]Données!$H$24,EG$3="Samedi",EJ$16*[1]Données!$D$24,EG$3="Dimanche",EJ$16*[1]Données!$F$24,$B16="SSIAP1",EJ$16*[1]Données!$B$24)</f>
        <v>97.6</v>
      </c>
      <c r="EO17" s="52">
        <f>_xlfn.IFS(EN$7="X",EK$16*[1]Données!$I$24,EG$3="Samedi",EK$16*[1]Données!$D$24,EG$3="Dimanche",EK$16*[1]Données!$F$24,$B16="SSIAP1",EK$16*[1]Données!$C$24)</f>
        <v>219.6</v>
      </c>
      <c r="EP17" s="52">
        <f>_xlfn.IFS(EN$7="X",EL$16*[1]Données!$I$24,EG$3="Samedi",EL$16*[1]Données!$D$24,EG$3="Dimanche",EL$16*[1]Données!$F$24,$B16="SSIAP1",EL$16*[1]Données!$C$24)</f>
        <v>24.4</v>
      </c>
      <c r="EQ17" s="52">
        <f>_xlfn.IFS(EN$7="X",EM$16*[1]Données!$I$24,EG$3="Samedi",EM$16*[1]Données!$D$24,EG$3="Dimanche",EM$16*[1]Données!$F$24,$B16="SSIAP1",EM$16*[1]Données!$B$24)</f>
        <v>24.4</v>
      </c>
      <c r="ER17" s="52">
        <f>IF($B16="SSIAP1",SUM(EN17:EQ17),0)</f>
        <v>0</v>
      </c>
      <c r="ES17" s="72"/>
      <c r="ET17" s="72"/>
      <c r="EU17" s="75"/>
      <c r="EV17" s="69"/>
      <c r="EW17" s="69"/>
      <c r="EX17" s="69"/>
      <c r="EY17" s="69"/>
      <c r="EZ17" s="52">
        <f>_xlfn.IFS(EZ$7="X",EV$16*[1]Données!$H$24,ES$3="Samedi",EV$16*[1]Données!$D$24,ES$3="Dimanche",EV$16*[1]Données!$F$24,$B16="SSIAP1",EV$16*[1]Données!$B$24)</f>
        <v>107.36</v>
      </c>
      <c r="FA17" s="52">
        <f>_xlfn.IFS(EZ$7="X",EW$16*[1]Données!$I$24,ES$3="Samedi",EW$16*[1]Données!$D$24,ES$3="Dimanche",EW$16*[1]Données!$F$24,$B16="SSIAP1",EW$16*[1]Données!$C$24)</f>
        <v>241.56</v>
      </c>
      <c r="FB17" s="52">
        <f>_xlfn.IFS(EZ$7="X",EX$16*[1]Données!$I$24,ES$3="Samedi",EX$16*[1]Données!$D$24,ES$3="Dimanche",EX$16*[1]Données!$F$24,$B16="SSIAP1",EX$16*[1]Données!$C$24)</f>
        <v>26.84</v>
      </c>
      <c r="FC17" s="52">
        <f>_xlfn.IFS(EZ$7="X",EY$16*[1]Données!$I$24,ES$3="Samedi",EY$16*[1]Données!$D$24,ES$3="Dimanche",EY$16*[1]Données!$F$24,$B16="SSIAP1",EY$16*[1]Données!$B$24)</f>
        <v>26.84</v>
      </c>
      <c r="FD17" s="52">
        <f>IF($B16="SSIAP1",SUM(EZ17:FC17),0)</f>
        <v>0</v>
      </c>
      <c r="FE17" s="72"/>
      <c r="FF17" s="72"/>
      <c r="FG17" s="75"/>
      <c r="FH17" s="69"/>
      <c r="FI17" s="69"/>
      <c r="FJ17" s="69"/>
      <c r="FK17" s="69"/>
      <c r="FL17" s="52" t="e">
        <f>_xlfn.IFS(FL$7="X",FH$16*[1]Données!$H$24,FE$3="Samedi",FH$16*[1]Données!$D$24,FE$3="Dimanche",FH$16*[1]Données!$F$24,$B16="SSIAP1",FH$16*[1]Données!$B$24)</f>
        <v>#N/A</v>
      </c>
      <c r="FM17" s="52" t="e">
        <f>_xlfn.IFS(FL$7="X",FI$16*[1]Données!$I$24,FE$3="Samedi",FI$16*[1]Données!$D$24,FE$3="Dimanche",FI$16*[1]Données!$F$24,$B16="SSIAP1",FI$16*[1]Données!$C$24)</f>
        <v>#N/A</v>
      </c>
      <c r="FN17" s="52" t="e">
        <f>_xlfn.IFS(FL$7="X",FJ$16*[1]Données!$I$24,FE$3="Samedi",FJ$16*[1]Données!$D$24,FE$3="Dimanche",FJ$16*[1]Données!$F$24,$B16="SSIAP1",FJ$16*[1]Données!$C$24)</f>
        <v>#N/A</v>
      </c>
      <c r="FO17" s="52" t="e">
        <f>_xlfn.IFS(FL$7="X",FK$16*[1]Données!$I$24,FE$3="Samedi",FK$16*[1]Données!$D$24,FE$3="Dimanche",FK$16*[1]Données!$F$24,$B16="SSIAP1",FK$16*[1]Données!$B$24)</f>
        <v>#N/A</v>
      </c>
      <c r="FP17" s="52">
        <f>IF($B16="SSIAP1",SUM(FL17:FO17),0)</f>
        <v>0</v>
      </c>
      <c r="FQ17" s="72"/>
      <c r="FR17" s="72"/>
      <c r="FS17" s="75"/>
      <c r="FT17" s="69"/>
      <c r="FU17" s="69"/>
      <c r="FV17" s="69"/>
      <c r="FW17" s="69"/>
      <c r="FX17" s="52" t="e">
        <f>_xlfn.IFS(FX$7="X",FT$16*[1]Données!$H$24,FQ$3="Samedi",FT$16*[1]Données!$D$24,FQ$3="Dimanche",FT$16*[1]Données!$F$24,$B16="SSIAP1",FT$16*[1]Données!$B$24)</f>
        <v>#N/A</v>
      </c>
      <c r="FY17" s="52" t="e">
        <f>_xlfn.IFS(FX$7="X",FU$16*[1]Données!$I$24,FQ$3="Samedi",FU$16*[1]Données!$D$24,FQ$3="Dimanche",FU$16*[1]Données!$F$24,$B16="SSIAP1",FU$16*[1]Données!$C$24)</f>
        <v>#N/A</v>
      </c>
      <c r="FZ17" s="52" t="e">
        <f>_xlfn.IFS(FX$7="X",FV$16*[1]Données!$I$24,FQ$3="Samedi",FV$16*[1]Données!$D$24,FQ$3="Dimanche",FV$16*[1]Données!$F$24,$B16="SSIAP1",FV$16*[1]Données!$C$24)</f>
        <v>#N/A</v>
      </c>
      <c r="GA17" s="52" t="e">
        <f>_xlfn.IFS(FX$7="X",FW$16*[1]Données!$I$24,FQ$3="Samedi",FW$16*[1]Données!$D$24,FQ$3="Dimanche",FW$16*[1]Données!$F$24,$B16="SSIAP1",FW$16*[1]Données!$B$24)</f>
        <v>#N/A</v>
      </c>
      <c r="GB17" s="52">
        <f>IF($B16="SSIAP1",SUM(FX17:GA17),0)</f>
        <v>0</v>
      </c>
      <c r="GC17" s="72"/>
      <c r="GD17" s="72"/>
      <c r="GE17" s="75"/>
      <c r="GF17" s="69"/>
      <c r="GG17" s="69"/>
      <c r="GH17" s="69"/>
      <c r="GI17" s="69"/>
      <c r="GJ17" s="52" t="e">
        <f>_xlfn.IFS(GJ$7="X",GF$16*[1]Données!$H$24,GC$3="Samedi",GF$16*[1]Données!$D$24,GC$3="Dimanche",GF$16*[1]Données!$F$24,$B16="SSIAP1",GF$16*[1]Données!$B$24)</f>
        <v>#N/A</v>
      </c>
      <c r="GK17" s="52" t="e">
        <f>_xlfn.IFS(GJ$7="X",GG$16*[1]Données!$I$24,GC$3="Samedi",GG$16*[1]Données!$D$24,GC$3="Dimanche",GG$16*[1]Données!$F$24,$B16="SSIAP1",GG$16*[1]Données!$C$24)</f>
        <v>#N/A</v>
      </c>
      <c r="GL17" s="52" t="e">
        <f>_xlfn.IFS(GJ$7="X",GH$16*[1]Données!$I$24,GC$3="Samedi",GH$16*[1]Données!$D$24,GC$3="Dimanche",GH$16*[1]Données!$F$24,$B16="SSIAP1",GH$16*[1]Données!$C$24)</f>
        <v>#N/A</v>
      </c>
      <c r="GM17" s="52" t="e">
        <f>_xlfn.IFS(GJ$7="X",GI$16*[1]Données!$I$24,GC$3="Samedi",GI$16*[1]Données!$D$24,GC$3="Dimanche",GI$16*[1]Données!$F$24,$B16="SSIAP1",GI$16*[1]Données!$B$24)</f>
        <v>#N/A</v>
      </c>
      <c r="GN17" s="52">
        <f>IF($B16="SSIAP1",SUM(GJ17:GM17),0)</f>
        <v>0</v>
      </c>
      <c r="GO17" s="72"/>
      <c r="GP17" s="72"/>
      <c r="GQ17" s="75"/>
      <c r="GR17" s="69"/>
      <c r="GS17" s="69"/>
      <c r="GT17" s="69"/>
      <c r="GU17" s="69"/>
      <c r="GV17" s="52" t="e">
        <f>_xlfn.IFS(GV$7="X",GR$16*[1]Données!$H$24,GO$3="Samedi",GR$16*[1]Données!$D$24,GO$3="Dimanche",GR$16*[1]Données!$F$24,$B16="SSIAP1",GR$16*[1]Données!$B$24)</f>
        <v>#N/A</v>
      </c>
      <c r="GW17" s="52" t="e">
        <f>_xlfn.IFS(GV$7="X",GS$16*[1]Données!$I$24,GO$3="Samedi",GS$16*[1]Données!$D$24,GO$3="Dimanche",GS$16*[1]Données!$F$24,$B16="SSIAP1",GS$16*[1]Données!$C$24)</f>
        <v>#N/A</v>
      </c>
      <c r="GX17" s="52" t="e">
        <f>_xlfn.IFS(GV$7="X",GT$16*[1]Données!$I$24,GO$3="Samedi",GT$16*[1]Données!$D$24,GO$3="Dimanche",GT$16*[1]Données!$F$24,$B16="SSIAP1",GT$16*[1]Données!$C$24)</f>
        <v>#N/A</v>
      </c>
      <c r="GY17" s="52" t="e">
        <f>_xlfn.IFS(GV$7="X",GU$16*[1]Données!$I$24,GO$3="Samedi",GU$16*[1]Données!$D$24,GO$3="Dimanche",GU$16*[1]Données!$F$24,$B16="SSIAP1",GU$16*[1]Données!$B$24)</f>
        <v>#N/A</v>
      </c>
      <c r="GZ17" s="52">
        <f>IF($B16="SSIAP1",SUM(GV17:GY17),0)</f>
        <v>0</v>
      </c>
      <c r="HA17" s="72"/>
      <c r="HB17" s="72"/>
      <c r="HC17" s="75"/>
      <c r="HD17" s="69"/>
      <c r="HE17" s="69"/>
      <c r="HF17" s="69"/>
      <c r="HG17" s="69"/>
      <c r="HH17" s="52" t="e">
        <f>_xlfn.IFS(HH$7="X",HD$16*[1]Données!$H$24,HA$3="Samedi",HD$16*[1]Données!$D$24,HA$3="Dimanche",HD$16*[1]Données!$F$24,$B16="SSIAP1",HD$16*[1]Données!$B$24)</f>
        <v>#N/A</v>
      </c>
      <c r="HI17" s="52" t="e">
        <f>_xlfn.IFS(HH$7="X",HE$16*[1]Données!$I$24,HA$3="Samedi",HE$16*[1]Données!$D$24,HA$3="Dimanche",HE$16*[1]Données!$F$24,$B16="SSIAP1",HE$16*[1]Données!$C$24)</f>
        <v>#N/A</v>
      </c>
      <c r="HJ17" s="52" t="e">
        <f>_xlfn.IFS(HH$7="X",HF$16*[1]Données!$I$24,HA$3="Samedi",HF$16*[1]Données!$D$24,HA$3="Dimanche",HF$16*[1]Données!$F$24,$B16="SSIAP1",HF$16*[1]Données!$C$24)</f>
        <v>#N/A</v>
      </c>
      <c r="HK17" s="52" t="e">
        <f>_xlfn.IFS(HH$7="X",HG$16*[1]Données!$I$24,HA$3="Samedi",HG$16*[1]Données!$D$24,HA$3="Dimanche",HG$16*[1]Données!$F$24,$B16="SSIAP1",HG$16*[1]Données!$B$24)</f>
        <v>#N/A</v>
      </c>
      <c r="HL17" s="52">
        <f>IF($B16="SSIAP1",SUM(HH17:HK17),0)</f>
        <v>0</v>
      </c>
      <c r="HM17" s="72"/>
      <c r="HN17" s="72"/>
      <c r="HO17" s="75"/>
      <c r="HP17" s="69"/>
      <c r="HQ17" s="69"/>
      <c r="HR17" s="69"/>
      <c r="HS17" s="69"/>
      <c r="HT17" s="52">
        <f>_xlfn.IFS(HT$7="X",HP$16*[1]Données!$H$24,HM$3="Samedi",HP$16*[1]Données!$D$24,HM$3="Dimanche",HP$16*[1]Données!$F$24,$B16="SSIAP1",HP$16*[1]Données!$B$24)</f>
        <v>97.6</v>
      </c>
      <c r="HU17" s="52">
        <f>_xlfn.IFS(HT$7="X",HQ$16*[1]Données!$I$24,HM$3="Samedi",HQ$16*[1]Données!$D$24,HM$3="Dimanche",HQ$16*[1]Données!$F$24,$B16="SSIAP1",HQ$16*[1]Données!$C$24)</f>
        <v>219.6</v>
      </c>
      <c r="HV17" s="52">
        <f>_xlfn.IFS(HT$7="X",HR$16*[1]Données!$I$24,HM$3="Samedi",HR$16*[1]Données!$D$24,HM$3="Dimanche",HR$16*[1]Données!$F$24,$B16="SSIAP1",HR$16*[1]Données!$C$24)</f>
        <v>24.4</v>
      </c>
      <c r="HW17" s="52">
        <f>_xlfn.IFS(HT$7="X",HS$16*[1]Données!$I$24,HM$3="Samedi",HS$16*[1]Données!$D$24,HM$3="Dimanche",HS$16*[1]Données!$F$24,$B16="SSIAP1",HS$16*[1]Données!$B$24)</f>
        <v>24.4</v>
      </c>
      <c r="HX17" s="52">
        <f>IF($B16="SSIAP1",SUM(HT17:HW17),0)</f>
        <v>0</v>
      </c>
      <c r="HY17" s="72"/>
      <c r="HZ17" s="72"/>
      <c r="IA17" s="75"/>
      <c r="IB17" s="69"/>
      <c r="IC17" s="69"/>
      <c r="ID17" s="69"/>
      <c r="IE17" s="69"/>
      <c r="IF17" s="52">
        <f>_xlfn.IFS(IF$7="X",IB$16*[1]Données!$H$24,HY$3="Samedi",IB$16*[1]Données!$D$24,HY$3="Dimanche",IB$16*[1]Données!$F$24,$B16="SSIAP1",IB$16*[1]Données!$B$24)</f>
        <v>107.36</v>
      </c>
      <c r="IG17" s="52">
        <f>_xlfn.IFS(IF$7="X",IC$16*[1]Données!$I$24,HY$3="Samedi",IC$16*[1]Données!$D$24,HY$3="Dimanche",IC$16*[1]Données!$F$24,$B16="SSIAP1",IC$16*[1]Données!$C$24)</f>
        <v>241.56</v>
      </c>
      <c r="IH17" s="52">
        <f>_xlfn.IFS(IF$7="X",ID$16*[1]Données!$I$24,HY$3="Samedi",ID$16*[1]Données!$D$24,HY$3="Dimanche",ID$16*[1]Données!$F$24,$B16="SSIAP1",ID$16*[1]Données!$C$24)</f>
        <v>26.84</v>
      </c>
      <c r="II17" s="52">
        <f>_xlfn.IFS(IF$7="X",IE$16*[1]Données!$I$24,HY$3="Samedi",IE$16*[1]Données!$D$24,HY$3="Dimanche",IE$16*[1]Données!$F$24,$B16="SSIAP1",IE$16*[1]Données!$B$24)</f>
        <v>26.84</v>
      </c>
      <c r="IJ17" s="52">
        <f>IF($B16="SSIAP1",SUM(IF17:II17),0)</f>
        <v>0</v>
      </c>
      <c r="IK17" s="72"/>
      <c r="IL17" s="72"/>
      <c r="IM17" s="75"/>
      <c r="IN17" s="69"/>
      <c r="IO17" s="69"/>
      <c r="IP17" s="69"/>
      <c r="IQ17" s="69"/>
      <c r="IR17" s="52" t="e">
        <f>_xlfn.IFS(IR$7="X",IN$16*[1]Données!$H$24,IK$3="Samedi",IN$16*[1]Données!$D$24,IK$3="Dimanche",IN$16*[1]Données!$F$24,$B16="SSIAP1",IN$16*[1]Données!$B$24)</f>
        <v>#N/A</v>
      </c>
      <c r="IS17" s="52" t="e">
        <f>_xlfn.IFS(IR$7="X",IO$16*[1]Données!$I$24,IK$3="Samedi",IO$16*[1]Données!$D$24,IK$3="Dimanche",IO$16*[1]Données!$F$24,$B16="SSIAP1",IO$16*[1]Données!$C$24)</f>
        <v>#N/A</v>
      </c>
      <c r="IT17" s="52" t="e">
        <f>_xlfn.IFS(IR$7="X",IP$16*[1]Données!$I$24,IK$3="Samedi",IP$16*[1]Données!$D$24,IK$3="Dimanche",IP$16*[1]Données!$F$24,$B16="SSIAP1",IP$16*[1]Données!$C$24)</f>
        <v>#N/A</v>
      </c>
      <c r="IU17" s="52" t="e">
        <f>_xlfn.IFS(IR$7="X",IQ$16*[1]Données!$I$24,IK$3="Samedi",IQ$16*[1]Données!$D$24,IK$3="Dimanche",IQ$16*[1]Données!$F$24,$B16="SSIAP1",IQ$16*[1]Données!$B$24)</f>
        <v>#N/A</v>
      </c>
      <c r="IV17" s="52">
        <f>IF($B16="SSIAP1",SUM(IR17:IU17),0)</f>
        <v>0</v>
      </c>
      <c r="IW17" s="72"/>
      <c r="IX17" s="72"/>
      <c r="IY17" s="75"/>
      <c r="IZ17" s="69"/>
      <c r="JA17" s="69"/>
      <c r="JB17" s="69"/>
      <c r="JC17" s="69"/>
      <c r="JD17" s="52" t="e">
        <f>_xlfn.IFS(JD$7="X",IZ$16*[1]Données!$H$24,IW$3="Samedi",IZ$16*[1]Données!$D$24,IW$3="Dimanche",IZ$16*[1]Données!$F$24,$B16="SSIAP1",IZ$16*[1]Données!$B$24)</f>
        <v>#N/A</v>
      </c>
      <c r="JE17" s="52" t="e">
        <f>_xlfn.IFS(JD$7="X",JA$16*[1]Données!$I$24,IW$3="Samedi",JA$16*[1]Données!$D$24,IW$3="Dimanche",JA$16*[1]Données!$F$24,$B16="SSIAP1",JA$16*[1]Données!$C$24)</f>
        <v>#N/A</v>
      </c>
      <c r="JF17" s="52" t="e">
        <f>_xlfn.IFS(JD$7="X",JB$16*[1]Données!$I$24,IW$3="Samedi",JB$16*[1]Données!$D$24,IW$3="Dimanche",JB$16*[1]Données!$F$24,$B16="SSIAP1",JB$16*[1]Données!$C$24)</f>
        <v>#N/A</v>
      </c>
      <c r="JG17" s="52" t="e">
        <f>_xlfn.IFS(JD$7="X",JC$16*[1]Données!$I$24,IW$3="Samedi",JC$16*[1]Données!$D$24,IW$3="Dimanche",JC$16*[1]Données!$F$24,$B16="SSIAP1",JC$16*[1]Données!$B$24)</f>
        <v>#N/A</v>
      </c>
      <c r="JH17" s="52">
        <f>IF($B16="SSIAP1",SUM(JD17:JG17),0)</f>
        <v>0</v>
      </c>
      <c r="JI17" s="72"/>
      <c r="JJ17" s="72"/>
      <c r="JK17" s="75"/>
      <c r="JL17" s="69"/>
      <c r="JM17" s="69"/>
      <c r="JN17" s="69"/>
      <c r="JO17" s="69"/>
      <c r="JP17" s="52" t="e">
        <f>_xlfn.IFS(JP$7="X",JL$16*[1]Données!$H$24,JI$3="Samedi",JL$16*[1]Données!$D$24,JI$3="Dimanche",JL$16*[1]Données!$F$24,$B16="SSIAP1",JL$16*[1]Données!$B$24)</f>
        <v>#N/A</v>
      </c>
      <c r="JQ17" s="52" t="e">
        <f>_xlfn.IFS(JP$7="X",JM$16*[1]Données!$I$24,JI$3="Samedi",JM$16*[1]Données!$D$24,JI$3="Dimanche",JM$16*[1]Données!$F$24,$B16="SSIAP1",JM$16*[1]Données!$C$24)</f>
        <v>#N/A</v>
      </c>
      <c r="JR17" s="52" t="e">
        <f>_xlfn.IFS(JP$7="X",JN$16*[1]Données!$I$24,JI$3="Samedi",JN$16*[1]Données!$D$24,JI$3="Dimanche",JN$16*[1]Données!$F$24,$B16="SSIAP1",JN$16*[1]Données!$C$24)</f>
        <v>#N/A</v>
      </c>
      <c r="JS17" s="52" t="e">
        <f>_xlfn.IFS(JP$7="X",JO$16*[1]Données!$I$24,JI$3="Samedi",JO$16*[1]Données!$D$24,JI$3="Dimanche",JO$16*[1]Données!$F$24,$B16="SSIAP1",JO$16*[1]Données!$B$24)</f>
        <v>#N/A</v>
      </c>
      <c r="JT17" s="52">
        <f>IF($B16="SSIAP1",SUM(JP17:JS17),0)</f>
        <v>0</v>
      </c>
      <c r="JU17" s="72"/>
      <c r="JV17" s="72"/>
      <c r="JW17" s="75"/>
      <c r="JX17" s="69"/>
      <c r="JY17" s="69"/>
      <c r="JZ17" s="69"/>
      <c r="KA17" s="69"/>
      <c r="KB17" s="52" t="e">
        <f>_xlfn.IFS(KB$7="X",JX$16*[1]Données!$H$24,JU$3="Samedi",JX$16*[1]Données!$D$24,JU$3="Dimanche",JX$16*[1]Données!$F$24,$B16="SSIAP1",JX$16*[1]Données!$B$24)</f>
        <v>#N/A</v>
      </c>
      <c r="KC17" s="52" t="e">
        <f>_xlfn.IFS(KB$7="X",JY$16*[1]Données!$I$24,JU$3="Samedi",JY$16*[1]Données!$D$24,JU$3="Dimanche",JY$16*[1]Données!$F$24,$B16="SSIAP1",JY$16*[1]Données!$C$24)</f>
        <v>#N/A</v>
      </c>
      <c r="KD17" s="52" t="e">
        <f>_xlfn.IFS(KB$7="X",JZ$16*[1]Données!$I$24,JU$3="Samedi",JZ$16*[1]Données!$D$24,JU$3="Dimanche",JZ$16*[1]Données!$F$24,$B16="SSIAP1",JZ$16*[1]Données!$C$24)</f>
        <v>#N/A</v>
      </c>
      <c r="KE17" s="52" t="e">
        <f>_xlfn.IFS(KB$7="X",KA$16*[1]Données!$I$24,JU$3="Samedi",KA$16*[1]Données!$D$24,JU$3="Dimanche",KA$16*[1]Données!$F$24,$B16="SSIAP1",KA$16*[1]Données!$B$24)</f>
        <v>#N/A</v>
      </c>
      <c r="KF17" s="52">
        <f>IF($B16="SSIAP1",SUM(KB17:KE17),0)</f>
        <v>0</v>
      </c>
      <c r="KG17" s="72"/>
      <c r="KH17" s="72"/>
      <c r="KI17" s="75"/>
      <c r="KJ17" s="69"/>
      <c r="KK17" s="69"/>
      <c r="KL17" s="69"/>
      <c r="KM17" s="69"/>
      <c r="KN17" s="52" t="e">
        <f>_xlfn.IFS(KN$7="X",KJ$16*[1]Données!$H$24,KG$3="Samedi",KJ$16*[1]Données!$D$24,KG$3="Dimanche",KJ$16*[1]Données!$F$24,$B16="SSIAP1",KJ$16*[1]Données!$B$24)</f>
        <v>#N/A</v>
      </c>
      <c r="KO17" s="52" t="e">
        <f>_xlfn.IFS(KN$7="X",KK$16*[1]Données!$I$24,KG$3="Samedi",KK$16*[1]Données!$D$24,KG$3="Dimanche",KK$16*[1]Données!$F$24,$B16="SSIAP1",KK$16*[1]Données!$C$24)</f>
        <v>#N/A</v>
      </c>
      <c r="KP17" s="52" t="e">
        <f>_xlfn.IFS(KN$7="X",KL$16*[1]Données!$I$24,KG$3="Samedi",KL$16*[1]Données!$D$24,KG$3="Dimanche",KL$16*[1]Données!$F$24,$B16="SSIAP1",KL$16*[1]Données!$C$24)</f>
        <v>#N/A</v>
      </c>
      <c r="KQ17" s="52" t="e">
        <f>_xlfn.IFS(KN$7="X",KM$16*[1]Données!$I$24,KG$3="Samedi",KM$16*[1]Données!$D$24,KG$3="Dimanche",KM$16*[1]Données!$F$24,$B16="SSIAP1",KM$16*[1]Données!$B$24)</f>
        <v>#N/A</v>
      </c>
      <c r="KR17" s="52">
        <f>IF($B16="SSIAP1",SUM(KN17:KQ17),0)</f>
        <v>0</v>
      </c>
      <c r="KS17" s="72"/>
      <c r="KT17" s="72"/>
      <c r="KU17" s="75"/>
      <c r="KV17" s="69"/>
      <c r="KW17" s="69"/>
      <c r="KX17" s="69"/>
      <c r="KY17" s="69"/>
      <c r="KZ17" s="52">
        <f>_xlfn.IFS(KZ$7="X",KV$16*[1]Données!$H$24,KS$3="Samedi",KV$16*[1]Données!$D$24,KS$3="Dimanche",KV$16*[1]Données!$F$24,$B16="SSIAP1",KV$16*[1]Données!$B$24)</f>
        <v>97.6</v>
      </c>
      <c r="LA17" s="52">
        <f>_xlfn.IFS(KZ$7="X",KW$16*[1]Données!$I$24,KS$3="Samedi",KW$16*[1]Données!$D$24,KS$3="Dimanche",KW$16*[1]Données!$F$24,$B16="SSIAP1",KW$16*[1]Données!$C$24)</f>
        <v>219.6</v>
      </c>
      <c r="LB17" s="52">
        <f>_xlfn.IFS(KZ$7="X",KX$16*[1]Données!$I$24,KS$3="Samedi",KX$16*[1]Données!$D$24,KS$3="Dimanche",KX$16*[1]Données!$F$24,$B16="SSIAP1",KX$16*[1]Données!$C$24)</f>
        <v>24.4</v>
      </c>
      <c r="LC17" s="52">
        <f>_xlfn.IFS(KZ$7="X",KY$16*[1]Données!$I$24,KS$3="Samedi",KY$16*[1]Données!$D$24,KS$3="Dimanche",KY$16*[1]Données!$F$24,$B16="SSIAP1",KY$16*[1]Données!$B$24)</f>
        <v>24.4</v>
      </c>
      <c r="LD17" s="52">
        <f>IF($B16="SSIAP1",SUM(KZ17:LC17),0)</f>
        <v>0</v>
      </c>
      <c r="LE17" s="72"/>
      <c r="LF17" s="72"/>
      <c r="LG17" s="75"/>
      <c r="LH17" s="69"/>
      <c r="LI17" s="69"/>
      <c r="LJ17" s="69"/>
      <c r="LK17" s="69"/>
      <c r="LL17" s="52">
        <f>_xlfn.IFS(LL$7="X",LH$16*[1]Données!$H$24,LE$3="Samedi",LH$16*[1]Données!$D$24,LE$3="Dimanche",LH$16*[1]Données!$F$24,$B16="SSIAP1",LH$16*[1]Données!$B$24)</f>
        <v>107.36</v>
      </c>
      <c r="LM17" s="52">
        <f>_xlfn.IFS(LL$7="X",LI$16*[1]Données!$I$24,LE$3="Samedi",LI$16*[1]Données!$D$24,LE$3="Dimanche",LI$16*[1]Données!$F$24,$B16="SSIAP1",LI$16*[1]Données!$C$24)</f>
        <v>241.56</v>
      </c>
      <c r="LN17" s="52">
        <f>_xlfn.IFS(LL$7="X",LJ$16*[1]Données!$I$24,LE$3="Samedi",LJ$16*[1]Données!$D$24,LE$3="Dimanche",LJ$16*[1]Données!$F$24,$B16="SSIAP1",LJ$16*[1]Données!$C$24)</f>
        <v>26.84</v>
      </c>
      <c r="LO17" s="52">
        <f>_xlfn.IFS(LL$7="X",LK$16*[1]Données!$I$24,LE$3="Samedi",LK$16*[1]Données!$D$24,LE$3="Dimanche",LK$16*[1]Données!$F$24,$B16="SSIAP1",LK$16*[1]Données!$B$24)</f>
        <v>26.84</v>
      </c>
      <c r="LP17" s="52">
        <f>IF($B16="SSIAP1",SUM(LL17:LO17),0)</f>
        <v>0</v>
      </c>
      <c r="LQ17" s="72"/>
      <c r="LR17" s="72"/>
      <c r="LS17" s="75"/>
      <c r="LT17" s="69"/>
      <c r="LU17" s="69"/>
      <c r="LV17" s="69"/>
      <c r="LW17" s="69"/>
      <c r="LX17" s="52" t="e">
        <f>_xlfn.IFS(LX$7="X",LT$16*[1]Données!$H$24,LQ$3="Samedi",LT$16*[1]Données!$D$24,LQ$3="Dimanche",LT$16*[1]Données!$F$24,$B16="SSIAP1",LT$16*[1]Données!$B$24)</f>
        <v>#N/A</v>
      </c>
      <c r="LY17" s="52" t="e">
        <f>_xlfn.IFS(LX$7="X",LU$16*[1]Données!$I$24,LQ$3="Samedi",LU$16*[1]Données!$D$24,LQ$3="Dimanche",LU$16*[1]Données!$F$24,$B16="SSIAP1",LU$16*[1]Données!$C$24)</f>
        <v>#N/A</v>
      </c>
      <c r="LZ17" s="52" t="e">
        <f>_xlfn.IFS(LX$7="X",LV$16*[1]Données!$I$24,LQ$3="Samedi",LV$16*[1]Données!$D$24,LQ$3="Dimanche",LV$16*[1]Données!$F$24,$B16="SSIAP1",LV$16*[1]Données!$C$24)</f>
        <v>#N/A</v>
      </c>
      <c r="MA17" s="52" t="e">
        <f>_xlfn.IFS(LX$7="X",LW$16*[1]Données!$I$24,LQ$3="Samedi",LW$16*[1]Données!$D$24,LQ$3="Dimanche",LW$16*[1]Données!$F$24,$B16="SSIAP1",LW$16*[1]Données!$B$24)</f>
        <v>#N/A</v>
      </c>
      <c r="MB17" s="52">
        <f>IF($B16="SSIAP1",SUM(LX17:MA17),0)</f>
        <v>0</v>
      </c>
      <c r="MC17" s="72"/>
      <c r="MD17" s="72"/>
      <c r="ME17" s="75"/>
      <c r="MF17" s="69"/>
      <c r="MG17" s="69"/>
      <c r="MH17" s="69"/>
      <c r="MI17" s="69"/>
      <c r="MJ17" s="52" t="e">
        <f>_xlfn.IFS(MJ$7="X",MF$16*[1]Données!$H$24,MC$3="Samedi",MF$16*[1]Données!$D$24,MC$3="Dimanche",MF$16*[1]Données!$F$24,$B16="SSIAP1",MF$16*[1]Données!$B$24)</f>
        <v>#N/A</v>
      </c>
      <c r="MK17" s="52" t="e">
        <f>_xlfn.IFS(MJ$7="X",MG$16*[1]Données!$I$24,MC$3="Samedi",MG$16*[1]Données!$D$24,MC$3="Dimanche",MG$16*[1]Données!$F$24,$B16="SSIAP1",MG$16*[1]Données!$C$24)</f>
        <v>#N/A</v>
      </c>
      <c r="ML17" s="52" t="e">
        <f>_xlfn.IFS(MJ$7="X",MH$16*[1]Données!$I$24,MC$3="Samedi",MH$16*[1]Données!$D$24,MC$3="Dimanche",MH$16*[1]Données!$F$24,$B16="SSIAP1",MH$16*[1]Données!$C$24)</f>
        <v>#N/A</v>
      </c>
      <c r="MM17" s="52" t="e">
        <f>_xlfn.IFS(MJ$7="X",MI$16*[1]Données!$I$24,MC$3="Samedi",MI$16*[1]Données!$D$24,MC$3="Dimanche",MI$16*[1]Données!$F$24,$B16="SSIAP1",MI$16*[1]Données!$B$24)</f>
        <v>#N/A</v>
      </c>
      <c r="MN17" s="52">
        <f>IF($B16="SSIAP1",SUM(MJ17:MM17),0)</f>
        <v>0</v>
      </c>
      <c r="MO17" s="72"/>
      <c r="MP17" s="72"/>
      <c r="MQ17" s="75"/>
      <c r="MR17" s="69"/>
      <c r="MS17" s="69"/>
      <c r="MT17" s="69"/>
      <c r="MU17" s="69"/>
      <c r="MV17" s="52" t="e">
        <f>_xlfn.IFS(MV$7="X",MR$16*[1]Données!$H$24,MO$3="Samedi",MR$16*[1]Données!$D$24,MO$3="Dimanche",MR$16*[1]Données!$F$24,$B16="SSIAP1",MR$16*[1]Données!$B$24)</f>
        <v>#N/A</v>
      </c>
      <c r="MW17" s="52" t="e">
        <f>_xlfn.IFS(MV$7="X",MS$16*[1]Données!$I$24,MO$3="Samedi",MS$16*[1]Données!$D$24,MO$3="Dimanche",MS$16*[1]Données!$F$24,$B16="SSIAP1",MS$16*[1]Données!$C$24)</f>
        <v>#N/A</v>
      </c>
      <c r="MX17" s="52" t="e">
        <f>_xlfn.IFS(MV$7="X",MT$16*[1]Données!$I$24,MO$3="Samedi",MT$16*[1]Données!$D$24,MO$3="Dimanche",MT$16*[1]Données!$F$24,$B16="SSIAP1",MT$16*[1]Données!$C$24)</f>
        <v>#N/A</v>
      </c>
      <c r="MY17" s="52" t="e">
        <f>_xlfn.IFS(MV$7="X",MU$16*[1]Données!$I$24,MO$3="Samedi",MU$16*[1]Données!$D$24,MO$3="Dimanche",MU$16*[1]Données!$F$24,$B16="SSIAP1",MU$16*[1]Données!$B$24)</f>
        <v>#N/A</v>
      </c>
      <c r="MZ17" s="52">
        <f>IF($B16="SSIAP1",SUM(MV17:MY17),0)</f>
        <v>0</v>
      </c>
      <c r="NA17" s="72"/>
      <c r="NB17" s="72"/>
      <c r="NC17" s="75"/>
      <c r="ND17" s="69"/>
      <c r="NE17" s="69"/>
      <c r="NF17" s="69"/>
      <c r="NG17" s="69"/>
      <c r="NH17" s="52" t="e">
        <f>_xlfn.IFS(NH$7="X",ND$16*[1]Données!$H$24,NA$3="Samedi",ND$16*[1]Données!$D$24,NA$3="Dimanche",ND$16*[1]Données!$F$24,$B16="SSIAP1",ND$16*[1]Données!$B$24)</f>
        <v>#N/A</v>
      </c>
      <c r="NI17" s="52" t="e">
        <f>_xlfn.IFS(NH$7="X",NE$16*[1]Données!$I$24,NA$3="Samedi",NE$16*[1]Données!$D$24,NA$3="Dimanche",NE$16*[1]Données!$F$24,$B16="SSIAP1",NE$16*[1]Données!$C$24)</f>
        <v>#N/A</v>
      </c>
      <c r="NJ17" s="52" t="e">
        <f>_xlfn.IFS(NH$7="X",NF$16*[1]Données!$I$24,NA$3="Samedi",NF$16*[1]Données!$D$24,NA$3="Dimanche",NF$16*[1]Données!$F$24,$B16="SSIAP1",NF$16*[1]Données!$C$24)</f>
        <v>#N/A</v>
      </c>
      <c r="NK17" s="52" t="e">
        <f>_xlfn.IFS(NH$7="X",NG$16*[1]Données!$I$24,NA$3="Samedi",NG$16*[1]Données!$D$24,NA$3="Dimanche",NG$16*[1]Données!$F$24,$B16="SSIAP1",NG$16*[1]Données!$B$24)</f>
        <v>#N/A</v>
      </c>
      <c r="NL17" s="52">
        <f>IF($B16="SSIAP1",SUM(NH17:NK17),0)</f>
        <v>0</v>
      </c>
      <c r="NM17" s="52">
        <f>IF($B16="SSIAP1",SUM($P17+$AB17+$AN17+$AZ17+$BL17+$BX17+$CJ17+$CV17+$DH17+$DT17+$EF17+$ER17+$FD17+$FP17+$GB16+$GB17+$GN17+$GZ17+$HL17+$HX17+$IJ17+$IV17+$JH17+$JT17+$KF17+$KR17+$LD17+$LP17+$MB17+$MN17+$MZ17+$NL17),0)</f>
        <v>0</v>
      </c>
    </row>
    <row r="18" spans="1:377" ht="15.75" hidden="1" thickBot="1">
      <c r="A18" s="78"/>
      <c r="B18" s="81"/>
      <c r="C18" s="81"/>
      <c r="D18" s="51"/>
      <c r="E18" s="72"/>
      <c r="F18" s="72"/>
      <c r="G18" s="75"/>
      <c r="H18" s="69"/>
      <c r="I18" s="69"/>
      <c r="J18" s="69"/>
      <c r="K18" s="69"/>
      <c r="L18" s="52">
        <f>_xlfn.IFS(L$7="X",H$16*[1]Données!$H$25,E$3="Samedi",H$16*[1]Données!$D$25,E$3="Dimanche",H$16*[1]Données!$F$25,$B16="SSIAP2",H$16*[1]Données!$B$25)</f>
        <v>0</v>
      </c>
      <c r="M18" s="52">
        <f>_xlfn.IFS(L$7="X",I$16*[1]Données!$I$25,E$3="Samedi",I$16*[1]Données!$D$25,E$3="Dimanche",I$16*[1]Données!$F$25,$B16="SSIAP2",I$16*[1]Données!$C$25)</f>
        <v>518.55999999999995</v>
      </c>
      <c r="N18" s="52">
        <f>_xlfn.IFS(L$7="X",J$16*[1]Données!$I$25,E$3="Samedi",J$16*[1]Données!$D$25,E$3="Dimanche",J$16*[1]Données!$F$25,$B16="SSIAP2",J$16*[1]Données!$C$25)</f>
        <v>64.819999999999993</v>
      </c>
      <c r="O18" s="52">
        <f>_xlfn.IFS(L$7="X",K$16*[1]Données!$I$25,E$3="Samedi",K$16*[1]Données!$D$25,E$3="Dimanche",K$16*[1]Données!$F$25,$B16="SSIAP2",K$16*[1]Données!$B$25)</f>
        <v>64.820000000000107</v>
      </c>
      <c r="P18" s="52">
        <f>IF($B16="SSIAP2",SUM(L18:O18),0)</f>
        <v>0</v>
      </c>
      <c r="Q18" s="72"/>
      <c r="R18" s="72"/>
      <c r="S18" s="75"/>
      <c r="T18" s="69"/>
      <c r="U18" s="69"/>
      <c r="V18" s="69"/>
      <c r="W18" s="69"/>
      <c r="X18" s="52" t="e">
        <f>_xlfn.IFS(X$7="X",T$16*[1]Données!$H$25,Q$3="Samedi",T$16*[1]Données!$D$25,Q$3="Dimanche",T$16*[1]Données!$F$25,$B16="SSIAP2",T$16*[1]Données!$B$25)</f>
        <v>#N/A</v>
      </c>
      <c r="Y18" s="52" t="e">
        <f>_xlfn.IFS(X$7="X",U$16*[1]Données!$I$25,Q$3="Samedi",U$16*[1]Données!$D$25,Q$3="Dimanche",U$16*[1]Données!$F$25,$B16="SSIAP2",U$16*[1]Données!$C$25)</f>
        <v>#N/A</v>
      </c>
      <c r="Z18" s="52" t="e">
        <f>_xlfn.IFS(X$7="X",V$16*[1]Données!$I$25,Q$3="Samedi",V$16*[1]Données!$D$25,Q$3="Dimanche",V$16*[1]Données!$F$25,$B16="SSIAP2",V$16*[1]Données!$C$25)</f>
        <v>#N/A</v>
      </c>
      <c r="AA18" s="52" t="e">
        <f>_xlfn.IFS(X$7="X",W$16*[1]Données!$I$25,Q$3="Samedi",W$16*[1]Données!$D$25,Q$3="Dimanche",W$16*[1]Données!$F$25,$B16="SSIAP2",W$16*[1]Données!$B$25)</f>
        <v>#N/A</v>
      </c>
      <c r="AB18" s="52">
        <f>IF($B16="SSIAP2",SUM(X18:AA18),0)</f>
        <v>0</v>
      </c>
      <c r="AC18" s="72"/>
      <c r="AD18" s="72"/>
      <c r="AE18" s="75"/>
      <c r="AF18" s="69"/>
      <c r="AG18" s="69"/>
      <c r="AH18" s="69"/>
      <c r="AI18" s="69"/>
      <c r="AJ18" s="52" t="e">
        <f>_xlfn.IFS(AJ$7="X",AF$16*[1]Données!$H$25,AC$3="Samedi",AF$16*[1]Données!$D$25,AC$3="Dimanche",AF$16*[1]Données!$F$25,$B16="SSIAP2",AF$16*[1]Données!$B$25)</f>
        <v>#N/A</v>
      </c>
      <c r="AK18" s="52" t="e">
        <f>_xlfn.IFS(AJ$7="X",AG$16*[1]Données!$I$25,AC$3="Samedi",AG$16*[1]Données!$D$25,AC$3="Dimanche",AG$16*[1]Données!$F$25,$B16="SSIAP2",AG$16*[1]Données!$C$25)</f>
        <v>#N/A</v>
      </c>
      <c r="AL18" s="52" t="e">
        <f>_xlfn.IFS(AJ$7="X",AH$16*[1]Données!$I$25,AC$3="Samedi",AH$16*[1]Données!$D$25,AC$3="Dimanche",AH$16*[1]Données!$F$25,$B16="SSIAP2",AH$16*[1]Données!$C$25)</f>
        <v>#N/A</v>
      </c>
      <c r="AM18" s="52" t="e">
        <f>_xlfn.IFS(AJ$7="X",AI$16*[1]Données!$I$25,AC$3="Samedi",AI$16*[1]Données!$D$25,AC$3="Dimanche",AI$16*[1]Données!$F$25,$B16="SSIAP2",AI$16*[1]Données!$B$25)</f>
        <v>#N/A</v>
      </c>
      <c r="AN18" s="52">
        <f>IF($B16="SSIAP2",SUM(AJ18:AM18),0)</f>
        <v>0</v>
      </c>
      <c r="AO18" s="72"/>
      <c r="AP18" s="72"/>
      <c r="AQ18" s="75"/>
      <c r="AR18" s="69"/>
      <c r="AS18" s="69"/>
      <c r="AT18" s="69"/>
      <c r="AU18" s="69"/>
      <c r="AV18" s="52" t="e">
        <f>_xlfn.IFS(AV$7="X",AR$16*[1]Données!$H$25,AO$3="Samedi",AR$16*[1]Données!$D$25,AO$3="Dimanche",AR$16*[1]Données!$F$25,$B16="SSIAP2",AR$16*[1]Données!$B$25)</f>
        <v>#N/A</v>
      </c>
      <c r="AW18" s="52" t="e">
        <f>_xlfn.IFS(AV$7="X",AS$16*[1]Données!$I$25,AO$3="Samedi",AS$16*[1]Données!$D$25,AO$3="Dimanche",AS$16*[1]Données!$F$25,$B16="SSIAP2",AS$16*[1]Données!$C$25)</f>
        <v>#N/A</v>
      </c>
      <c r="AX18" s="52" t="e">
        <f>_xlfn.IFS(AV$7="X",AT$16*[1]Données!$I$25,AO$3="Samedi",AT$16*[1]Données!$D$25,AO$3="Dimanche",AT$16*[1]Données!$F$25,$B16="SSIAP2",AT$16*[1]Données!$C$25)</f>
        <v>#N/A</v>
      </c>
      <c r="AY18" s="52" t="e">
        <f>_xlfn.IFS(AV$7="X",AU$16*[1]Données!$I$25,AO$3="Samedi",AU$16*[1]Données!$D$25,AO$3="Dimanche",AU$16*[1]Données!$F$25,$B16="SSIAP2",AU$16*[1]Données!$B$25)</f>
        <v>#N/A</v>
      </c>
      <c r="AZ18" s="52">
        <f>IF($B16="SSIAP2",SUM(AV18:AY18),0)</f>
        <v>0</v>
      </c>
      <c r="BA18" s="72"/>
      <c r="BB18" s="72"/>
      <c r="BC18" s="75"/>
      <c r="BD18" s="69"/>
      <c r="BE18" s="69"/>
      <c r="BF18" s="69"/>
      <c r="BG18" s="69"/>
      <c r="BH18" s="52">
        <f>_xlfn.IFS(BH$7="X",BD$16*[1]Données!$H$25,BA$3="Samedi",BD$16*[1]Données!$D$25,BA$3="Dimanche",BD$16*[1]Données!$F$25,$B16="SSIAP2",BD$16*[1]Données!$B$25)</f>
        <v>116.8</v>
      </c>
      <c r="BI18" s="52">
        <f>_xlfn.IFS(BH$7="X",BE$16*[1]Données!$I$25,BA$3="Samedi",BE$16*[1]Données!$D$25,BA$3="Dimanche",BE$16*[1]Données!$F$25,$B16="SSIAP2",BE$16*[1]Données!$C$25)</f>
        <v>262.8</v>
      </c>
      <c r="BJ18" s="52">
        <f>_xlfn.IFS(BH$7="X",BF$16*[1]Données!$I$25,BA$3="Samedi",BF$16*[1]Données!$D$25,BA$3="Dimanche",BF$16*[1]Données!$F$25,$B16="SSIAP2",BF$16*[1]Données!$C$25)</f>
        <v>29.2</v>
      </c>
      <c r="BK18" s="52">
        <f>_xlfn.IFS(BH$7="X",BG$16*[1]Données!$I$25,BA$3="Samedi",BG$16*[1]Données!$D$25,BA$3="Dimanche",BG$16*[1]Données!$F$25,$B16="SSIAP2",BG$16*[1]Données!$B$25)</f>
        <v>29.2</v>
      </c>
      <c r="BL18" s="52">
        <f>IF($B16="SSIAP2",SUM(BH18:BK18),0)</f>
        <v>0</v>
      </c>
      <c r="BM18" s="72"/>
      <c r="BN18" s="72"/>
      <c r="BO18" s="75"/>
      <c r="BP18" s="69"/>
      <c r="BQ18" s="69"/>
      <c r="BR18" s="69"/>
      <c r="BS18" s="69"/>
      <c r="BT18" s="52">
        <f>_xlfn.IFS(BT$7="X",BP$16*[1]Données!$H$25,BM$3="Samedi",BP$16*[1]Données!$D$25,BM$3="Dimanche",BP$16*[1]Données!$F$25,$B16="SSIAP2",BP$16*[1]Données!$B$25)</f>
        <v>128.47999999999999</v>
      </c>
      <c r="BU18" s="52">
        <f>_xlfn.IFS(BT$7="X",BQ$16*[1]Données!$I$25,BM$3="Samedi",BQ$16*[1]Données!$D$25,BM$3="Dimanche",BQ$16*[1]Données!$F$25,$B16="SSIAP2",BQ$16*[1]Données!$C$25)</f>
        <v>289.08</v>
      </c>
      <c r="BV18" s="52">
        <f>_xlfn.IFS(BT$7="X",BR$16*[1]Données!$I$25,BM$3="Samedi",BR$16*[1]Données!$D$25,BM$3="Dimanche",BR$16*[1]Données!$F$25,$B16="SSIAP2",BR$16*[1]Données!$C$25)</f>
        <v>32.119999999999997</v>
      </c>
      <c r="BW18" s="52">
        <f>_xlfn.IFS(BT$7="X",BS$16*[1]Données!$I$25,BM$3="Samedi",BS$16*[1]Données!$D$25,BM$3="Dimanche",BS$16*[1]Données!$F$25,$B16="SSIAP2",BS$16*[1]Données!$B$25)</f>
        <v>32.119999999999997</v>
      </c>
      <c r="BX18" s="52">
        <f>IF($B16="SSIAP2",SUM(BT18:BW18),0)</f>
        <v>0</v>
      </c>
      <c r="BY18" s="72"/>
      <c r="BZ18" s="72"/>
      <c r="CA18" s="75"/>
      <c r="CB18" s="69"/>
      <c r="CC18" s="69"/>
      <c r="CD18" s="69"/>
      <c r="CE18" s="69"/>
      <c r="CF18" s="52" t="e">
        <f>_xlfn.IFS(CF$7="X",CB$16*[1]Données!$H$25,BY$3="Samedi",CB$16*[1]Données!$D$25,BY$3="Dimanche",CB$16*[1]Données!$F$25,$B16="SSIAP2",CB$16*[1]Données!$B$25)</f>
        <v>#N/A</v>
      </c>
      <c r="CG18" s="52" t="e">
        <f>_xlfn.IFS(CF$7="X",CC$16*[1]Données!$I$25,BY$3="Samedi",CC$16*[1]Données!$D$25,BY$3="Dimanche",CC$16*[1]Données!$F$25,$B16="SSIAP2",CC$16*[1]Données!$C$25)</f>
        <v>#N/A</v>
      </c>
      <c r="CH18" s="52" t="e">
        <f>_xlfn.IFS(CF$7="X",CD$16*[1]Données!$I$25,BY$3="Samedi",CD$16*[1]Données!$D$25,BY$3="Dimanche",CD$16*[1]Données!$F$25,$B16="SSIAP2",CD$16*[1]Données!$C$25)</f>
        <v>#N/A</v>
      </c>
      <c r="CI18" s="52" t="e">
        <f>_xlfn.IFS(CF$7="X",CE$16*[1]Données!$I$25,BY$3="Samedi",CE$16*[1]Données!$D$25,BY$3="Dimanche",CE$16*[1]Données!$F$25,$B16="SSIAP2",CE$16*[1]Données!$B$25)</f>
        <v>#N/A</v>
      </c>
      <c r="CJ18" s="52">
        <f>IF($B16="SSIAP2",SUM(CF18:CI18),0)</f>
        <v>0</v>
      </c>
      <c r="CK18" s="72"/>
      <c r="CL18" s="72"/>
      <c r="CM18" s="75"/>
      <c r="CN18" s="69"/>
      <c r="CO18" s="69"/>
      <c r="CP18" s="69"/>
      <c r="CQ18" s="69"/>
      <c r="CR18" s="52" t="e">
        <f>_xlfn.IFS(CR$7="X",CN$16*[1]Données!$H$25,CK$3="Samedi",CN$16*[1]Données!$D$25,CK$3="Dimanche",CN$16*[1]Données!$F$25,$B16="SSIAP2",CN$16*[1]Données!$B$25)</f>
        <v>#N/A</v>
      </c>
      <c r="CS18" s="52" t="e">
        <f>_xlfn.IFS(CR$7="X",CO$16*[1]Données!$I$25,CK$3="Samedi",CO$16*[1]Données!$D$25,CK$3="Dimanche",CO$16*[1]Données!$F$25,$B16="SSIAP2",CO$16*[1]Données!$C$25)</f>
        <v>#N/A</v>
      </c>
      <c r="CT18" s="52" t="e">
        <f>_xlfn.IFS(CR$7="X",CP$16*[1]Données!$I$25,CK$3="Samedi",CP$16*[1]Données!$D$25,CK$3="Dimanche",CP$16*[1]Données!$F$25,$B16="SSIAP2",CP$16*[1]Données!$C$25)</f>
        <v>#N/A</v>
      </c>
      <c r="CU18" s="52" t="e">
        <f>_xlfn.IFS(CR$7="X",CQ$16*[1]Données!$I$25,CK$3="Samedi",CQ$16*[1]Données!$D$25,CK$3="Dimanche",CQ$16*[1]Données!$F$25,$B16="SSIAP2",CQ$16*[1]Données!$B$25)</f>
        <v>#N/A</v>
      </c>
      <c r="CV18" s="52">
        <f>IF($B16="SSIAP2",SUM(CR18:CU18),0)</f>
        <v>0</v>
      </c>
      <c r="CW18" s="72"/>
      <c r="CX18" s="72"/>
      <c r="CY18" s="75"/>
      <c r="CZ18" s="69"/>
      <c r="DA18" s="69"/>
      <c r="DB18" s="69"/>
      <c r="DC18" s="69"/>
      <c r="DD18" s="52" t="e">
        <f>_xlfn.IFS(DD$7="X",CZ$16*[1]Données!$H$25,CW$3="Samedi",CZ$16*[1]Données!$D$25,CW$3="Dimanche",CZ$16*[1]Données!$F$25,$B16="SSIAP2",CZ$16*[1]Données!$B$25)</f>
        <v>#N/A</v>
      </c>
      <c r="DE18" s="52" t="e">
        <f>_xlfn.IFS(DD$7="X",DA$16*[1]Données!$I$25,CW$3="Samedi",DA$16*[1]Données!$D$25,CW$3="Dimanche",DA$16*[1]Données!$F$25,$B16="SSIAP2",DA$16*[1]Données!$C$25)</f>
        <v>#N/A</v>
      </c>
      <c r="DF18" s="52" t="e">
        <f>_xlfn.IFS(DD$7="X",DB$16*[1]Données!$I$25,CW$3="Samedi",DB$16*[1]Données!$D$25,CW$3="Dimanche",DB$16*[1]Données!$F$25,$B16="SSIAP2",DB$16*[1]Données!$C$25)</f>
        <v>#N/A</v>
      </c>
      <c r="DG18" s="52" t="e">
        <f>_xlfn.IFS(DD$7="X",DC$16*[1]Données!$I$25,CW$3="Samedi",DC$16*[1]Données!$D$25,CW$3="Dimanche",DC$16*[1]Données!$F$25,$B16="SSIAP2",DC$16*[1]Données!$B$25)</f>
        <v>#N/A</v>
      </c>
      <c r="DH18" s="52">
        <f>IF($B16="SSIAP2",SUM(DD18:DG18),0)</f>
        <v>0</v>
      </c>
      <c r="DI18" s="72"/>
      <c r="DJ18" s="72"/>
      <c r="DK18" s="75"/>
      <c r="DL18" s="69"/>
      <c r="DM18" s="69"/>
      <c r="DN18" s="69"/>
      <c r="DO18" s="69"/>
      <c r="DP18" s="52" t="e">
        <f>_xlfn.IFS(DP$7="X",DL$16*[1]Données!$H$25,DI$3="Samedi",DL$16*[1]Données!$D$25,DI$3="Dimanche",DL$16*[1]Données!$F$25,$B16="SSIAP2",DL$16*[1]Données!$B$25)</f>
        <v>#N/A</v>
      </c>
      <c r="DQ18" s="52" t="e">
        <f>_xlfn.IFS(DP$7="X",DM$16*[1]Données!$I$25,DI$3="Samedi",DM$16*[1]Données!$D$25,DI$3="Dimanche",DM$16*[1]Données!$F$25,$B16="SSIAP2",DM$16*[1]Données!$C$25)</f>
        <v>#N/A</v>
      </c>
      <c r="DR18" s="52" t="e">
        <f>_xlfn.IFS(DP$7="X",DN$16*[1]Données!$I$25,DI$3="Samedi",DN$16*[1]Données!$D$25,DI$3="Dimanche",DN$16*[1]Données!$F$25,$B16="SSIAP2",DN$16*[1]Données!$C$25)</f>
        <v>#N/A</v>
      </c>
      <c r="DS18" s="52" t="e">
        <f>_xlfn.IFS(DP$7="X",DO$16*[1]Données!$I$25,DI$3="Samedi",DO$16*[1]Données!$D$25,DI$3="Dimanche",DO$16*[1]Données!$F$25,$B16="SSIAP2",DO$16*[1]Données!$B$25)</f>
        <v>#N/A</v>
      </c>
      <c r="DT18" s="52">
        <f>IF($B16="SSIAP2",SUM(DP18:DS18),0)</f>
        <v>0</v>
      </c>
      <c r="DU18" s="72"/>
      <c r="DV18" s="72"/>
      <c r="DW18" s="75"/>
      <c r="DX18" s="69"/>
      <c r="DY18" s="69"/>
      <c r="DZ18" s="69"/>
      <c r="EA18" s="69"/>
      <c r="EB18" s="52" t="e">
        <f>_xlfn.IFS(EB$7="X",DX$16*[1]Données!$H$25,DU$3="Samedi",DX$16*[1]Données!$D$25,DU$3="Dimanche",DX$16*[1]Données!$F$25,$B16="SSIAP2",DX$16*[1]Données!$B$25)</f>
        <v>#N/A</v>
      </c>
      <c r="EC18" s="52" t="e">
        <f>_xlfn.IFS(EB$7="X",DY$16*[1]Données!$I$25,DU$3="Samedi",DY$16*[1]Données!$D$25,DU$3="Dimanche",DY$16*[1]Données!$F$25,$B16="SSIAP2",DY$16*[1]Données!$C$25)</f>
        <v>#N/A</v>
      </c>
      <c r="ED18" s="52" t="e">
        <f>_xlfn.IFS(EB$7="X",DZ$16*[1]Données!$I$25,DU$3="Samedi",DZ$16*[1]Données!$D$25,DU$3="Dimanche",DZ$16*[1]Données!$F$25,$B16="SSIAP2",DZ$16*[1]Données!$C$25)</f>
        <v>#N/A</v>
      </c>
      <c r="EE18" s="52" t="e">
        <f>_xlfn.IFS(EB$7="X",EA$16*[1]Données!$I$25,DU$3="Samedi",EA$16*[1]Données!$D$25,DU$3="Dimanche",EA$16*[1]Données!$F$25,$B16="SSIAP2",EA$16*[1]Données!$B$25)</f>
        <v>#N/A</v>
      </c>
      <c r="EF18" s="52">
        <f>IF($B16="SSIAP2",SUM(EB18:EE18),0)</f>
        <v>0</v>
      </c>
      <c r="EG18" s="72"/>
      <c r="EH18" s="72"/>
      <c r="EI18" s="75"/>
      <c r="EJ18" s="69"/>
      <c r="EK18" s="69"/>
      <c r="EL18" s="69"/>
      <c r="EM18" s="69"/>
      <c r="EN18" s="52">
        <f>_xlfn.IFS(EN$7="X",EJ$16*[1]Données!$H$25,EG$3="Samedi",EJ$16*[1]Données!$D$25,EG$3="Dimanche",EJ$16*[1]Données!$F$25,$B16="SSIAP2",EJ$16*[1]Données!$B$25)</f>
        <v>116.8</v>
      </c>
      <c r="EO18" s="52">
        <f>_xlfn.IFS(EN$7="X",EK$16*[1]Données!$I$25,EG$3="Samedi",EK$16*[1]Données!$D$25,EG$3="Dimanche",EK$16*[1]Données!$F$25,$B16="SSIAP2",EK$16*[1]Données!$C$25)</f>
        <v>262.8</v>
      </c>
      <c r="EP18" s="52">
        <f>_xlfn.IFS(EN$7="X",EL$16*[1]Données!$I$25,EG$3="Samedi",EL$16*[1]Données!$D$25,EG$3="Dimanche",EL$16*[1]Données!$F$25,$B16="SSIAP2",EL$16*[1]Données!$C$25)</f>
        <v>29.2</v>
      </c>
      <c r="EQ18" s="52">
        <f>_xlfn.IFS(EN$7="X",EM$16*[1]Données!$I$25,EG$3="Samedi",EM$16*[1]Données!$D$25,EG$3="Dimanche",EM$16*[1]Données!$F$25,$B16="SSIAP2",EM$16*[1]Données!$B$25)</f>
        <v>29.2</v>
      </c>
      <c r="ER18" s="52">
        <f>IF($B16="SSIAP2",SUM(EN18:EQ18),0)</f>
        <v>0</v>
      </c>
      <c r="ES18" s="72"/>
      <c r="ET18" s="72"/>
      <c r="EU18" s="75"/>
      <c r="EV18" s="69"/>
      <c r="EW18" s="69"/>
      <c r="EX18" s="69"/>
      <c r="EY18" s="69"/>
      <c r="EZ18" s="52">
        <f>_xlfn.IFS(EZ$7="X",EV$16*[1]Données!$H$25,ES$3="Samedi",EV$16*[1]Données!$D$25,ES$3="Dimanche",EV$16*[1]Données!$F$25,$B16="SSIAP2",EV$16*[1]Données!$B$25)</f>
        <v>128.47999999999999</v>
      </c>
      <c r="FA18" s="52">
        <f>_xlfn.IFS(EZ$7="X",EW$16*[1]Données!$I$25,ES$3="Samedi",EW$16*[1]Données!$D$25,ES$3="Dimanche",EW$16*[1]Données!$F$25,$B16="SSIAP2",EW$16*[1]Données!$C$25)</f>
        <v>289.08</v>
      </c>
      <c r="FB18" s="52">
        <f>_xlfn.IFS(EZ$7="X",EX$16*[1]Données!$I$25,ES$3="Samedi",EX$16*[1]Données!$D$25,ES$3="Dimanche",EX$16*[1]Données!$F$25,$B16="SSIAP2",EX$16*[1]Données!$C$25)</f>
        <v>32.119999999999997</v>
      </c>
      <c r="FC18" s="52">
        <f>_xlfn.IFS(EZ$7="X",EY$16*[1]Données!$I$25,ES$3="Samedi",EY$16*[1]Données!$D$25,ES$3="Dimanche",EY$16*[1]Données!$F$25,$B16="SSIAP2",EY$16*[1]Données!$B$25)</f>
        <v>32.119999999999997</v>
      </c>
      <c r="FD18" s="52">
        <f>IF($B16="SSIAP2",SUM(EZ18:FC18),0)</f>
        <v>0</v>
      </c>
      <c r="FE18" s="72"/>
      <c r="FF18" s="72"/>
      <c r="FG18" s="75"/>
      <c r="FH18" s="69"/>
      <c r="FI18" s="69"/>
      <c r="FJ18" s="69"/>
      <c r="FK18" s="69"/>
      <c r="FL18" s="52" t="e">
        <f>_xlfn.IFS(FL$7="X",FH$16*[1]Données!$H$25,FE$3="Samedi",FH$16*[1]Données!$D$25,FE$3="Dimanche",FH$16*[1]Données!$F$25,$B16="SSIAP2",FH$16*[1]Données!$B$25)</f>
        <v>#N/A</v>
      </c>
      <c r="FM18" s="52" t="e">
        <f>_xlfn.IFS(FL$7="X",FI$16*[1]Données!$I$25,FE$3="Samedi",FI$16*[1]Données!$D$25,FE$3="Dimanche",FI$16*[1]Données!$F$25,$B16="SSIAP2",FI$16*[1]Données!$C$25)</f>
        <v>#N/A</v>
      </c>
      <c r="FN18" s="52" t="e">
        <f>_xlfn.IFS(FL$7="X",FJ$16*[1]Données!$I$25,FE$3="Samedi",FJ$16*[1]Données!$D$25,FE$3="Dimanche",FJ$16*[1]Données!$F$25,$B16="SSIAP2",FJ$16*[1]Données!$C$25)</f>
        <v>#N/A</v>
      </c>
      <c r="FO18" s="52" t="e">
        <f>_xlfn.IFS(FL$7="X",FK$16*[1]Données!$I$25,FE$3="Samedi",FK$16*[1]Données!$D$25,FE$3="Dimanche",FK$16*[1]Données!$F$25,$B16="SSIAP2",FK$16*[1]Données!$B$25)</f>
        <v>#N/A</v>
      </c>
      <c r="FP18" s="52">
        <f>IF($B16="SSIAP2",SUM(FL18:FO18),0)</f>
        <v>0</v>
      </c>
      <c r="FQ18" s="72"/>
      <c r="FR18" s="72"/>
      <c r="FS18" s="75"/>
      <c r="FT18" s="69"/>
      <c r="FU18" s="69"/>
      <c r="FV18" s="69"/>
      <c r="FW18" s="69"/>
      <c r="FX18" s="52" t="e">
        <f>_xlfn.IFS(FX$7="X",FT$16*[1]Données!$H$25,FQ$3="Samedi",FT$16*[1]Données!$D$25,FQ$3="Dimanche",FT$16*[1]Données!$F$25,$B16="SSIAP2",FT$16*[1]Données!$B$25)</f>
        <v>#N/A</v>
      </c>
      <c r="FY18" s="52" t="e">
        <f>_xlfn.IFS(FX$7="X",FU$16*[1]Données!$I$25,FQ$3="Samedi",FU$16*[1]Données!$D$25,FQ$3="Dimanche",FU$16*[1]Données!$F$25,$B16="SSIAP2",FU$16*[1]Données!$C$25)</f>
        <v>#N/A</v>
      </c>
      <c r="FZ18" s="52" t="e">
        <f>_xlfn.IFS(FX$7="X",FV$16*[1]Données!$I$25,FQ$3="Samedi",FV$16*[1]Données!$D$25,FQ$3="Dimanche",FV$16*[1]Données!$F$25,$B16="SSIAP2",FV$16*[1]Données!$C$25)</f>
        <v>#N/A</v>
      </c>
      <c r="GA18" s="52" t="e">
        <f>_xlfn.IFS(FX$7="X",FW$16*[1]Données!$I$25,FQ$3="Samedi",FW$16*[1]Données!$D$25,FQ$3="Dimanche",FW$16*[1]Données!$F$25,$B16="SSIAP2",FW$16*[1]Données!$B$25)</f>
        <v>#N/A</v>
      </c>
      <c r="GB18" s="52">
        <f>IF($B16="SSIAP2",SUM(FX18:GA18),0)</f>
        <v>0</v>
      </c>
      <c r="GC18" s="72"/>
      <c r="GD18" s="72"/>
      <c r="GE18" s="75"/>
      <c r="GF18" s="69"/>
      <c r="GG18" s="69"/>
      <c r="GH18" s="69"/>
      <c r="GI18" s="69"/>
      <c r="GJ18" s="52" t="e">
        <f>_xlfn.IFS(GJ$7="X",GF$16*[1]Données!$H$25,GC$3="Samedi",GF$16*[1]Données!$D$25,GC$3="Dimanche",GF$16*[1]Données!$F$25,$B16="SSIAP2",GF$16*[1]Données!$B$25)</f>
        <v>#N/A</v>
      </c>
      <c r="GK18" s="52" t="e">
        <f>_xlfn.IFS(GJ$7="X",GG$16*[1]Données!$I$25,GC$3="Samedi",GG$16*[1]Données!$D$25,GC$3="Dimanche",GG$16*[1]Données!$F$25,$B16="SSIAP2",GG$16*[1]Données!$C$25)</f>
        <v>#N/A</v>
      </c>
      <c r="GL18" s="52" t="e">
        <f>_xlfn.IFS(GJ$7="X",GH$16*[1]Données!$I$25,GC$3="Samedi",GH$16*[1]Données!$D$25,GC$3="Dimanche",GH$16*[1]Données!$F$25,$B16="SSIAP2",GH$16*[1]Données!$C$25)</f>
        <v>#N/A</v>
      </c>
      <c r="GM18" s="52" t="e">
        <f>_xlfn.IFS(GJ$7="X",GI$16*[1]Données!$I$25,GC$3="Samedi",GI$16*[1]Données!$D$25,GC$3="Dimanche",GI$16*[1]Données!$F$25,$B16="SSIAP2",GI$16*[1]Données!$B$25)</f>
        <v>#N/A</v>
      </c>
      <c r="GN18" s="52">
        <f>IF($B16="SSIAP2",SUM(GJ18:GM18),0)</f>
        <v>0</v>
      </c>
      <c r="GO18" s="72"/>
      <c r="GP18" s="72"/>
      <c r="GQ18" s="75"/>
      <c r="GR18" s="69"/>
      <c r="GS18" s="69"/>
      <c r="GT18" s="69"/>
      <c r="GU18" s="69"/>
      <c r="GV18" s="52" t="e">
        <f>_xlfn.IFS(GV$7="X",GR$16*[1]Données!$H$25,GO$3="Samedi",GR$16*[1]Données!$D$25,GO$3="Dimanche",GR$16*[1]Données!$F$25,$B16="SSIAP2",GR$16*[1]Données!$B$25)</f>
        <v>#N/A</v>
      </c>
      <c r="GW18" s="52" t="e">
        <f>_xlfn.IFS(GV$7="X",GS$16*[1]Données!$I$25,GO$3="Samedi",GS$16*[1]Données!$D$25,GO$3="Dimanche",GS$16*[1]Données!$F$25,$B16="SSIAP2",GS$16*[1]Données!$C$25)</f>
        <v>#N/A</v>
      </c>
      <c r="GX18" s="52" t="e">
        <f>_xlfn.IFS(GV$7="X",GT$16*[1]Données!$I$25,GO$3="Samedi",GT$16*[1]Données!$D$25,GO$3="Dimanche",GT$16*[1]Données!$F$25,$B16="SSIAP2",GT$16*[1]Données!$C$25)</f>
        <v>#N/A</v>
      </c>
      <c r="GY18" s="52" t="e">
        <f>_xlfn.IFS(GV$7="X",GU$16*[1]Données!$I$25,GO$3="Samedi",GU$16*[1]Données!$D$25,GO$3="Dimanche",GU$16*[1]Données!$F$25,$B16="SSIAP2",GU$16*[1]Données!$B$25)</f>
        <v>#N/A</v>
      </c>
      <c r="GZ18" s="52">
        <f>IF($B16="SSIAP2",SUM(GV18:GY18),0)</f>
        <v>0</v>
      </c>
      <c r="HA18" s="72"/>
      <c r="HB18" s="72"/>
      <c r="HC18" s="75"/>
      <c r="HD18" s="69"/>
      <c r="HE18" s="69"/>
      <c r="HF18" s="69"/>
      <c r="HG18" s="69"/>
      <c r="HH18" s="52" t="e">
        <f>_xlfn.IFS(HH$7="X",HD$16*[1]Données!$H$25,HA$3="Samedi",HD$16*[1]Données!$D$25,HA$3="Dimanche",HD$16*[1]Données!$F$25,$B16="SSIAP2",HD$16*[1]Données!$B$25)</f>
        <v>#N/A</v>
      </c>
      <c r="HI18" s="52" t="e">
        <f>_xlfn.IFS(HH$7="X",HE$16*[1]Données!$I$25,HA$3="Samedi",HE$16*[1]Données!$D$25,HA$3="Dimanche",HE$16*[1]Données!$F$25,$B16="SSIAP2",HE$16*[1]Données!$C$25)</f>
        <v>#N/A</v>
      </c>
      <c r="HJ18" s="52" t="e">
        <f>_xlfn.IFS(HH$7="X",HF$16*[1]Données!$I$25,HA$3="Samedi",HF$16*[1]Données!$D$25,HA$3="Dimanche",HF$16*[1]Données!$F$25,$B16="SSIAP2",HF$16*[1]Données!$C$25)</f>
        <v>#N/A</v>
      </c>
      <c r="HK18" s="52" t="e">
        <f>_xlfn.IFS(HH$7="X",HG$16*[1]Données!$I$25,HA$3="Samedi",HG$16*[1]Données!$D$25,HA$3="Dimanche",HG$16*[1]Données!$F$25,$B16="SSIAP2",HG$16*[1]Données!$B$25)</f>
        <v>#N/A</v>
      </c>
      <c r="HL18" s="52">
        <f>IF($B16="SSIAP2",SUM(HH18:HK18),0)</f>
        <v>0</v>
      </c>
      <c r="HM18" s="72"/>
      <c r="HN18" s="72"/>
      <c r="HO18" s="75"/>
      <c r="HP18" s="69"/>
      <c r="HQ18" s="69"/>
      <c r="HR18" s="69"/>
      <c r="HS18" s="69"/>
      <c r="HT18" s="52">
        <f>_xlfn.IFS(HT$7="X",HP$16*[1]Données!$H$25,HM$3="Samedi",HP$16*[1]Données!$D$25,HM$3="Dimanche",HP$16*[1]Données!$F$25,$B16="SSIAP2",HP$16*[1]Données!$B$25)</f>
        <v>116.8</v>
      </c>
      <c r="HU18" s="52">
        <f>_xlfn.IFS(HT$7="X",HQ$16*[1]Données!$I$25,HM$3="Samedi",HQ$16*[1]Données!$D$25,HM$3="Dimanche",HQ$16*[1]Données!$F$25,$B16="SSIAP2",HQ$16*[1]Données!$C$25)</f>
        <v>262.8</v>
      </c>
      <c r="HV18" s="52">
        <f>_xlfn.IFS(HT$7="X",HR$16*[1]Données!$I$25,HM$3="Samedi",HR$16*[1]Données!$D$25,HM$3="Dimanche",HR$16*[1]Données!$F$25,$B16="SSIAP2",HR$16*[1]Données!$C$25)</f>
        <v>29.2</v>
      </c>
      <c r="HW18" s="52">
        <f>_xlfn.IFS(HT$7="X",HS$16*[1]Données!$I$25,HM$3="Samedi",HS$16*[1]Données!$D$25,HM$3="Dimanche",HS$16*[1]Données!$F$25,$B16="SSIAP2",HS$16*[1]Données!$B$25)</f>
        <v>29.2</v>
      </c>
      <c r="HX18" s="52">
        <f>IF($B16="SSIAP2",SUM(HT18:HW18),0)</f>
        <v>0</v>
      </c>
      <c r="HY18" s="72"/>
      <c r="HZ18" s="72"/>
      <c r="IA18" s="75"/>
      <c r="IB18" s="69"/>
      <c r="IC18" s="69"/>
      <c r="ID18" s="69"/>
      <c r="IE18" s="69"/>
      <c r="IF18" s="52">
        <f>_xlfn.IFS(IF$7="X",IB$16*[1]Données!$H$25,HY$3="Samedi",IB$16*[1]Données!$D$25,HY$3="Dimanche",IB$16*[1]Données!$F$25,$B16="SSIAP2",IB$16*[1]Données!$B$25)</f>
        <v>128.47999999999999</v>
      </c>
      <c r="IG18" s="52">
        <f>_xlfn.IFS(IF$7="X",IC$16*[1]Données!$I$25,HY$3="Samedi",IC$16*[1]Données!$D$25,HY$3="Dimanche",IC$16*[1]Données!$F$25,$B16="SSIAP2",IC$16*[1]Données!$C$25)</f>
        <v>289.08</v>
      </c>
      <c r="IH18" s="52">
        <f>_xlfn.IFS(IF$7="X",ID$16*[1]Données!$I$25,HY$3="Samedi",ID$16*[1]Données!$D$25,HY$3="Dimanche",ID$16*[1]Données!$F$25,$B16="SSIAP2",ID$16*[1]Données!$C$25)</f>
        <v>32.119999999999997</v>
      </c>
      <c r="II18" s="52">
        <f>_xlfn.IFS(IF$7="X",IE$16*[1]Données!$I$25,HY$3="Samedi",IE$16*[1]Données!$D$25,HY$3="Dimanche",IE$16*[1]Données!$F$25,$B16="SSIAP2",IE$16*[1]Données!$B$25)</f>
        <v>32.119999999999997</v>
      </c>
      <c r="IJ18" s="52">
        <f>IF($B16="SSIAP2",SUM(IF18:II18),0)</f>
        <v>0</v>
      </c>
      <c r="IK18" s="72"/>
      <c r="IL18" s="72"/>
      <c r="IM18" s="75"/>
      <c r="IN18" s="69"/>
      <c r="IO18" s="69"/>
      <c r="IP18" s="69"/>
      <c r="IQ18" s="69"/>
      <c r="IR18" s="52" t="e">
        <f>_xlfn.IFS(IR$7="X",IN$16*[1]Données!$H$25,IK$3="Samedi",IN$16*[1]Données!$D$25,IK$3="Dimanche",IN$16*[1]Données!$F$25,$B16="SSIAP2",IN$16*[1]Données!$B$25)</f>
        <v>#N/A</v>
      </c>
      <c r="IS18" s="52" t="e">
        <f>_xlfn.IFS(IR$7="X",IO$16*[1]Données!$I$25,IK$3="Samedi",IO$16*[1]Données!$D$25,IK$3="Dimanche",IO$16*[1]Données!$F$25,$B16="SSIAP2",IO$16*[1]Données!$C$25)</f>
        <v>#N/A</v>
      </c>
      <c r="IT18" s="52" t="e">
        <f>_xlfn.IFS(IR$7="X",IP$16*[1]Données!$I$25,IK$3="Samedi",IP$16*[1]Données!$D$25,IK$3="Dimanche",IP$16*[1]Données!$F$25,$B16="SSIAP2",IP$16*[1]Données!$C$25)</f>
        <v>#N/A</v>
      </c>
      <c r="IU18" s="52" t="e">
        <f>_xlfn.IFS(IR$7="X",IQ$16*[1]Données!$I$25,IK$3="Samedi",IQ$16*[1]Données!$D$25,IK$3="Dimanche",IQ$16*[1]Données!$F$25,$B16="SSIAP2",IQ$16*[1]Données!$B$25)</f>
        <v>#N/A</v>
      </c>
      <c r="IV18" s="52">
        <f>IF($B16="SSIAP2",SUM(IR18:IU18),0)</f>
        <v>0</v>
      </c>
      <c r="IW18" s="72"/>
      <c r="IX18" s="72"/>
      <c r="IY18" s="75"/>
      <c r="IZ18" s="69"/>
      <c r="JA18" s="69"/>
      <c r="JB18" s="69"/>
      <c r="JC18" s="69"/>
      <c r="JD18" s="52" t="e">
        <f>_xlfn.IFS(JD$7="X",IZ$16*[1]Données!$H$25,IW$3="Samedi",IZ$16*[1]Données!$D$25,IW$3="Dimanche",IZ$16*[1]Données!$F$25,$B16="SSIAP2",IZ$16*[1]Données!$B$25)</f>
        <v>#N/A</v>
      </c>
      <c r="JE18" s="52" t="e">
        <f>_xlfn.IFS(JD$7="X",JA$16*[1]Données!$I$25,IW$3="Samedi",JA$16*[1]Données!$D$25,IW$3="Dimanche",JA$16*[1]Données!$F$25,$B16="SSIAP2",JA$16*[1]Données!$C$25)</f>
        <v>#N/A</v>
      </c>
      <c r="JF18" s="52" t="e">
        <f>_xlfn.IFS(JD$7="X",JB$16*[1]Données!$I$25,IW$3="Samedi",JB$16*[1]Données!$D$25,IW$3="Dimanche",JB$16*[1]Données!$F$25,$B16="SSIAP2",JB$16*[1]Données!$C$25)</f>
        <v>#N/A</v>
      </c>
      <c r="JG18" s="52" t="e">
        <f>_xlfn.IFS(JD$7="X",JC$16*[1]Données!$I$25,IW$3="Samedi",JC$16*[1]Données!$D$25,IW$3="Dimanche",JC$16*[1]Données!$F$25,$B16="SSIAP2",JC$16*[1]Données!$B$25)</f>
        <v>#N/A</v>
      </c>
      <c r="JH18" s="52">
        <f>IF($B16="SSIAP2",SUM(JD18:JG18),0)</f>
        <v>0</v>
      </c>
      <c r="JI18" s="72"/>
      <c r="JJ18" s="72"/>
      <c r="JK18" s="75"/>
      <c r="JL18" s="69"/>
      <c r="JM18" s="69"/>
      <c r="JN18" s="69"/>
      <c r="JO18" s="69"/>
      <c r="JP18" s="52" t="e">
        <f>_xlfn.IFS(JP$7="X",JL$16*[1]Données!$H$25,JI$3="Samedi",JL$16*[1]Données!$D$25,JI$3="Dimanche",JL$16*[1]Données!$F$25,$B16="SSIAP2",JL$16*[1]Données!$B$25)</f>
        <v>#N/A</v>
      </c>
      <c r="JQ18" s="52" t="e">
        <f>_xlfn.IFS(JP$7="X",JM$16*[1]Données!$I$25,JI$3="Samedi",JM$16*[1]Données!$D$25,JI$3="Dimanche",JM$16*[1]Données!$F$25,$B16="SSIAP2",JM$16*[1]Données!$C$25)</f>
        <v>#N/A</v>
      </c>
      <c r="JR18" s="52" t="e">
        <f>_xlfn.IFS(JP$7="X",JN$16*[1]Données!$I$25,JI$3="Samedi",JN$16*[1]Données!$D$25,JI$3="Dimanche",JN$16*[1]Données!$F$25,$B16="SSIAP2",JN$16*[1]Données!$C$25)</f>
        <v>#N/A</v>
      </c>
      <c r="JS18" s="52" t="e">
        <f>_xlfn.IFS(JP$7="X",JO$16*[1]Données!$I$25,JI$3="Samedi",JO$16*[1]Données!$D$25,JI$3="Dimanche",JO$16*[1]Données!$F$25,$B16="SSIAP2",JO$16*[1]Données!$B$25)</f>
        <v>#N/A</v>
      </c>
      <c r="JT18" s="52">
        <f>IF($B16="SSIAP2",SUM(JP18:JS18),0)</f>
        <v>0</v>
      </c>
      <c r="JU18" s="72"/>
      <c r="JV18" s="72"/>
      <c r="JW18" s="75"/>
      <c r="JX18" s="69"/>
      <c r="JY18" s="69"/>
      <c r="JZ18" s="69"/>
      <c r="KA18" s="69"/>
      <c r="KB18" s="52" t="e">
        <f>_xlfn.IFS(KB$7="X",JX$16*[1]Données!$H$25,JU$3="Samedi",JX$16*[1]Données!$D$25,JU$3="Dimanche",JX$16*[1]Données!$F$25,$B16="SSIAP2",JX$16*[1]Données!$B$25)</f>
        <v>#N/A</v>
      </c>
      <c r="KC18" s="52" t="e">
        <f>_xlfn.IFS(KB$7="X",JY$16*[1]Données!$I$25,JU$3="Samedi",JY$16*[1]Données!$D$25,JU$3="Dimanche",JY$16*[1]Données!$F$25,$B16="SSIAP2",JY$16*[1]Données!$C$25)</f>
        <v>#N/A</v>
      </c>
      <c r="KD18" s="52" t="e">
        <f>_xlfn.IFS(KB$7="X",JZ$16*[1]Données!$I$25,JU$3="Samedi",JZ$16*[1]Données!$D$25,JU$3="Dimanche",JZ$16*[1]Données!$F$25,$B16="SSIAP2",JZ$16*[1]Données!$C$25)</f>
        <v>#N/A</v>
      </c>
      <c r="KE18" s="52" t="e">
        <f>_xlfn.IFS(KB$7="X",KA$16*[1]Données!$I$25,JU$3="Samedi",KA$16*[1]Données!$D$25,JU$3="Dimanche",KA$16*[1]Données!$F$25,$B16="SSIAP2",KA$16*[1]Données!$B$25)</f>
        <v>#N/A</v>
      </c>
      <c r="KF18" s="52">
        <f>IF($B16="SSIAP2",SUM(KB18:KE18),0)</f>
        <v>0</v>
      </c>
      <c r="KG18" s="72"/>
      <c r="KH18" s="72"/>
      <c r="KI18" s="75"/>
      <c r="KJ18" s="69"/>
      <c r="KK18" s="69"/>
      <c r="KL18" s="69"/>
      <c r="KM18" s="69"/>
      <c r="KN18" s="52" t="e">
        <f>_xlfn.IFS(KN$7="X",KJ$16*[1]Données!$H$25,KG$3="Samedi",KJ$16*[1]Données!$D$25,KG$3="Dimanche",KJ$16*[1]Données!$F$25,$B16="SSIAP2",KJ$16*[1]Données!$B$25)</f>
        <v>#N/A</v>
      </c>
      <c r="KO18" s="52" t="e">
        <f>_xlfn.IFS(KN$7="X",KK$16*[1]Données!$I$25,KG$3="Samedi",KK$16*[1]Données!$D$25,KG$3="Dimanche",KK$16*[1]Données!$F$25,$B16="SSIAP2",KK$16*[1]Données!$C$25)</f>
        <v>#N/A</v>
      </c>
      <c r="KP18" s="52" t="e">
        <f>_xlfn.IFS(KN$7="X",KL$16*[1]Données!$I$25,KG$3="Samedi",KL$16*[1]Données!$D$25,KG$3="Dimanche",KL$16*[1]Données!$F$25,$B16="SSIAP2",KL$16*[1]Données!$C$25)</f>
        <v>#N/A</v>
      </c>
      <c r="KQ18" s="52" t="e">
        <f>_xlfn.IFS(KN$7="X",KM$16*[1]Données!$I$25,KG$3="Samedi",KM$16*[1]Données!$D$25,KG$3="Dimanche",KM$16*[1]Données!$F$25,$B16="SSIAP2",KM$16*[1]Données!$B$25)</f>
        <v>#N/A</v>
      </c>
      <c r="KR18" s="52">
        <f>IF($B16="SSIAP2",SUM(KN18:KQ18),0)</f>
        <v>0</v>
      </c>
      <c r="KS18" s="72"/>
      <c r="KT18" s="72"/>
      <c r="KU18" s="75"/>
      <c r="KV18" s="69"/>
      <c r="KW18" s="69"/>
      <c r="KX18" s="69"/>
      <c r="KY18" s="69"/>
      <c r="KZ18" s="52">
        <f>_xlfn.IFS(KZ$7="X",KV$16*[1]Données!$H$25,KS$3="Samedi",KV$16*[1]Données!$D$25,KS$3="Dimanche",KV$16*[1]Données!$F$25,$B16="SSIAP2",KV$16*[1]Données!$B$25)</f>
        <v>116.8</v>
      </c>
      <c r="LA18" s="52">
        <f>_xlfn.IFS(KZ$7="X",KW$16*[1]Données!$I$25,KS$3="Samedi",KW$16*[1]Données!$D$25,KS$3="Dimanche",KW$16*[1]Données!$F$25,$B16="SSIAP2",KW$16*[1]Données!$C$25)</f>
        <v>262.8</v>
      </c>
      <c r="LB18" s="52">
        <f>_xlfn.IFS(KZ$7="X",KX$16*[1]Données!$I$25,KS$3="Samedi",KX$16*[1]Données!$D$25,KS$3="Dimanche",KX$16*[1]Données!$F$25,$B16="SSIAP2",KX$16*[1]Données!$C$25)</f>
        <v>29.2</v>
      </c>
      <c r="LC18" s="52">
        <f>_xlfn.IFS(KZ$7="X",KY$16*[1]Données!$I$25,KS$3="Samedi",KY$16*[1]Données!$D$25,KS$3="Dimanche",KY$16*[1]Données!$F$25,$B16="SSIAP2",KY$16*[1]Données!$B$25)</f>
        <v>29.2</v>
      </c>
      <c r="LD18" s="52">
        <f>IF($B16="SSIAP2",SUM(KZ18:LC18),0)</f>
        <v>0</v>
      </c>
      <c r="LE18" s="72"/>
      <c r="LF18" s="72"/>
      <c r="LG18" s="75"/>
      <c r="LH18" s="69"/>
      <c r="LI18" s="69"/>
      <c r="LJ18" s="69"/>
      <c r="LK18" s="69"/>
      <c r="LL18" s="52">
        <f>_xlfn.IFS(LL$7="X",LH$16*[1]Données!$H$25,LE$3="Samedi",LH$16*[1]Données!$D$25,LE$3="Dimanche",LH$16*[1]Données!$F$25,$B16="SSIAP2",LH$16*[1]Données!$B$25)</f>
        <v>128.47999999999999</v>
      </c>
      <c r="LM18" s="52">
        <f>_xlfn.IFS(LL$7="X",LI$16*[1]Données!$I$25,LE$3="Samedi",LI$16*[1]Données!$D$25,LE$3="Dimanche",LI$16*[1]Données!$F$25,$B16="SSIAP2",LI$16*[1]Données!$C$25)</f>
        <v>289.08</v>
      </c>
      <c r="LN18" s="52">
        <f>_xlfn.IFS(LL$7="X",LJ$16*[1]Données!$I$25,LE$3="Samedi",LJ$16*[1]Données!$D$25,LE$3="Dimanche",LJ$16*[1]Données!$F$25,$B16="SSIAP2",LJ$16*[1]Données!$C$25)</f>
        <v>32.119999999999997</v>
      </c>
      <c r="LO18" s="52">
        <f>_xlfn.IFS(LL$7="X",LK$16*[1]Données!$I$25,LE$3="Samedi",LK$16*[1]Données!$D$25,LE$3="Dimanche",LK$16*[1]Données!$F$25,$B16="SSIAP2",LK$16*[1]Données!$B$25)</f>
        <v>32.119999999999997</v>
      </c>
      <c r="LP18" s="52">
        <f>IF($B16="SSIAP2",SUM(LL18:LO18),0)</f>
        <v>0</v>
      </c>
      <c r="LQ18" s="72"/>
      <c r="LR18" s="72"/>
      <c r="LS18" s="75"/>
      <c r="LT18" s="69"/>
      <c r="LU18" s="69"/>
      <c r="LV18" s="69"/>
      <c r="LW18" s="69"/>
      <c r="LX18" s="52" t="e">
        <f>_xlfn.IFS(LX$7="X",LT$16*[1]Données!$H$25,LQ$3="Samedi",LT$16*[1]Données!$D$25,LQ$3="Dimanche",LT$16*[1]Données!$F$25,$B16="SSIAP2",LT$16*[1]Données!$B$25)</f>
        <v>#N/A</v>
      </c>
      <c r="LY18" s="52" t="e">
        <f>_xlfn.IFS(LX$7="X",LU$16*[1]Données!$I$25,LQ$3="Samedi",LU$16*[1]Données!$D$25,LQ$3="Dimanche",LU$16*[1]Données!$F$25,$B16="SSIAP2",LU$16*[1]Données!$C$25)</f>
        <v>#N/A</v>
      </c>
      <c r="LZ18" s="52" t="e">
        <f>_xlfn.IFS(LX$7="X",LV$16*[1]Données!$I$25,LQ$3="Samedi",LV$16*[1]Données!$D$25,LQ$3="Dimanche",LV$16*[1]Données!$F$25,$B16="SSIAP2",LV$16*[1]Données!$C$25)</f>
        <v>#N/A</v>
      </c>
      <c r="MA18" s="52" t="e">
        <f>_xlfn.IFS(LX$7="X",LW$16*[1]Données!$I$25,LQ$3="Samedi",LW$16*[1]Données!$D$25,LQ$3="Dimanche",LW$16*[1]Données!$F$25,$B16="SSIAP2",LW$16*[1]Données!$B$25)</f>
        <v>#N/A</v>
      </c>
      <c r="MB18" s="52">
        <f>IF($B16="SSIAP2",SUM(LX18:MA18),0)</f>
        <v>0</v>
      </c>
      <c r="MC18" s="72"/>
      <c r="MD18" s="72"/>
      <c r="ME18" s="75"/>
      <c r="MF18" s="69"/>
      <c r="MG18" s="69"/>
      <c r="MH18" s="69"/>
      <c r="MI18" s="69"/>
      <c r="MJ18" s="52" t="e">
        <f>_xlfn.IFS(MJ$7="X",MF$16*[1]Données!$H$25,MC$3="Samedi",MF$16*[1]Données!$D$25,MC$3="Dimanche",MF$16*[1]Données!$F$25,$B16="SSIAP2",MF$16*[1]Données!$B$25)</f>
        <v>#N/A</v>
      </c>
      <c r="MK18" s="52" t="e">
        <f>_xlfn.IFS(MJ$7="X",MG$16*[1]Données!$I$25,MC$3="Samedi",MG$16*[1]Données!$D$25,MC$3="Dimanche",MG$16*[1]Données!$F$25,$B16="SSIAP2",MG$16*[1]Données!$C$25)</f>
        <v>#N/A</v>
      </c>
      <c r="ML18" s="52" t="e">
        <f>_xlfn.IFS(MJ$7="X",MH$16*[1]Données!$I$25,MC$3="Samedi",MH$16*[1]Données!$D$25,MC$3="Dimanche",MH$16*[1]Données!$F$25,$B16="SSIAP2",MH$16*[1]Données!$C$25)</f>
        <v>#N/A</v>
      </c>
      <c r="MM18" s="52" t="e">
        <f>_xlfn.IFS(MJ$7="X",MI$16*[1]Données!$I$25,MC$3="Samedi",MI$16*[1]Données!$D$25,MC$3="Dimanche",MI$16*[1]Données!$F$25,$B16="SSIAP2",MI$16*[1]Données!$B$25)</f>
        <v>#N/A</v>
      </c>
      <c r="MN18" s="52">
        <f>IF($B16="SSIAP2",SUM(MJ18:MM18),0)</f>
        <v>0</v>
      </c>
      <c r="MO18" s="72"/>
      <c r="MP18" s="72"/>
      <c r="MQ18" s="75"/>
      <c r="MR18" s="69"/>
      <c r="MS18" s="69"/>
      <c r="MT18" s="69"/>
      <c r="MU18" s="69"/>
      <c r="MV18" s="52" t="e">
        <f>_xlfn.IFS(MV$7="X",MR$16*[1]Données!$H$25,MO$3="Samedi",MR$16*[1]Données!$D$25,MO$3="Dimanche",MR$16*[1]Données!$F$25,$B16="SSIAP2",MR$16*[1]Données!$B$25)</f>
        <v>#N/A</v>
      </c>
      <c r="MW18" s="52" t="e">
        <f>_xlfn.IFS(MV$7="X",MS$16*[1]Données!$I$25,MO$3="Samedi",MS$16*[1]Données!$D$25,MO$3="Dimanche",MS$16*[1]Données!$F$25,$B16="SSIAP2",MS$16*[1]Données!$C$25)</f>
        <v>#N/A</v>
      </c>
      <c r="MX18" s="52" t="e">
        <f>_xlfn.IFS(MV$7="X",MT$16*[1]Données!$I$25,MO$3="Samedi",MT$16*[1]Données!$D$25,MO$3="Dimanche",MT$16*[1]Données!$F$25,$B16="SSIAP2",MT$16*[1]Données!$C$25)</f>
        <v>#N/A</v>
      </c>
      <c r="MY18" s="52" t="e">
        <f>_xlfn.IFS(MV$7="X",MU$16*[1]Données!$I$25,MO$3="Samedi",MU$16*[1]Données!$D$25,MO$3="Dimanche",MU$16*[1]Données!$F$25,$B16="SSIAP2",MU$16*[1]Données!$B$25)</f>
        <v>#N/A</v>
      </c>
      <c r="MZ18" s="52">
        <f>IF($B16="SSIAP2",SUM(MV18:MY18),0)</f>
        <v>0</v>
      </c>
      <c r="NA18" s="72"/>
      <c r="NB18" s="72"/>
      <c r="NC18" s="75"/>
      <c r="ND18" s="69"/>
      <c r="NE18" s="69"/>
      <c r="NF18" s="69"/>
      <c r="NG18" s="69"/>
      <c r="NH18" s="52" t="e">
        <f>_xlfn.IFS(NH$7="X",ND$16*[1]Données!$H$25,NA$3="Samedi",ND$16*[1]Données!$D$25,NA$3="Dimanche",ND$16*[1]Données!$F$25,$B16="SSIAP2",ND$16*[1]Données!$B$25)</f>
        <v>#N/A</v>
      </c>
      <c r="NI18" s="52" t="e">
        <f>_xlfn.IFS(NH$7="X",NE$16*[1]Données!$I$25,NA$3="Samedi",NE$16*[1]Données!$D$25,NA$3="Dimanche",NE$16*[1]Données!$F$25,$B16="SSIAP2",NE$16*[1]Données!$C$25)</f>
        <v>#N/A</v>
      </c>
      <c r="NJ18" s="52" t="e">
        <f>_xlfn.IFS(NH$7="X",NF$16*[1]Données!$I$25,NA$3="Samedi",NF$16*[1]Données!$D$25,NA$3="Dimanche",NF$16*[1]Données!$F$25,$B16="SSIAP2",NF$16*[1]Données!$C$25)</f>
        <v>#N/A</v>
      </c>
      <c r="NK18" s="52" t="e">
        <f>_xlfn.IFS(NH$7="X",NG$16*[1]Données!$I$25,NA$3="Samedi",NG$16*[1]Données!$D$25,NA$3="Dimanche",NG$16*[1]Données!$F$25,$B16="SSIAP2",NG$16*[1]Données!$B$25)</f>
        <v>#N/A</v>
      </c>
      <c r="NL18" s="52">
        <f>IF($B16="SSIAP2",SUM(NH18:NK18),0)</f>
        <v>0</v>
      </c>
      <c r="NM18" s="52">
        <f>IF($B16="SSIAP2",SUM($P18+$AB18+$AN18+$AZ18+$BL18+$BX18+$CJ18+$CV18+$DH18+$DT18+$EF18+$ER18+$FD18+$FP18+$GB17+$GB18+$GN18+$GZ18+$HL18+$HX18+$IJ18+$IV18+$JH18+$JT18+$KF18+$KR18+$LD18+$LP18+$MB18+$MN18+$MZ18+$NL18),0)</f>
        <v>0</v>
      </c>
    </row>
    <row r="19" spans="1:377" ht="15.75" hidden="1" thickBot="1">
      <c r="A19" s="79"/>
      <c r="B19" s="82"/>
      <c r="C19" s="82"/>
      <c r="D19" s="53"/>
      <c r="E19" s="73"/>
      <c r="F19" s="73"/>
      <c r="G19" s="76"/>
      <c r="H19" s="70"/>
      <c r="I19" s="70"/>
      <c r="J19" s="70"/>
      <c r="K19" s="70"/>
      <c r="L19" s="54">
        <f>_xlfn.IFS(L$7="X",H$16*[1]Données!$H$26,E$3="Samedi",H$16*[1]Données!$D$26,E$3="Dimanche",H$16*[1]Données!$F$26,$B16="SSIAP3",H$16*[1]Données!$B$26)</f>
        <v>0</v>
      </c>
      <c r="M19" s="54">
        <f>_xlfn.IFS(L$7="X",I$16*[1]Données!$I$26,E$3="Samedi",I$16*[1]Données!$D$26,E$3="Dimanche",I$16*[1]Données!$F$26,$B16="SSIAP3",I$16*[1]Données!$C$26)</f>
        <v>816.96</v>
      </c>
      <c r="N19" s="54">
        <f>_xlfn.IFS(L$7="X",J$16*[1]Données!$I$26,E$3="Samedi",J$16*[1]Données!$D$26,E$3="Dimanche",J$16*[1]Données!$F$26,$B16="SSIAP3",J$16*[1]Données!$C$26)</f>
        <v>102.12</v>
      </c>
      <c r="O19" s="52">
        <f>_xlfn.IFS(L$7="X",K$16*[1]Données!$I$26,E$3="Samedi",K$16*[1]Données!$D$26,E$3="Dimanche",K$16*[1]Données!$F$26,$B16="SSIAP3",K$16*[1]Données!$B$26)</f>
        <v>102.12000000000019</v>
      </c>
      <c r="P19" s="54">
        <f>IF($B16="SSIAP3",SUM(L19:O19),0)</f>
        <v>0</v>
      </c>
      <c r="Q19" s="73"/>
      <c r="R19" s="73"/>
      <c r="S19" s="76"/>
      <c r="T19" s="70"/>
      <c r="U19" s="70"/>
      <c r="V19" s="70"/>
      <c r="W19" s="70"/>
      <c r="X19" s="54" t="e">
        <f>_xlfn.IFS(X$7="X",T$16*[1]Données!$H$26,Q$3="Samedi",T$16*[1]Données!$D$26,Q$3="Dimanche",T$16*[1]Données!$F$26,$B16="SSIAP3",T$16*[1]Données!$B$26)</f>
        <v>#N/A</v>
      </c>
      <c r="Y19" s="54" t="e">
        <f>_xlfn.IFS(X$7="X",U$16*[1]Données!$I$26,Q$3="Samedi",U$16*[1]Données!$D$26,Q$3="Dimanche",U$16*[1]Données!$F$26,$B16="SSIAP3",U$16*[1]Données!$C$26)</f>
        <v>#N/A</v>
      </c>
      <c r="Z19" s="54" t="e">
        <f>_xlfn.IFS(X$7="X",V$16*[1]Données!$I$26,Q$3="Samedi",V$16*[1]Données!$D$26,Q$3="Dimanche",V$16*[1]Données!$F$26,$B16="SSIAP3",V$16*[1]Données!$C$26)</f>
        <v>#N/A</v>
      </c>
      <c r="AA19" s="52" t="e">
        <f>_xlfn.IFS(X$7="X",W$16*[1]Données!$I$26,Q$3="Samedi",W$16*[1]Données!$D$26,Q$3="Dimanche",W$16*[1]Données!$F$26,$B16="SSIAP3",W$16*[1]Données!$B$26)</f>
        <v>#N/A</v>
      </c>
      <c r="AB19" s="54">
        <f>IF($B16="SSIAP3",SUM(X19:AA19),0)</f>
        <v>0</v>
      </c>
      <c r="AC19" s="73"/>
      <c r="AD19" s="73"/>
      <c r="AE19" s="76"/>
      <c r="AF19" s="70"/>
      <c r="AG19" s="70"/>
      <c r="AH19" s="70"/>
      <c r="AI19" s="70"/>
      <c r="AJ19" s="54" t="e">
        <f>_xlfn.IFS(AJ$7="X",AF$16*[1]Données!$H$26,AC$3="Samedi",AF$16*[1]Données!$D$26,AC$3="Dimanche",AF$16*[1]Données!$F$26,$B16="SSIAP3",AF$16*[1]Données!$B$26)</f>
        <v>#N/A</v>
      </c>
      <c r="AK19" s="54" t="e">
        <f>_xlfn.IFS(AJ$7="X",AG$16*[1]Données!$I$26,AC$3="Samedi",AG$16*[1]Données!$D$26,AC$3="Dimanche",AG$16*[1]Données!$F$26,$B16="SSIAP3",AG$16*[1]Données!$C$26)</f>
        <v>#N/A</v>
      </c>
      <c r="AL19" s="54" t="e">
        <f>_xlfn.IFS(AJ$7="X",AH$16*[1]Données!$I$26,AC$3="Samedi",AH$16*[1]Données!$D$26,AC$3="Dimanche",AH$16*[1]Données!$F$26,$B16="SSIAP3",AH$16*[1]Données!$C$26)</f>
        <v>#N/A</v>
      </c>
      <c r="AM19" s="52" t="e">
        <f>_xlfn.IFS(AJ$7="X",AI$16*[1]Données!$I$26,AC$3="Samedi",AI$16*[1]Données!$D$26,AC$3="Dimanche",AI$16*[1]Données!$F$26,$B16="SSIAP3",AI$16*[1]Données!$B$26)</f>
        <v>#N/A</v>
      </c>
      <c r="AN19" s="54">
        <f>IF($B16="SSIAP3",SUM(AJ19:AM19),0)</f>
        <v>0</v>
      </c>
      <c r="AO19" s="73"/>
      <c r="AP19" s="73"/>
      <c r="AQ19" s="76"/>
      <c r="AR19" s="70"/>
      <c r="AS19" s="70"/>
      <c r="AT19" s="70"/>
      <c r="AU19" s="70"/>
      <c r="AV19" s="54" t="e">
        <f>_xlfn.IFS(AV$7="X",AR$16*[1]Données!$H$26,AO$3="Samedi",AR$16*[1]Données!$D$26,AO$3="Dimanche",AR$16*[1]Données!$F$26,$B16="SSIAP3",AR$16*[1]Données!$B$26)</f>
        <v>#N/A</v>
      </c>
      <c r="AW19" s="54" t="e">
        <f>_xlfn.IFS(AV$7="X",AS$16*[1]Données!$I$26,AO$3="Samedi",AS$16*[1]Données!$D$26,AO$3="Dimanche",AS$16*[1]Données!$F$26,$B16="SSIAP3",AS$16*[1]Données!$C$26)</f>
        <v>#N/A</v>
      </c>
      <c r="AX19" s="54" t="e">
        <f>_xlfn.IFS(AV$7="X",AT$16*[1]Données!$I$26,AO$3="Samedi",AT$16*[1]Données!$D$26,AO$3="Dimanche",AT$16*[1]Données!$F$26,$B16="SSIAP3",AT$16*[1]Données!$C$26)</f>
        <v>#N/A</v>
      </c>
      <c r="AY19" s="52" t="e">
        <f>_xlfn.IFS(AV$7="X",AU$16*[1]Données!$I$26,AO$3="Samedi",AU$16*[1]Données!$D$26,AO$3="Dimanche",AU$16*[1]Données!$F$26,$B16="SSIAP3",AU$16*[1]Données!$B$26)</f>
        <v>#N/A</v>
      </c>
      <c r="AZ19" s="54">
        <f>IF($B16="SSIAP3",SUM(AV19:AY19),0)</f>
        <v>0</v>
      </c>
      <c r="BA19" s="73"/>
      <c r="BB19" s="73"/>
      <c r="BC19" s="76"/>
      <c r="BD19" s="70"/>
      <c r="BE19" s="70"/>
      <c r="BF19" s="70"/>
      <c r="BG19" s="70"/>
      <c r="BH19" s="54">
        <f>_xlfn.IFS(BH$7="X",BD$16*[1]Données!$H$26,BA$3="Samedi",BD$16*[1]Données!$D$26,BA$3="Dimanche",BD$16*[1]Données!$F$26,$B16="SSIAP3",BD$16*[1]Données!$B$26)</f>
        <v>184</v>
      </c>
      <c r="BI19" s="54">
        <f>_xlfn.IFS(BH$7="X",BE$16*[1]Données!$I$26,BA$3="Samedi",BE$16*[1]Données!$D$26,BA$3="Dimanche",BE$16*[1]Données!$F$26,$B16="SSIAP3",BE$16*[1]Données!$C$26)</f>
        <v>414</v>
      </c>
      <c r="BJ19" s="54">
        <f>_xlfn.IFS(BH$7="X",BF$16*[1]Données!$I$26,BA$3="Samedi",BF$16*[1]Données!$D$26,BA$3="Dimanche",BF$16*[1]Données!$F$26,$B16="SSIAP3",BF$16*[1]Données!$C$26)</f>
        <v>46</v>
      </c>
      <c r="BK19" s="52">
        <f>_xlfn.IFS(BH$7="X",BG$16*[1]Données!$I$26,BA$3="Samedi",BG$16*[1]Données!$D$26,BA$3="Dimanche",BG$16*[1]Données!$F$26,$B16="SSIAP3",BG$16*[1]Données!$B$26)</f>
        <v>46</v>
      </c>
      <c r="BL19" s="54">
        <f>IF($B16="SSIAP3",SUM(BH19:BK19),0)</f>
        <v>0</v>
      </c>
      <c r="BM19" s="73"/>
      <c r="BN19" s="73"/>
      <c r="BO19" s="76"/>
      <c r="BP19" s="70"/>
      <c r="BQ19" s="70"/>
      <c r="BR19" s="70"/>
      <c r="BS19" s="70"/>
      <c r="BT19" s="54">
        <f>_xlfn.IFS(BT$7="X",BP$16*[1]Données!$H$26,BM$3="Samedi",BP$16*[1]Données!$D$26,BM$3="Dimanche",BP$16*[1]Données!$F$26,$B16="SSIAP3",BP$16*[1]Données!$B$26)</f>
        <v>202.4</v>
      </c>
      <c r="BU19" s="54">
        <f>_xlfn.IFS(BT$7="X",BQ$16*[1]Données!$I$26,BM$3="Samedi",BQ$16*[1]Données!$D$26,BM$3="Dimanche",BQ$16*[1]Données!$F$26,$B16="SSIAP3",BQ$16*[1]Données!$C$26)</f>
        <v>455.40000000000003</v>
      </c>
      <c r="BV19" s="54">
        <f>_xlfn.IFS(BT$7="X",BR$16*[1]Données!$I$26,BM$3="Samedi",BR$16*[1]Données!$D$26,BM$3="Dimanche",BR$16*[1]Données!$F$26,$B16="SSIAP3",BR$16*[1]Données!$C$26)</f>
        <v>50.6</v>
      </c>
      <c r="BW19" s="52">
        <f>_xlfn.IFS(BT$7="X",BS$16*[1]Données!$I$26,BM$3="Samedi",BS$16*[1]Données!$D$26,BM$3="Dimanche",BS$16*[1]Données!$F$26,$B16="SSIAP3",BS$16*[1]Données!$B$26)</f>
        <v>50.6</v>
      </c>
      <c r="BX19" s="54">
        <f>IF($B16="SSIAP3",SUM(BT19:BW19),0)</f>
        <v>0</v>
      </c>
      <c r="BY19" s="73"/>
      <c r="BZ19" s="73"/>
      <c r="CA19" s="76"/>
      <c r="CB19" s="70"/>
      <c r="CC19" s="70"/>
      <c r="CD19" s="70"/>
      <c r="CE19" s="70"/>
      <c r="CF19" s="54" t="e">
        <f>_xlfn.IFS(CF$7="X",CB$16*[1]Données!$H$26,BY$3="Samedi",CB$16*[1]Données!$D$26,BY$3="Dimanche",CB$16*[1]Données!$F$26,$B16="SSIAP3",CB$16*[1]Données!$B$26)</f>
        <v>#N/A</v>
      </c>
      <c r="CG19" s="54" t="e">
        <f>_xlfn.IFS(CF$7="X",CC$16*[1]Données!$I$26,BY$3="Samedi",CC$16*[1]Données!$D$26,BY$3="Dimanche",CC$16*[1]Données!$F$26,$B16="SSIAP3",CC$16*[1]Données!$C$26)</f>
        <v>#N/A</v>
      </c>
      <c r="CH19" s="54" t="e">
        <f>_xlfn.IFS(CF$7="X",CD$16*[1]Données!$I$26,BY$3="Samedi",CD$16*[1]Données!$D$26,BY$3="Dimanche",CD$16*[1]Données!$F$26,$B16="SSIAP3",CD$16*[1]Données!$C$26)</f>
        <v>#N/A</v>
      </c>
      <c r="CI19" s="52" t="e">
        <f>_xlfn.IFS(CF$7="X",CE$16*[1]Données!$I$26,BY$3="Samedi",CE$16*[1]Données!$D$26,BY$3="Dimanche",CE$16*[1]Données!$F$26,$B16="SSIAP3",CE$16*[1]Données!$B$26)</f>
        <v>#N/A</v>
      </c>
      <c r="CJ19" s="54">
        <f>IF($B16="SSIAP3",SUM(CF19:CI19),0)</f>
        <v>0</v>
      </c>
      <c r="CK19" s="73"/>
      <c r="CL19" s="73"/>
      <c r="CM19" s="76"/>
      <c r="CN19" s="70"/>
      <c r="CO19" s="70"/>
      <c r="CP19" s="70"/>
      <c r="CQ19" s="70"/>
      <c r="CR19" s="54" t="e">
        <f>_xlfn.IFS(CR$7="X",CN$16*[1]Données!$H$26,CK$3="Samedi",CN$16*[1]Données!$D$26,CK$3="Dimanche",CN$16*[1]Données!$F$26,$B16="SSIAP3",CN$16*[1]Données!$B$26)</f>
        <v>#N/A</v>
      </c>
      <c r="CS19" s="54" t="e">
        <f>_xlfn.IFS(CR$7="X",CO$16*[1]Données!$I$26,CK$3="Samedi",CO$16*[1]Données!$D$26,CK$3="Dimanche",CO$16*[1]Données!$F$26,$B16="SSIAP3",CO$16*[1]Données!$C$26)</f>
        <v>#N/A</v>
      </c>
      <c r="CT19" s="54" t="e">
        <f>_xlfn.IFS(CR$7="X",CP$16*[1]Données!$I$26,CK$3="Samedi",CP$16*[1]Données!$D$26,CK$3="Dimanche",CP$16*[1]Données!$F$26,$B16="SSIAP3",CP$16*[1]Données!$C$26)</f>
        <v>#N/A</v>
      </c>
      <c r="CU19" s="52" t="e">
        <f>_xlfn.IFS(CR$7="X",CQ$16*[1]Données!$I$26,CK$3="Samedi",CQ$16*[1]Données!$D$26,CK$3="Dimanche",CQ$16*[1]Données!$F$26,$B16="SSIAP3",CQ$16*[1]Données!$B$26)</f>
        <v>#N/A</v>
      </c>
      <c r="CV19" s="54">
        <f>IF($B16="SSIAP3",SUM(CR19:CU19),0)</f>
        <v>0</v>
      </c>
      <c r="CW19" s="73"/>
      <c r="CX19" s="73"/>
      <c r="CY19" s="76"/>
      <c r="CZ19" s="70"/>
      <c r="DA19" s="70"/>
      <c r="DB19" s="70"/>
      <c r="DC19" s="70"/>
      <c r="DD19" s="54" t="e">
        <f>_xlfn.IFS(DD$7="X",CZ$16*[1]Données!$H$26,CW$3="Samedi",CZ$16*[1]Données!$D$26,CW$3="Dimanche",CZ$16*[1]Données!$F$26,$B16="SSIAP3",CZ$16*[1]Données!$B$26)</f>
        <v>#N/A</v>
      </c>
      <c r="DE19" s="54" t="e">
        <f>_xlfn.IFS(DD$7="X",DA$16*[1]Données!$I$26,CW$3="Samedi",DA$16*[1]Données!$D$26,CW$3="Dimanche",DA$16*[1]Données!$F$26,$B16="SSIAP3",DA$16*[1]Données!$C$26)</f>
        <v>#N/A</v>
      </c>
      <c r="DF19" s="54" t="e">
        <f>_xlfn.IFS(DD$7="X",DB$16*[1]Données!$I$26,CW$3="Samedi",DB$16*[1]Données!$D$26,CW$3="Dimanche",DB$16*[1]Données!$F$26,$B16="SSIAP3",DB$16*[1]Données!$C$26)</f>
        <v>#N/A</v>
      </c>
      <c r="DG19" s="52" t="e">
        <f>_xlfn.IFS(DD$7="X",DC$16*[1]Données!$I$26,CW$3="Samedi",DC$16*[1]Données!$D$26,CW$3="Dimanche",DC$16*[1]Données!$F$26,$B16="SSIAP3",DC$16*[1]Données!$B$26)</f>
        <v>#N/A</v>
      </c>
      <c r="DH19" s="54">
        <f>IF($B16="SSIAP3",SUM(DD19:DG19),0)</f>
        <v>0</v>
      </c>
      <c r="DI19" s="73"/>
      <c r="DJ19" s="73"/>
      <c r="DK19" s="76"/>
      <c r="DL19" s="70"/>
      <c r="DM19" s="70"/>
      <c r="DN19" s="70"/>
      <c r="DO19" s="70"/>
      <c r="DP19" s="54" t="e">
        <f>_xlfn.IFS(DP$7="X",DL$16*[1]Données!$H$26,DI$3="Samedi",DL$16*[1]Données!$D$26,DI$3="Dimanche",DL$16*[1]Données!$F$26,$B16="SSIAP3",DL$16*[1]Données!$B$26)</f>
        <v>#N/A</v>
      </c>
      <c r="DQ19" s="54" t="e">
        <f>_xlfn.IFS(DP$7="X",DM$16*[1]Données!$I$26,DI$3="Samedi",DM$16*[1]Données!$D$26,DI$3="Dimanche",DM$16*[1]Données!$F$26,$B16="SSIAP3",DM$16*[1]Données!$C$26)</f>
        <v>#N/A</v>
      </c>
      <c r="DR19" s="54" t="e">
        <f>_xlfn.IFS(DP$7="X",DN$16*[1]Données!$I$26,DI$3="Samedi",DN$16*[1]Données!$D$26,DI$3="Dimanche",DN$16*[1]Données!$F$26,$B16="SSIAP3",DN$16*[1]Données!$C$26)</f>
        <v>#N/A</v>
      </c>
      <c r="DS19" s="52" t="e">
        <f>_xlfn.IFS(DP$7="X",DO$16*[1]Données!$I$26,DI$3="Samedi",DO$16*[1]Données!$D$26,DI$3="Dimanche",DO$16*[1]Données!$F$26,$B16="SSIAP3",DO$16*[1]Données!$B$26)</f>
        <v>#N/A</v>
      </c>
      <c r="DT19" s="54">
        <f>IF($B16="SSIAP3",SUM(DP19:DS19),0)</f>
        <v>0</v>
      </c>
      <c r="DU19" s="73"/>
      <c r="DV19" s="73"/>
      <c r="DW19" s="76"/>
      <c r="DX19" s="70"/>
      <c r="DY19" s="70"/>
      <c r="DZ19" s="70"/>
      <c r="EA19" s="70"/>
      <c r="EB19" s="54" t="e">
        <f>_xlfn.IFS(EB$7="X",DX$16*[1]Données!$H$26,DU$3="Samedi",DX$16*[1]Données!$D$26,DU$3="Dimanche",DX$16*[1]Données!$F$26,$B16="SSIAP3",DX$16*[1]Données!$B$26)</f>
        <v>#N/A</v>
      </c>
      <c r="EC19" s="54" t="e">
        <f>_xlfn.IFS(EB$7="X",DY$16*[1]Données!$I$26,DU$3="Samedi",DY$16*[1]Données!$D$26,DU$3="Dimanche",DY$16*[1]Données!$F$26,$B16="SSIAP3",DY$16*[1]Données!$C$26)</f>
        <v>#N/A</v>
      </c>
      <c r="ED19" s="54" t="e">
        <f>_xlfn.IFS(EB$7="X",DZ$16*[1]Données!$I$26,DU$3="Samedi",DZ$16*[1]Données!$D$26,DU$3="Dimanche",DZ$16*[1]Données!$F$26,$B16="SSIAP3",DZ$16*[1]Données!$C$26)</f>
        <v>#N/A</v>
      </c>
      <c r="EE19" s="52" t="e">
        <f>_xlfn.IFS(EB$7="X",EA$16*[1]Données!$I$26,DU$3="Samedi",EA$16*[1]Données!$D$26,DU$3="Dimanche",EA$16*[1]Données!$F$26,$B16="SSIAP3",EA$16*[1]Données!$B$26)</f>
        <v>#N/A</v>
      </c>
      <c r="EF19" s="54">
        <f>IF($B16="SSIAP3",SUM(EB19:EE19),0)</f>
        <v>0</v>
      </c>
      <c r="EG19" s="73"/>
      <c r="EH19" s="73"/>
      <c r="EI19" s="76"/>
      <c r="EJ19" s="70"/>
      <c r="EK19" s="70"/>
      <c r="EL19" s="70"/>
      <c r="EM19" s="70"/>
      <c r="EN19" s="54">
        <f>_xlfn.IFS(EN$7="X",EJ$16*[1]Données!$H$26,EG$3="Samedi",EJ$16*[1]Données!$D$26,EG$3="Dimanche",EJ$16*[1]Données!$F$26,$B16="SSIAP3",EJ$16*[1]Données!$B$26)</f>
        <v>184</v>
      </c>
      <c r="EO19" s="54">
        <f>_xlfn.IFS(EN$7="X",EK$16*[1]Données!$I$26,EG$3="Samedi",EK$16*[1]Données!$D$26,EG$3="Dimanche",EK$16*[1]Données!$F$26,$B16="SSIAP3",EK$16*[1]Données!$C$26)</f>
        <v>414</v>
      </c>
      <c r="EP19" s="54">
        <f>_xlfn.IFS(EN$7="X",EL$16*[1]Données!$I$26,EG$3="Samedi",EL$16*[1]Données!$D$26,EG$3="Dimanche",EL$16*[1]Données!$F$26,$B16="SSIAP3",EL$16*[1]Données!$C$26)</f>
        <v>46</v>
      </c>
      <c r="EQ19" s="52">
        <f>_xlfn.IFS(EN$7="X",EM$16*[1]Données!$I$26,EG$3="Samedi",EM$16*[1]Données!$D$26,EG$3="Dimanche",EM$16*[1]Données!$F$26,$B16="SSIAP3",EM$16*[1]Données!$B$26)</f>
        <v>46</v>
      </c>
      <c r="ER19" s="54">
        <f>IF($B16="SSIAP3",SUM(EN19:EQ19),0)</f>
        <v>0</v>
      </c>
      <c r="ES19" s="73"/>
      <c r="ET19" s="73"/>
      <c r="EU19" s="76"/>
      <c r="EV19" s="70"/>
      <c r="EW19" s="70"/>
      <c r="EX19" s="70"/>
      <c r="EY19" s="70"/>
      <c r="EZ19" s="54">
        <f>_xlfn.IFS(EZ$7="X",EV$16*[1]Données!$H$26,ES$3="Samedi",EV$16*[1]Données!$D$26,ES$3="Dimanche",EV$16*[1]Données!$F$26,$B16="SSIAP3",EV$16*[1]Données!$B$26)</f>
        <v>202.4</v>
      </c>
      <c r="FA19" s="54">
        <f>_xlfn.IFS(EZ$7="X",EW$16*[1]Données!$I$26,ES$3="Samedi",EW$16*[1]Données!$D$26,ES$3="Dimanche",EW$16*[1]Données!$F$26,$B16="SSIAP3",EW$16*[1]Données!$C$26)</f>
        <v>455.40000000000003</v>
      </c>
      <c r="FB19" s="54">
        <f>_xlfn.IFS(EZ$7="X",EX$16*[1]Données!$I$26,ES$3="Samedi",EX$16*[1]Données!$D$26,ES$3="Dimanche",EX$16*[1]Données!$F$26,$B16="SSIAP3",EX$16*[1]Données!$C$26)</f>
        <v>50.6</v>
      </c>
      <c r="FC19" s="52">
        <f>_xlfn.IFS(EZ$7="X",EY$16*[1]Données!$I$26,ES$3="Samedi",EY$16*[1]Données!$D$26,ES$3="Dimanche",EY$16*[1]Données!$F$26,$B16="SSIAP3",EY$16*[1]Données!$B$26)</f>
        <v>50.6</v>
      </c>
      <c r="FD19" s="54">
        <f>IF($B16="SSIAP3",SUM(EZ19:FC19),0)</f>
        <v>0</v>
      </c>
      <c r="FE19" s="73"/>
      <c r="FF19" s="73"/>
      <c r="FG19" s="76"/>
      <c r="FH19" s="70"/>
      <c r="FI19" s="70"/>
      <c r="FJ19" s="70"/>
      <c r="FK19" s="70"/>
      <c r="FL19" s="54" t="e">
        <f>_xlfn.IFS(FL$7="X",FH$16*[1]Données!$H$26,FE$3="Samedi",FH$16*[1]Données!$D$26,FE$3="Dimanche",FH$16*[1]Données!$F$26,$B16="SSIAP3",FH$16*[1]Données!$B$26)</f>
        <v>#N/A</v>
      </c>
      <c r="FM19" s="54" t="e">
        <f>_xlfn.IFS(FL$7="X",FI$16*[1]Données!$I$26,FE$3="Samedi",FI$16*[1]Données!$D$26,FE$3="Dimanche",FI$16*[1]Données!$F$26,$B16="SSIAP3",FI$16*[1]Données!$C$26)</f>
        <v>#N/A</v>
      </c>
      <c r="FN19" s="54" t="e">
        <f>_xlfn.IFS(FL$7="X",FJ$16*[1]Données!$I$26,FE$3="Samedi",FJ$16*[1]Données!$D$26,FE$3="Dimanche",FJ$16*[1]Données!$F$26,$B16="SSIAP3",FJ$16*[1]Données!$C$26)</f>
        <v>#N/A</v>
      </c>
      <c r="FO19" s="52" t="e">
        <f>_xlfn.IFS(FL$7="X",FK$16*[1]Données!$I$26,FE$3="Samedi",FK$16*[1]Données!$D$26,FE$3="Dimanche",FK$16*[1]Données!$F$26,$B16="SSIAP3",FK$16*[1]Données!$B$26)</f>
        <v>#N/A</v>
      </c>
      <c r="FP19" s="54">
        <f>IF($B16="SSIAP3",SUM(FL19:FO19),0)</f>
        <v>0</v>
      </c>
      <c r="FQ19" s="73"/>
      <c r="FR19" s="73"/>
      <c r="FS19" s="76"/>
      <c r="FT19" s="70"/>
      <c r="FU19" s="70"/>
      <c r="FV19" s="70"/>
      <c r="FW19" s="70"/>
      <c r="FX19" s="54" t="e">
        <f>_xlfn.IFS(FX$7="X",FT$16*[1]Données!$H$26,FQ$3="Samedi",FT$16*[1]Données!$D$26,FQ$3="Dimanche",FT$16*[1]Données!$F$26,$B16="SSIAP3",FT$16*[1]Données!$B$26)</f>
        <v>#N/A</v>
      </c>
      <c r="FY19" s="54" t="e">
        <f>_xlfn.IFS(FX$7="X",FU$16*[1]Données!$I$26,FQ$3="Samedi",FU$16*[1]Données!$D$26,FQ$3="Dimanche",FU$16*[1]Données!$F$26,$B16="SSIAP3",FU$16*[1]Données!$C$26)</f>
        <v>#N/A</v>
      </c>
      <c r="FZ19" s="54" t="e">
        <f>_xlfn.IFS(FX$7="X",FV$16*[1]Données!$I$26,FQ$3="Samedi",FV$16*[1]Données!$D$26,FQ$3="Dimanche",FV$16*[1]Données!$F$26,$B16="SSIAP3",FV$16*[1]Données!$C$26)</f>
        <v>#N/A</v>
      </c>
      <c r="GA19" s="52" t="e">
        <f>_xlfn.IFS(FX$7="X",FW$16*[1]Données!$I$26,FQ$3="Samedi",FW$16*[1]Données!$D$26,FQ$3="Dimanche",FW$16*[1]Données!$F$26,$B16="SSIAP3",FW$16*[1]Données!$B$26)</f>
        <v>#N/A</v>
      </c>
      <c r="GB19" s="54">
        <f>IF($B16="SSIAP3",SUM(FX19:GA19),0)</f>
        <v>0</v>
      </c>
      <c r="GC19" s="73"/>
      <c r="GD19" s="73"/>
      <c r="GE19" s="76"/>
      <c r="GF19" s="70"/>
      <c r="GG19" s="70"/>
      <c r="GH19" s="70"/>
      <c r="GI19" s="70"/>
      <c r="GJ19" s="54" t="e">
        <f>_xlfn.IFS(GJ$7="X",GF$16*[1]Données!$H$26,GC$3="Samedi",GF$16*[1]Données!$D$26,GC$3="Dimanche",GF$16*[1]Données!$F$26,$B16="SSIAP3",GF$16*[1]Données!$B$26)</f>
        <v>#N/A</v>
      </c>
      <c r="GK19" s="54" t="e">
        <f>_xlfn.IFS(GJ$7="X",GG$16*[1]Données!$I$26,GC$3="Samedi",GG$16*[1]Données!$D$26,GC$3="Dimanche",GG$16*[1]Données!$F$26,$B16="SSIAP3",GG$16*[1]Données!$C$26)</f>
        <v>#N/A</v>
      </c>
      <c r="GL19" s="54" t="e">
        <f>_xlfn.IFS(GJ$7="X",GH$16*[1]Données!$I$26,GC$3="Samedi",GH$16*[1]Données!$D$26,GC$3="Dimanche",GH$16*[1]Données!$F$26,$B16="SSIAP3",GH$16*[1]Données!$C$26)</f>
        <v>#N/A</v>
      </c>
      <c r="GM19" s="52" t="e">
        <f>_xlfn.IFS(GJ$7="X",GI$16*[1]Données!$I$26,GC$3="Samedi",GI$16*[1]Données!$D$26,GC$3="Dimanche",GI$16*[1]Données!$F$26,$B16="SSIAP3",GI$16*[1]Données!$B$26)</f>
        <v>#N/A</v>
      </c>
      <c r="GN19" s="54">
        <f>IF($B16="SSIAP3",SUM(GJ19:GM19),0)</f>
        <v>0</v>
      </c>
      <c r="GO19" s="73"/>
      <c r="GP19" s="73"/>
      <c r="GQ19" s="76"/>
      <c r="GR19" s="70"/>
      <c r="GS19" s="70"/>
      <c r="GT19" s="70"/>
      <c r="GU19" s="70"/>
      <c r="GV19" s="54" t="e">
        <f>_xlfn.IFS(GV$7="X",GR$16*[1]Données!$H$26,GO$3="Samedi",GR$16*[1]Données!$D$26,GO$3="Dimanche",GR$16*[1]Données!$F$26,$B16="SSIAP3",GR$16*[1]Données!$B$26)</f>
        <v>#N/A</v>
      </c>
      <c r="GW19" s="54" t="e">
        <f>_xlfn.IFS(GV$7="X",GS$16*[1]Données!$I$26,GO$3="Samedi",GS$16*[1]Données!$D$26,GO$3="Dimanche",GS$16*[1]Données!$F$26,$B16="SSIAP3",GS$16*[1]Données!$C$26)</f>
        <v>#N/A</v>
      </c>
      <c r="GX19" s="54" t="e">
        <f>_xlfn.IFS(GV$7="X",GT$16*[1]Données!$I$26,GO$3="Samedi",GT$16*[1]Données!$D$26,GO$3="Dimanche",GT$16*[1]Données!$F$26,$B16="SSIAP3",GT$16*[1]Données!$C$26)</f>
        <v>#N/A</v>
      </c>
      <c r="GY19" s="52" t="e">
        <f>_xlfn.IFS(GV$7="X",GU$16*[1]Données!$I$26,GO$3="Samedi",GU$16*[1]Données!$D$26,GO$3="Dimanche",GU$16*[1]Données!$F$26,$B16="SSIAP3",GU$16*[1]Données!$B$26)</f>
        <v>#N/A</v>
      </c>
      <c r="GZ19" s="54">
        <f>IF($B16="SSIAP3",SUM(GV19:GY19),0)</f>
        <v>0</v>
      </c>
      <c r="HA19" s="73"/>
      <c r="HB19" s="73"/>
      <c r="HC19" s="76"/>
      <c r="HD19" s="70"/>
      <c r="HE19" s="70"/>
      <c r="HF19" s="70"/>
      <c r="HG19" s="70"/>
      <c r="HH19" s="54" t="e">
        <f>_xlfn.IFS(HH$7="X",HD$16*[1]Données!$H$26,HA$3="Samedi",HD$16*[1]Données!$D$26,HA$3="Dimanche",HD$16*[1]Données!$F$26,$B16="SSIAP3",HD$16*[1]Données!$B$26)</f>
        <v>#N/A</v>
      </c>
      <c r="HI19" s="54" t="e">
        <f>_xlfn.IFS(HH$7="X",HE$16*[1]Données!$I$26,HA$3="Samedi",HE$16*[1]Données!$D$26,HA$3="Dimanche",HE$16*[1]Données!$F$26,$B16="SSIAP3",HE$16*[1]Données!$C$26)</f>
        <v>#N/A</v>
      </c>
      <c r="HJ19" s="54" t="e">
        <f>_xlfn.IFS(HH$7="X",HF$16*[1]Données!$I$26,HA$3="Samedi",HF$16*[1]Données!$D$26,HA$3="Dimanche",HF$16*[1]Données!$F$26,$B16="SSIAP3",HF$16*[1]Données!$C$26)</f>
        <v>#N/A</v>
      </c>
      <c r="HK19" s="52" t="e">
        <f>_xlfn.IFS(HH$7="X",HG$16*[1]Données!$I$26,HA$3="Samedi",HG$16*[1]Données!$D$26,HA$3="Dimanche",HG$16*[1]Données!$F$26,$B16="SSIAP3",HG$16*[1]Données!$B$26)</f>
        <v>#N/A</v>
      </c>
      <c r="HL19" s="54">
        <f>IF($B16="SSIAP3",SUM(HH19:HK19),0)</f>
        <v>0</v>
      </c>
      <c r="HM19" s="73"/>
      <c r="HN19" s="73"/>
      <c r="HO19" s="76"/>
      <c r="HP19" s="70"/>
      <c r="HQ19" s="70"/>
      <c r="HR19" s="70"/>
      <c r="HS19" s="70"/>
      <c r="HT19" s="54">
        <f>_xlfn.IFS(HT$7="X",HP$16*[1]Données!$H$26,HM$3="Samedi",HP$16*[1]Données!$D$26,HM$3="Dimanche",HP$16*[1]Données!$F$26,$B16="SSIAP3",HP$16*[1]Données!$B$26)</f>
        <v>184</v>
      </c>
      <c r="HU19" s="54">
        <f>_xlfn.IFS(HT$7="X",HQ$16*[1]Données!$I$26,HM$3="Samedi",HQ$16*[1]Données!$D$26,HM$3="Dimanche",HQ$16*[1]Données!$F$26,$B16="SSIAP3",HQ$16*[1]Données!$C$26)</f>
        <v>414</v>
      </c>
      <c r="HV19" s="54">
        <f>_xlfn.IFS(HT$7="X",HR$16*[1]Données!$I$26,HM$3="Samedi",HR$16*[1]Données!$D$26,HM$3="Dimanche",HR$16*[1]Données!$F$26,$B16="SSIAP3",HR$16*[1]Données!$C$26)</f>
        <v>46</v>
      </c>
      <c r="HW19" s="52">
        <f>_xlfn.IFS(HT$7="X",HS$16*[1]Données!$I$26,HM$3="Samedi",HS$16*[1]Données!$D$26,HM$3="Dimanche",HS$16*[1]Données!$F$26,$B16="SSIAP3",HS$16*[1]Données!$B$26)</f>
        <v>46</v>
      </c>
      <c r="HX19" s="54">
        <f>IF($B16="SSIAP3",SUM(HT19:HW19),0)</f>
        <v>0</v>
      </c>
      <c r="HY19" s="73"/>
      <c r="HZ19" s="73"/>
      <c r="IA19" s="76"/>
      <c r="IB19" s="70"/>
      <c r="IC19" s="70"/>
      <c r="ID19" s="70"/>
      <c r="IE19" s="70"/>
      <c r="IF19" s="54">
        <f>_xlfn.IFS(IF$7="X",IB$16*[1]Données!$H$26,HY$3="Samedi",IB$16*[1]Données!$D$26,HY$3="Dimanche",IB$16*[1]Données!$F$26,$B16="SSIAP3",IB$16*[1]Données!$B$26)</f>
        <v>202.4</v>
      </c>
      <c r="IG19" s="54">
        <f>_xlfn.IFS(IF$7="X",IC$16*[1]Données!$I$26,HY$3="Samedi",IC$16*[1]Données!$D$26,HY$3="Dimanche",IC$16*[1]Données!$F$26,$B16="SSIAP3",IC$16*[1]Données!$C$26)</f>
        <v>455.40000000000003</v>
      </c>
      <c r="IH19" s="54">
        <f>_xlfn.IFS(IF$7="X",ID$16*[1]Données!$I$26,HY$3="Samedi",ID$16*[1]Données!$D$26,HY$3="Dimanche",ID$16*[1]Données!$F$26,$B16="SSIAP3",ID$16*[1]Données!$C$26)</f>
        <v>50.6</v>
      </c>
      <c r="II19" s="52">
        <f>_xlfn.IFS(IF$7="X",IE$16*[1]Données!$I$26,HY$3="Samedi",IE$16*[1]Données!$D$26,HY$3="Dimanche",IE$16*[1]Données!$F$26,$B16="SSIAP3",IE$16*[1]Données!$B$26)</f>
        <v>50.6</v>
      </c>
      <c r="IJ19" s="54">
        <f>IF($B16="SSIAP3",SUM(IF19:II19),0)</f>
        <v>0</v>
      </c>
      <c r="IK19" s="73"/>
      <c r="IL19" s="73"/>
      <c r="IM19" s="76"/>
      <c r="IN19" s="70"/>
      <c r="IO19" s="70"/>
      <c r="IP19" s="70"/>
      <c r="IQ19" s="70"/>
      <c r="IR19" s="54" t="e">
        <f>_xlfn.IFS(IR$7="X",IN$16*[1]Données!$H$26,IK$3="Samedi",IN$16*[1]Données!$D$26,IK$3="Dimanche",IN$16*[1]Données!$F$26,$B16="SSIAP3",IN$16*[1]Données!$B$26)</f>
        <v>#N/A</v>
      </c>
      <c r="IS19" s="54" t="e">
        <f>_xlfn.IFS(IR$7="X",IO$16*[1]Données!$I$26,IK$3="Samedi",IO$16*[1]Données!$D$26,IK$3="Dimanche",IO$16*[1]Données!$F$26,$B16="SSIAP3",IO$16*[1]Données!$C$26)</f>
        <v>#N/A</v>
      </c>
      <c r="IT19" s="54" t="e">
        <f>_xlfn.IFS(IR$7="X",IP$16*[1]Données!$I$26,IK$3="Samedi",IP$16*[1]Données!$D$26,IK$3="Dimanche",IP$16*[1]Données!$F$26,$B16="SSIAP3",IP$16*[1]Données!$C$26)</f>
        <v>#N/A</v>
      </c>
      <c r="IU19" s="52" t="e">
        <f>_xlfn.IFS(IR$7="X",IQ$16*[1]Données!$I$26,IK$3="Samedi",IQ$16*[1]Données!$D$26,IK$3="Dimanche",IQ$16*[1]Données!$F$26,$B16="SSIAP3",IQ$16*[1]Données!$B$26)</f>
        <v>#N/A</v>
      </c>
      <c r="IV19" s="54">
        <f>IF($B16="SSIAP3",SUM(IR19:IU19),0)</f>
        <v>0</v>
      </c>
      <c r="IW19" s="73"/>
      <c r="IX19" s="73"/>
      <c r="IY19" s="76"/>
      <c r="IZ19" s="70"/>
      <c r="JA19" s="70"/>
      <c r="JB19" s="70"/>
      <c r="JC19" s="70"/>
      <c r="JD19" s="54" t="e">
        <f>_xlfn.IFS(JD$7="X",IZ$16*[1]Données!$H$26,IW$3="Samedi",IZ$16*[1]Données!$D$26,IW$3="Dimanche",IZ$16*[1]Données!$F$26,$B16="SSIAP3",IZ$16*[1]Données!$B$26)</f>
        <v>#N/A</v>
      </c>
      <c r="JE19" s="54" t="e">
        <f>_xlfn.IFS(JD$7="X",JA$16*[1]Données!$I$26,IW$3="Samedi",JA$16*[1]Données!$D$26,IW$3="Dimanche",JA$16*[1]Données!$F$26,$B16="SSIAP3",JA$16*[1]Données!$C$26)</f>
        <v>#N/A</v>
      </c>
      <c r="JF19" s="54" t="e">
        <f>_xlfn.IFS(JD$7="X",JB$16*[1]Données!$I$26,IW$3="Samedi",JB$16*[1]Données!$D$26,IW$3="Dimanche",JB$16*[1]Données!$F$26,$B16="SSIAP3",JB$16*[1]Données!$C$26)</f>
        <v>#N/A</v>
      </c>
      <c r="JG19" s="52" t="e">
        <f>_xlfn.IFS(JD$7="X",JC$16*[1]Données!$I$26,IW$3="Samedi",JC$16*[1]Données!$D$26,IW$3="Dimanche",JC$16*[1]Données!$F$26,$B16="SSIAP3",JC$16*[1]Données!$B$26)</f>
        <v>#N/A</v>
      </c>
      <c r="JH19" s="54">
        <f>IF($B16="SSIAP3",SUM(JD19:JG19),0)</f>
        <v>0</v>
      </c>
      <c r="JI19" s="73"/>
      <c r="JJ19" s="73"/>
      <c r="JK19" s="76"/>
      <c r="JL19" s="70"/>
      <c r="JM19" s="70"/>
      <c r="JN19" s="70"/>
      <c r="JO19" s="70"/>
      <c r="JP19" s="54" t="e">
        <f>_xlfn.IFS(JP$7="X",JL$16*[1]Données!$H$26,JI$3="Samedi",JL$16*[1]Données!$D$26,JI$3="Dimanche",JL$16*[1]Données!$F$26,$B16="SSIAP3",JL$16*[1]Données!$B$26)</f>
        <v>#N/A</v>
      </c>
      <c r="JQ19" s="54" t="e">
        <f>_xlfn.IFS(JP$7="X",JM$16*[1]Données!$I$26,JI$3="Samedi",JM$16*[1]Données!$D$26,JI$3="Dimanche",JM$16*[1]Données!$F$26,$B16="SSIAP3",JM$16*[1]Données!$C$26)</f>
        <v>#N/A</v>
      </c>
      <c r="JR19" s="54" t="e">
        <f>_xlfn.IFS(JP$7="X",JN$16*[1]Données!$I$26,JI$3="Samedi",JN$16*[1]Données!$D$26,JI$3="Dimanche",JN$16*[1]Données!$F$26,$B16="SSIAP3",JN$16*[1]Données!$C$26)</f>
        <v>#N/A</v>
      </c>
      <c r="JS19" s="52" t="e">
        <f>_xlfn.IFS(JP$7="X",JO$16*[1]Données!$I$26,JI$3="Samedi",JO$16*[1]Données!$D$26,JI$3="Dimanche",JO$16*[1]Données!$F$26,$B16="SSIAP3",JO$16*[1]Données!$B$26)</f>
        <v>#N/A</v>
      </c>
      <c r="JT19" s="54">
        <f>IF($B16="SSIAP3",SUM(JP19:JS19),0)</f>
        <v>0</v>
      </c>
      <c r="JU19" s="73"/>
      <c r="JV19" s="73"/>
      <c r="JW19" s="76"/>
      <c r="JX19" s="70"/>
      <c r="JY19" s="70"/>
      <c r="JZ19" s="70"/>
      <c r="KA19" s="70"/>
      <c r="KB19" s="54" t="e">
        <f>_xlfn.IFS(KB$7="X",JX$16*[1]Données!$H$26,JU$3="Samedi",JX$16*[1]Données!$D$26,JU$3="Dimanche",JX$16*[1]Données!$F$26,$B16="SSIAP3",JX$16*[1]Données!$B$26)</f>
        <v>#N/A</v>
      </c>
      <c r="KC19" s="54" t="e">
        <f>_xlfn.IFS(KB$7="X",JY$16*[1]Données!$I$26,JU$3="Samedi",JY$16*[1]Données!$D$26,JU$3="Dimanche",JY$16*[1]Données!$F$26,$B16="SSIAP3",JY$16*[1]Données!$C$26)</f>
        <v>#N/A</v>
      </c>
      <c r="KD19" s="54" t="e">
        <f>_xlfn.IFS(KB$7="X",JZ$16*[1]Données!$I$26,JU$3="Samedi",JZ$16*[1]Données!$D$26,JU$3="Dimanche",JZ$16*[1]Données!$F$26,$B16="SSIAP3",JZ$16*[1]Données!$C$26)</f>
        <v>#N/A</v>
      </c>
      <c r="KE19" s="52" t="e">
        <f>_xlfn.IFS(KB$7="X",KA$16*[1]Données!$I$26,JU$3="Samedi",KA$16*[1]Données!$D$26,JU$3="Dimanche",KA$16*[1]Données!$F$26,$B16="SSIAP3",KA$16*[1]Données!$B$26)</f>
        <v>#N/A</v>
      </c>
      <c r="KF19" s="54">
        <f>IF($B16="SSIAP3",SUM(KB19:KE19),0)</f>
        <v>0</v>
      </c>
      <c r="KG19" s="73"/>
      <c r="KH19" s="73"/>
      <c r="KI19" s="76"/>
      <c r="KJ19" s="70"/>
      <c r="KK19" s="70"/>
      <c r="KL19" s="70"/>
      <c r="KM19" s="70"/>
      <c r="KN19" s="54" t="e">
        <f>_xlfn.IFS(KN$7="X",KJ$16*[1]Données!$H$26,KG$3="Samedi",KJ$16*[1]Données!$D$26,KG$3="Dimanche",KJ$16*[1]Données!$F$26,$B16="SSIAP3",KJ$16*[1]Données!$B$26)</f>
        <v>#N/A</v>
      </c>
      <c r="KO19" s="54" t="e">
        <f>_xlfn.IFS(KN$7="X",KK$16*[1]Données!$I$26,KG$3="Samedi",KK$16*[1]Données!$D$26,KG$3="Dimanche",KK$16*[1]Données!$F$26,$B16="SSIAP3",KK$16*[1]Données!$C$26)</f>
        <v>#N/A</v>
      </c>
      <c r="KP19" s="54" t="e">
        <f>_xlfn.IFS(KN$7="X",KL$16*[1]Données!$I$26,KG$3="Samedi",KL$16*[1]Données!$D$26,KG$3="Dimanche",KL$16*[1]Données!$F$26,$B16="SSIAP3",KL$16*[1]Données!$C$26)</f>
        <v>#N/A</v>
      </c>
      <c r="KQ19" s="52" t="e">
        <f>_xlfn.IFS(KN$7="X",KM$16*[1]Données!$I$26,KG$3="Samedi",KM$16*[1]Données!$D$26,KG$3="Dimanche",KM$16*[1]Données!$F$26,$B16="SSIAP3",KM$16*[1]Données!$B$26)</f>
        <v>#N/A</v>
      </c>
      <c r="KR19" s="54">
        <f>IF($B16="SSIAP3",SUM(KN19:KQ19),0)</f>
        <v>0</v>
      </c>
      <c r="KS19" s="73"/>
      <c r="KT19" s="73"/>
      <c r="KU19" s="76"/>
      <c r="KV19" s="70"/>
      <c r="KW19" s="70"/>
      <c r="KX19" s="70"/>
      <c r="KY19" s="70"/>
      <c r="KZ19" s="54">
        <f>_xlfn.IFS(KZ$7="X",KV$16*[1]Données!$H$26,KS$3="Samedi",KV$16*[1]Données!$D$26,KS$3="Dimanche",KV$16*[1]Données!$F$26,$B16="SSIAP3",KV$16*[1]Données!$B$26)</f>
        <v>184</v>
      </c>
      <c r="LA19" s="54">
        <f>_xlfn.IFS(KZ$7="X",KW$16*[1]Données!$I$26,KS$3="Samedi",KW$16*[1]Données!$D$26,KS$3="Dimanche",KW$16*[1]Données!$F$26,$B16="SSIAP3",KW$16*[1]Données!$C$26)</f>
        <v>414</v>
      </c>
      <c r="LB19" s="54">
        <f>_xlfn.IFS(KZ$7="X",KX$16*[1]Données!$I$26,KS$3="Samedi",KX$16*[1]Données!$D$26,KS$3="Dimanche",KX$16*[1]Données!$F$26,$B16="SSIAP3",KX$16*[1]Données!$C$26)</f>
        <v>46</v>
      </c>
      <c r="LC19" s="52">
        <f>_xlfn.IFS(KZ$7="X",KY$16*[1]Données!$I$26,KS$3="Samedi",KY$16*[1]Données!$D$26,KS$3="Dimanche",KY$16*[1]Données!$F$26,$B16="SSIAP3",KY$16*[1]Données!$B$26)</f>
        <v>46</v>
      </c>
      <c r="LD19" s="54">
        <f>IF($B16="SSIAP3",SUM(KZ19:LC19),0)</f>
        <v>0</v>
      </c>
      <c r="LE19" s="73"/>
      <c r="LF19" s="73"/>
      <c r="LG19" s="76"/>
      <c r="LH19" s="70"/>
      <c r="LI19" s="70"/>
      <c r="LJ19" s="70"/>
      <c r="LK19" s="70"/>
      <c r="LL19" s="54">
        <f>_xlfn.IFS(LL$7="X",LH$16*[1]Données!$H$26,LE$3="Samedi",LH$16*[1]Données!$D$26,LE$3="Dimanche",LH$16*[1]Données!$F$26,$B16="SSIAP3",LH$16*[1]Données!$B$26)</f>
        <v>202.4</v>
      </c>
      <c r="LM19" s="54">
        <f>_xlfn.IFS(LL$7="X",LI$16*[1]Données!$I$26,LE$3="Samedi",LI$16*[1]Données!$D$26,LE$3="Dimanche",LI$16*[1]Données!$F$26,$B16="SSIAP3",LI$16*[1]Données!$C$26)</f>
        <v>455.40000000000003</v>
      </c>
      <c r="LN19" s="54">
        <f>_xlfn.IFS(LL$7="X",LJ$16*[1]Données!$I$26,LE$3="Samedi",LJ$16*[1]Données!$D$26,LE$3="Dimanche",LJ$16*[1]Données!$F$26,$B16="SSIAP3",LJ$16*[1]Données!$C$26)</f>
        <v>50.6</v>
      </c>
      <c r="LO19" s="52">
        <f>_xlfn.IFS(LL$7="X",LK$16*[1]Données!$I$26,LE$3="Samedi",LK$16*[1]Données!$D$26,LE$3="Dimanche",LK$16*[1]Données!$F$26,$B16="SSIAP3",LK$16*[1]Données!$B$26)</f>
        <v>50.6</v>
      </c>
      <c r="LP19" s="54">
        <f>IF($B16="SSIAP3",SUM(LL19:LO19),0)</f>
        <v>0</v>
      </c>
      <c r="LQ19" s="73"/>
      <c r="LR19" s="73"/>
      <c r="LS19" s="76"/>
      <c r="LT19" s="70"/>
      <c r="LU19" s="70"/>
      <c r="LV19" s="70"/>
      <c r="LW19" s="70"/>
      <c r="LX19" s="54" t="e">
        <f>_xlfn.IFS(LX$7="X",LT$16*[1]Données!$H$26,LQ$3="Samedi",LT$16*[1]Données!$D$26,LQ$3="Dimanche",LT$16*[1]Données!$F$26,$B16="SSIAP3",LT$16*[1]Données!$B$26)</f>
        <v>#N/A</v>
      </c>
      <c r="LY19" s="54" t="e">
        <f>_xlfn.IFS(LX$7="X",LU$16*[1]Données!$I$26,LQ$3="Samedi",LU$16*[1]Données!$D$26,LQ$3="Dimanche",LU$16*[1]Données!$F$26,$B16="SSIAP3",LU$16*[1]Données!$C$26)</f>
        <v>#N/A</v>
      </c>
      <c r="LZ19" s="54" t="e">
        <f>_xlfn.IFS(LX$7="X",LV$16*[1]Données!$I$26,LQ$3="Samedi",LV$16*[1]Données!$D$26,LQ$3="Dimanche",LV$16*[1]Données!$F$26,$B16="SSIAP3",LV$16*[1]Données!$C$26)</f>
        <v>#N/A</v>
      </c>
      <c r="MA19" s="52" t="e">
        <f>_xlfn.IFS(LX$7="X",LW$16*[1]Données!$I$26,LQ$3="Samedi",LW$16*[1]Données!$D$26,LQ$3="Dimanche",LW$16*[1]Données!$F$26,$B16="SSIAP3",LW$16*[1]Données!$B$26)</f>
        <v>#N/A</v>
      </c>
      <c r="MB19" s="54">
        <f>IF($B16="SSIAP3",SUM(LX19:MA19),0)</f>
        <v>0</v>
      </c>
      <c r="MC19" s="73"/>
      <c r="MD19" s="73"/>
      <c r="ME19" s="76"/>
      <c r="MF19" s="70"/>
      <c r="MG19" s="70"/>
      <c r="MH19" s="70"/>
      <c r="MI19" s="70"/>
      <c r="MJ19" s="54" t="e">
        <f>_xlfn.IFS(MJ$7="X",MF$16*[1]Données!$H$26,MC$3="Samedi",MF$16*[1]Données!$D$26,MC$3="Dimanche",MF$16*[1]Données!$F$26,$B16="SSIAP3",MF$16*[1]Données!$B$26)</f>
        <v>#N/A</v>
      </c>
      <c r="MK19" s="54" t="e">
        <f>_xlfn.IFS(MJ$7="X",MG$16*[1]Données!$I$26,MC$3="Samedi",MG$16*[1]Données!$D$26,MC$3="Dimanche",MG$16*[1]Données!$F$26,$B16="SSIAP3",MG$16*[1]Données!$C$26)</f>
        <v>#N/A</v>
      </c>
      <c r="ML19" s="54" t="e">
        <f>_xlfn.IFS(MJ$7="X",MH$16*[1]Données!$I$26,MC$3="Samedi",MH$16*[1]Données!$D$26,MC$3="Dimanche",MH$16*[1]Données!$F$26,$B16="SSIAP3",MH$16*[1]Données!$C$26)</f>
        <v>#N/A</v>
      </c>
      <c r="MM19" s="52" t="e">
        <f>_xlfn.IFS(MJ$7="X",MI$16*[1]Données!$I$26,MC$3="Samedi",MI$16*[1]Données!$D$26,MC$3="Dimanche",MI$16*[1]Données!$F$26,$B16="SSIAP3",MI$16*[1]Données!$B$26)</f>
        <v>#N/A</v>
      </c>
      <c r="MN19" s="54">
        <f>IF($B16="SSIAP3",SUM(MJ19:MM19),0)</f>
        <v>0</v>
      </c>
      <c r="MO19" s="73"/>
      <c r="MP19" s="73"/>
      <c r="MQ19" s="76"/>
      <c r="MR19" s="70"/>
      <c r="MS19" s="70"/>
      <c r="MT19" s="70"/>
      <c r="MU19" s="70"/>
      <c r="MV19" s="54" t="e">
        <f>_xlfn.IFS(MV$7="X",MR$16*[1]Données!$H$26,MO$3="Samedi",MR$16*[1]Données!$D$26,MO$3="Dimanche",MR$16*[1]Données!$F$26,$B16="SSIAP3",MR$16*[1]Données!$B$26)</f>
        <v>#N/A</v>
      </c>
      <c r="MW19" s="54" t="e">
        <f>_xlfn.IFS(MV$7="X",MS$16*[1]Données!$I$26,MO$3="Samedi",MS$16*[1]Données!$D$26,MO$3="Dimanche",MS$16*[1]Données!$F$26,$B16="SSIAP3",MS$16*[1]Données!$C$26)</f>
        <v>#N/A</v>
      </c>
      <c r="MX19" s="54" t="e">
        <f>_xlfn.IFS(MV$7="X",MT$16*[1]Données!$I$26,MO$3="Samedi",MT$16*[1]Données!$D$26,MO$3="Dimanche",MT$16*[1]Données!$F$26,$B16="SSIAP3",MT$16*[1]Données!$C$26)</f>
        <v>#N/A</v>
      </c>
      <c r="MY19" s="52" t="e">
        <f>_xlfn.IFS(MV$7="X",MU$16*[1]Données!$I$26,MO$3="Samedi",MU$16*[1]Données!$D$26,MO$3="Dimanche",MU$16*[1]Données!$F$26,$B16="SSIAP3",MU$16*[1]Données!$B$26)</f>
        <v>#N/A</v>
      </c>
      <c r="MZ19" s="54">
        <f>IF($B16="SSIAP3",SUM(MV19:MY19),0)</f>
        <v>0</v>
      </c>
      <c r="NA19" s="73"/>
      <c r="NB19" s="73"/>
      <c r="NC19" s="76"/>
      <c r="ND19" s="70"/>
      <c r="NE19" s="70"/>
      <c r="NF19" s="70"/>
      <c r="NG19" s="70"/>
      <c r="NH19" s="54" t="e">
        <f>_xlfn.IFS(NH$7="X",ND$16*[1]Données!$H$26,NA$3="Samedi",ND$16*[1]Données!$D$26,NA$3="Dimanche",ND$16*[1]Données!$F$26,$B16="SSIAP3",ND$16*[1]Données!$B$26)</f>
        <v>#N/A</v>
      </c>
      <c r="NI19" s="54" t="e">
        <f>_xlfn.IFS(NH$7="X",NE$16*[1]Données!$I$26,NA$3="Samedi",NE$16*[1]Données!$D$26,NA$3="Dimanche",NE$16*[1]Données!$F$26,$B16="SSIAP3",NE$16*[1]Données!$C$26)</f>
        <v>#N/A</v>
      </c>
      <c r="NJ19" s="54" t="e">
        <f>_xlfn.IFS(NH$7="X",NF$16*[1]Données!$I$26,NA$3="Samedi",NF$16*[1]Données!$D$26,NA$3="Dimanche",NF$16*[1]Données!$F$26,$B16="SSIAP3",NF$16*[1]Données!$C$26)</f>
        <v>#N/A</v>
      </c>
      <c r="NK19" s="52" t="e">
        <f>_xlfn.IFS(NH$7="X",NG$16*[1]Données!$I$26,NA$3="Samedi",NG$16*[1]Données!$D$26,NA$3="Dimanche",NG$16*[1]Données!$F$26,$B16="SSIAP3",NG$16*[1]Données!$B$26)</f>
        <v>#N/A</v>
      </c>
      <c r="NL19" s="54">
        <f>IF($B16="SSIAP3",SUM(NH19:NK19),0)</f>
        <v>0</v>
      </c>
      <c r="NM19" s="54">
        <f>IF($B16="SSIAP3",SUM($P19+$AB19+$AN19+$AZ19+$BL19+$BX19+$CJ19+$CV19+$DH19+$DT19+$EF19+$ER19+$FD19+$FP19+$GB18+$GB19+$GN19+$GZ19+$HL19+$HX19+$IJ19+$IV19+$JH19+$JT19+$KF19+$KR19+$LD19+$LP19+$MB19+$MN19+$MZ19+$NL19),0)</f>
        <v>0</v>
      </c>
    </row>
    <row r="20" spans="1:377" ht="15.75" thickBot="1">
      <c r="A20" s="77">
        <v>4</v>
      </c>
      <c r="B20" s="80" t="s">
        <v>28</v>
      </c>
      <c r="C20" s="80" t="s">
        <v>43</v>
      </c>
      <c r="D20" s="16"/>
      <c r="E20" s="71">
        <v>0.91666666666666663</v>
      </c>
      <c r="F20" s="71">
        <v>0.33333333333333331</v>
      </c>
      <c r="G20" s="74">
        <f>24*(MOD(F20-E20,1))</f>
        <v>10.000000000000002</v>
      </c>
      <c r="H20" s="68">
        <f>IF(E20&lt;(21/24),(MIN(21-E20*24,G20)),0)</f>
        <v>0</v>
      </c>
      <c r="I20" s="68">
        <f t="shared" ref="I20" si="139">IF(OR(E20&gt;=21/24,H20&lt;&gt;0),MIN(9-MAX(0,E20*24-21),G20-H20),0)</f>
        <v>8</v>
      </c>
      <c r="J20" s="68">
        <f>MAX(0,MIN(1,G20-SUM($H20:I20)))</f>
        <v>1</v>
      </c>
      <c r="K20" s="68">
        <f>MAX(0,G20-SUM(H20:J20))</f>
        <v>1.0000000000000018</v>
      </c>
      <c r="L20" s="50">
        <f>_xlfn.IFS(L$7="X",H$20*[1]Données!$H$23,E$3="Samedi",H$20*[1]Données!$D$23,E$3="Dimanche",H$20*[1]Données!$F35,$B20="ADS",H$20*[1]Données!$B$23)</f>
        <v>0</v>
      </c>
      <c r="M20" s="50">
        <f>_xlfn.IFS(L$7="X",I$20*[1]Données!$I$23,E$3="Samedi",I$20*[1]Données!$D$23,E$3="Dimanche",I$20*[1]Données!$F$23,$B20="ADS",I$20*[1]Données!$C$23)</f>
        <v>422.72</v>
      </c>
      <c r="N20" s="50">
        <f>_xlfn.IFS(L$7="X",J$20*[1]Données!$I$23,E$3="Samedi",J$20*[1]Données!$D$23,E$3="Dimanche",J$20*[1]Données!$F$23,$B20="ADS",J$20*[1]Données!$C$23)</f>
        <v>52.84</v>
      </c>
      <c r="O20" s="50">
        <f>_xlfn.IFS(L$7="X",K$20*[1]Données!$H$23,E$3="Samedi",K$20*[1]Données!$D$23,E$3="Dimanche",K$20*[1]Données!$F$23,$B20="ADS",K$20*[1]Données!$B$23)</f>
        <v>47.600000000000087</v>
      </c>
      <c r="P20" s="50">
        <f>IF($B20="ADS",SUM(L20:O20),0)</f>
        <v>523.1600000000002</v>
      </c>
      <c r="Q20" s="71">
        <v>0.70833333333333337</v>
      </c>
      <c r="R20" s="71">
        <v>0.33333333333333331</v>
      </c>
      <c r="S20" s="74">
        <f>24*(MOD(R20-Q20,1))</f>
        <v>15</v>
      </c>
      <c r="T20" s="68">
        <f>IF(Q20&lt;(21/24),(MIN(21-Q20*24,S20)),0)</f>
        <v>4</v>
      </c>
      <c r="U20" s="68">
        <f t="shared" ref="U20" si="140">IF(OR(Q20&gt;=21/24,T20&lt;&gt;0),MIN(9-MAX(0,Q20*24-21),S20-T20),0)</f>
        <v>9</v>
      </c>
      <c r="V20" s="68">
        <f>MAX(0,MIN(1,S20-SUM($T20:U20)))</f>
        <v>1</v>
      </c>
      <c r="W20" s="68">
        <f>MAX(0,S20-SUM(T20:V20))</f>
        <v>1</v>
      </c>
      <c r="X20" s="50">
        <f>_xlfn.IFS(X$7="X",T$20*[1]Données!$H$23,Q$3="Samedi",T$20*[1]Données!$D$23,Q$3="Dimanche",T$20*[1]Données!$F35,$B20="ADS",T$20*[1]Données!$B$23)</f>
        <v>95.2</v>
      </c>
      <c r="Y20" s="50">
        <f>_xlfn.IFS(X$7="X",U$20*[1]Données!$I$23,Q$3="Samedi",U$20*[1]Données!$D$23,Q$3="Dimanche",U$20*[1]Données!$F$23,$B20="ADS",U$20*[1]Données!$C$23)</f>
        <v>237.78000000000003</v>
      </c>
      <c r="Z20" s="50">
        <f>_xlfn.IFS(X$7="X",V$20*[1]Données!$I$23,Q$3="Samedi",V$20*[1]Données!$D$23,Q$3="Dimanche",V$20*[1]Données!$F$23,$B20="ADS",V$20*[1]Données!$C$23)</f>
        <v>26.42</v>
      </c>
      <c r="AA20" s="50">
        <f>_xlfn.IFS(X$7="X",W$20*[1]Données!$H$23,Q$3="Samedi",W$20*[1]Données!$D$23,Q$3="Dimanche",W$20*[1]Données!$F$23,$B20="ADS",W$20*[1]Données!$B$23)</f>
        <v>23.8</v>
      </c>
      <c r="AB20" s="50">
        <f>IF($B20="ADS",SUM(X20:AA20),0)</f>
        <v>383.20000000000005</v>
      </c>
      <c r="AC20" s="71">
        <v>0.70833333333333337</v>
      </c>
      <c r="AD20" s="71">
        <v>0.33333333333333331</v>
      </c>
      <c r="AE20" s="74">
        <f>24*(MOD(AD20-AC20,1))</f>
        <v>15</v>
      </c>
      <c r="AF20" s="68">
        <f>IF(AC20&lt;(21/24),(MIN(21-AC20*24,AE20)),0)</f>
        <v>4</v>
      </c>
      <c r="AG20" s="68">
        <f t="shared" ref="AG20" si="141">IF(OR(AC20&gt;=21/24,AF20&lt;&gt;0),MIN(9-MAX(0,AC20*24-21),AE20-AF20),0)</f>
        <v>9</v>
      </c>
      <c r="AH20" s="68">
        <f>MAX(0,MIN(1,AE20-SUM($AF20:AG20)))</f>
        <v>1</v>
      </c>
      <c r="AI20" s="68">
        <f>MAX(0,AE20-SUM(AF20:AH20))</f>
        <v>1</v>
      </c>
      <c r="AJ20" s="50">
        <f>_xlfn.IFS(AJ$7="X",AF$20*[1]Données!$H$23,AC$3="Samedi",AF$20*[1]Données!$D$23,AC$3="Dimanche",AF$20*[1]Données!$F35,$B20="ADS",AF$20*[1]Données!$B$23)</f>
        <v>95.2</v>
      </c>
      <c r="AK20" s="50">
        <f>_xlfn.IFS(AJ$7="X",AG$20*[1]Données!$I$23,AC$3="Samedi",AG$20*[1]Données!$D$23,AC$3="Dimanche",AG$20*[1]Données!$F$23,$B20="ADS",AG$20*[1]Données!$C$23)</f>
        <v>237.78000000000003</v>
      </c>
      <c r="AL20" s="50">
        <f>_xlfn.IFS(AJ$7="X",AH$20*[1]Données!$I$23,AC$3="Samedi",AH$20*[1]Données!$D$23,AC$3="Dimanche",AH$20*[1]Données!$F$23,$B20="ADS",AH$20*[1]Données!$C$23)</f>
        <v>26.42</v>
      </c>
      <c r="AM20" s="50">
        <f>_xlfn.IFS(AJ$7="X",AI$20*[1]Données!$H$23,AC$3="Samedi",AI$20*[1]Données!$D$23,AC$3="Dimanche",AI$20*[1]Données!$F$23,$B20="ADS",AI$20*[1]Données!$B$23)</f>
        <v>23.8</v>
      </c>
      <c r="AN20" s="50">
        <f>IF($B20="ADS",SUM(AJ20:AM20),0)</f>
        <v>383.20000000000005</v>
      </c>
      <c r="AO20" s="71">
        <v>0.70833333333333337</v>
      </c>
      <c r="AP20" s="71">
        <v>0.33333333333333331</v>
      </c>
      <c r="AQ20" s="74">
        <f>24*(MOD(AP20-AO20,1))</f>
        <v>15</v>
      </c>
      <c r="AR20" s="68">
        <f>IF(AO20&lt;(21/24),(MIN(21-AO20*24,AQ20)),0)</f>
        <v>4</v>
      </c>
      <c r="AS20" s="68">
        <f t="shared" ref="AS20" si="142">IF(OR(AO20&gt;=21/24,AR20&lt;&gt;0),MIN(9-MAX(0,AO20*24-21),AQ20-AR20),0)</f>
        <v>9</v>
      </c>
      <c r="AT20" s="68">
        <f>MAX(0,MIN(1,AQ20-SUM($AR20:AS20)))</f>
        <v>1</v>
      </c>
      <c r="AU20" s="68">
        <f>MAX(0,AQ20-SUM(AR20:AT20))</f>
        <v>1</v>
      </c>
      <c r="AV20" s="50">
        <f>_xlfn.IFS(AV$7="X",AR$20*[1]Données!$H$23,AO$3="Samedi",AR$20*[1]Données!$D$23,AO$3="Dimanche",AR$20*[1]Données!$F35,$B20="ADS",AR$20*[1]Données!$B$23)</f>
        <v>95.2</v>
      </c>
      <c r="AW20" s="50">
        <f>_xlfn.IFS(AV$7="X",AS$20*[1]Données!$I$23,AO$3="Samedi",AS$20*[1]Données!$D$23,AO$3="Dimanche",AS$20*[1]Données!$F$23,$B20="ADS",AS$20*[1]Données!$C$23)</f>
        <v>237.78000000000003</v>
      </c>
      <c r="AX20" s="50">
        <f>_xlfn.IFS(AV$7="X",AT$20*[1]Données!$I$23,AO$3="Samedi",AT$20*[1]Données!$D$23,AO$3="Dimanche",AT$20*[1]Données!$F$23,$B20="ADS",AT$20*[1]Données!$C$23)</f>
        <v>26.42</v>
      </c>
      <c r="AY20" s="50">
        <f>_xlfn.IFS(AV$7="X",AU$20*[1]Données!$H$23,AO$3="Samedi",AU$20*[1]Données!$D$23,AO$3="Dimanche",AU$20*[1]Données!$F$23,$B20="ADS",AU$20*[1]Données!$B$23)</f>
        <v>23.8</v>
      </c>
      <c r="AZ20" s="50">
        <f>IF($B20="ADS",SUM(AV20:AY20),0)</f>
        <v>383.20000000000005</v>
      </c>
      <c r="BA20" s="71">
        <v>0.70833333333333337</v>
      </c>
      <c r="BB20" s="71">
        <v>0.33333333333333331</v>
      </c>
      <c r="BC20" s="74">
        <f>24*(MOD(BB20-BA20,1))</f>
        <v>15</v>
      </c>
      <c r="BD20" s="68">
        <f>IF(BA20&lt;(21/24),(MIN(21-BA20*24,BC20)),0)</f>
        <v>4</v>
      </c>
      <c r="BE20" s="68">
        <f t="shared" ref="BE20" si="143">IF(OR(BA20&gt;=21/24,BD20&lt;&gt;0),MIN(9-MAX(0,BA20*24-21),BC20-BD20),0)</f>
        <v>9</v>
      </c>
      <c r="BF20" s="68">
        <f>MAX(0,MIN(1,BC20-SUM($BD20:BE20)))</f>
        <v>1</v>
      </c>
      <c r="BG20" s="68">
        <f>MAX(0,BC20-SUM(BD20:BF20))</f>
        <v>1</v>
      </c>
      <c r="BH20" s="50">
        <f>_xlfn.IFS(BH$7="X",BD$20*[1]Données!$H$23,BA$3="Samedi",BD$20*[1]Données!$D$23,BA$3="Dimanche",BD$20*[1]Données!$F35,$B20="ADS",BD$20*[1]Données!$B$23)</f>
        <v>95.2</v>
      </c>
      <c r="BI20" s="50">
        <f>_xlfn.IFS(BH$7="X",BE$20*[1]Données!$I$23,BA$3="Samedi",BE$20*[1]Données!$D$23,BA$3="Dimanche",BE$20*[1]Données!$F$23,$B20="ADS",BE$20*[1]Données!$C$23)</f>
        <v>214.20000000000002</v>
      </c>
      <c r="BJ20" s="50">
        <f>_xlfn.IFS(BH$7="X",BF$20*[1]Données!$I$23,BA$3="Samedi",BF$20*[1]Données!$D$23,BA$3="Dimanche",BF$20*[1]Données!$F$23,$B20="ADS",BF$20*[1]Données!$C$23)</f>
        <v>23.8</v>
      </c>
      <c r="BK20" s="50">
        <f>_xlfn.IFS(BH$7="X",BG$20*[1]Données!$H$23,BA$3="Samedi",BG$20*[1]Données!$D$23,BA$3="Dimanche",BG$20*[1]Données!$F$23,$B20="ADS",BG$20*[1]Données!$B$23)</f>
        <v>23.8</v>
      </c>
      <c r="BL20" s="50">
        <f>IF($B20="ADS",SUM(BH20:BK20),0)</f>
        <v>357.00000000000006</v>
      </c>
      <c r="BM20" s="71">
        <v>0.70833333333333337</v>
      </c>
      <c r="BN20" s="71">
        <v>0.33333333333333331</v>
      </c>
      <c r="BO20" s="74">
        <f>24*(MOD(BN20-BM20,1))</f>
        <v>15</v>
      </c>
      <c r="BP20" s="68">
        <f>IF(BM20&lt;(21/24),(MIN(21-BM20*24,BO20)),0)</f>
        <v>4</v>
      </c>
      <c r="BQ20" s="68">
        <f t="shared" ref="BQ20" si="144">IF(OR(BM20&gt;=21/24,BP20&lt;&gt;0),MIN(9-MAX(0,BM20*24-21),BO20-BP20),0)</f>
        <v>9</v>
      </c>
      <c r="BR20" s="68">
        <f>MAX(0,MIN(1,BO20-SUM($BP20:BQ20)))</f>
        <v>1</v>
      </c>
      <c r="BS20" s="68">
        <f>MAX(0,BO20-SUM(BP20:BR20))</f>
        <v>1</v>
      </c>
      <c r="BT20" s="50">
        <f>_xlfn.IFS(BT$7="X",BP$20*[1]Données!$H$23,BM$3="Samedi",BP$20*[1]Données!$D$23,BM$3="Dimanche",BP$20*[1]Données!$F35,$B20="ADS",BP$20*[1]Données!$B$23)</f>
        <v>0</v>
      </c>
      <c r="BU20" s="50">
        <f>_xlfn.IFS(BT$7="X",BQ$20*[1]Données!$I$23,BM$3="Samedi",BQ$20*[1]Données!$D$23,BM$3="Dimanche",BQ$20*[1]Données!$F$23,$B20="ADS",BQ$20*[1]Données!$C$23)</f>
        <v>235.62</v>
      </c>
      <c r="BV20" s="50">
        <f>_xlfn.IFS(BT$7="X",BR$20*[1]Données!$I$23,BM$3="Samedi",BR$20*[1]Données!$D$23,BM$3="Dimanche",BR$20*[1]Données!$F$23,$B20="ADS",BR$20*[1]Données!$C$23)</f>
        <v>26.18</v>
      </c>
      <c r="BW20" s="50">
        <f>_xlfn.IFS(BT$7="X",BS$20*[1]Données!$H$23,BM$3="Samedi",BS$20*[1]Données!$D$23,BM$3="Dimanche",BS$20*[1]Données!$F$23,$B20="ADS",BS$20*[1]Données!$B$23)</f>
        <v>26.18</v>
      </c>
      <c r="BX20" s="50">
        <f>IF($B20="ADS",SUM(BT20:BW20),0)</f>
        <v>287.98</v>
      </c>
      <c r="BY20" s="71">
        <v>0.70833333333333337</v>
      </c>
      <c r="BZ20" s="71">
        <v>0.33333333333333331</v>
      </c>
      <c r="CA20" s="74">
        <f>24*(MOD(BZ20-BY20,1))</f>
        <v>15</v>
      </c>
      <c r="CB20" s="68">
        <f>IF(BY20&lt;(21/24),(MIN(21-BY20*24,CA20)),0)</f>
        <v>4</v>
      </c>
      <c r="CC20" s="68">
        <f t="shared" ref="CC20" si="145">IF(OR(BY20&gt;=21/24,CB20&lt;&gt;0),MIN(9-MAX(0,BY20*24-21),CA20-CB20),0)</f>
        <v>9</v>
      </c>
      <c r="CD20" s="68">
        <f>MAX(0,MIN(1,CA20-SUM($BP20:CC20)))</f>
        <v>0</v>
      </c>
      <c r="CE20" s="68">
        <f>MAX(0,CA20-SUM(CB20:CD20))</f>
        <v>2</v>
      </c>
      <c r="CF20" s="50">
        <f>_xlfn.IFS(CF$7="X",CB$20*[1]Données!$H$23,BY$3="Samedi",CB$20*[1]Données!$D$23,BY$3="Dimanche",CB$20*[1]Données!$F35,$B20="ADS",CB$20*[1]Données!$B$23)</f>
        <v>95.2</v>
      </c>
      <c r="CG20" s="50">
        <f>_xlfn.IFS(CF$7="X",CC$20*[1]Données!$I$23,BY$3="Samedi",CC$20*[1]Données!$D$23,BY$3="Dimanche",CC$20*[1]Données!$F$23,$B20="ADS",CC$20*[1]Données!$C$23)</f>
        <v>237.78000000000003</v>
      </c>
      <c r="CH20" s="50">
        <f>_xlfn.IFS(CF$7="X",CD$20*[1]Données!$I$23,BY$3="Samedi",CD$20*[1]Données!$D$23,BY$3="Dimanche",CD$20*[1]Données!$F$23,$B20="ADS",CD$20*[1]Données!$C$23)</f>
        <v>0</v>
      </c>
      <c r="CI20" s="50">
        <f>_xlfn.IFS(CF$7="X",CE$20*[1]Données!$H$23,BY$3="Samedi",CE$20*[1]Données!$D$23,BY$3="Dimanche",CE$20*[1]Données!$F$23,$B20="ADS",CE$20*[1]Données!$B$23)</f>
        <v>47.6</v>
      </c>
      <c r="CJ20" s="50">
        <f>IF($B20="ADS",SUM(CF20:CI20),0)</f>
        <v>380.58000000000004</v>
      </c>
      <c r="CK20" s="71">
        <v>0.70833333333333337</v>
      </c>
      <c r="CL20" s="71">
        <v>0.33333333333333331</v>
      </c>
      <c r="CM20" s="74">
        <f>24*(MOD(CL20-CK20,1))</f>
        <v>15</v>
      </c>
      <c r="CN20" s="68">
        <f>IF(CK20&lt;(21/24),(MIN(21-CK20*24,CM20)),0)</f>
        <v>4</v>
      </c>
      <c r="CO20" s="68">
        <f t="shared" ref="CO20" si="146">IF(OR(CK20&gt;=21/24,CN20&lt;&gt;0),MIN(9-MAX(0,CK20*24-21),CM20-CN20),0)</f>
        <v>9</v>
      </c>
      <c r="CP20" s="68">
        <f t="shared" ref="CP20" si="147">MAX(0,MIN(1,CM20-SUM(CN20:CO20)))</f>
        <v>1</v>
      </c>
      <c r="CQ20" s="68">
        <f>MAX(0,CM20-SUM(CN20:CP20))</f>
        <v>1</v>
      </c>
      <c r="CR20" s="50">
        <f>_xlfn.IFS(CR$7="X",CN$20*[1]Données!$H$23,CK$3="Samedi",CN$20*[1]Données!$D$23,CK$3="Dimanche",CN$20*[1]Données!$F35,$B20="ADS",CN$20*[1]Données!$B$23)</f>
        <v>95.2</v>
      </c>
      <c r="CS20" s="50">
        <f>_xlfn.IFS(CR$7="X",CO$20*[1]Données!$I$23,CK$3="Samedi",CO$20*[1]Données!$D$23,CK$3="Dimanche",CO$20*[1]Données!$F$23,$B20="ADS",CO$20*[1]Données!$C$23)</f>
        <v>237.78000000000003</v>
      </c>
      <c r="CT20" s="50">
        <f>_xlfn.IFS(CR$7="X",CP$20*[1]Données!$I$23,CK$3="Samedi",CP$20*[1]Données!$D$23,CK$3="Dimanche",CP$20*[1]Données!$F$23,$B20="ADS",CP$20*[1]Données!$C$23)</f>
        <v>26.42</v>
      </c>
      <c r="CU20" s="50">
        <f>_xlfn.IFS(CR$7="X",CQ$20*[1]Données!$H$23,CK$3="Samedi",CQ$20*[1]Données!$D$23,CK$3="Dimanche",CQ$20*[1]Données!$F$23,$B20="ADS",CQ$20*[1]Données!$B$23)</f>
        <v>23.8</v>
      </c>
      <c r="CV20" s="50">
        <f>IF($B20="ADS",SUM(CR20:CU20),0)</f>
        <v>383.20000000000005</v>
      </c>
      <c r="CW20" s="71">
        <v>0.70833333333333337</v>
      </c>
      <c r="CX20" s="71">
        <v>0.33333333333333331</v>
      </c>
      <c r="CY20" s="74">
        <f>24*(MOD(CX20-CW20,1))</f>
        <v>15</v>
      </c>
      <c r="CZ20" s="68">
        <f>IF(CW20&lt;(21/24),(MIN(21-CW20*24,CY20)),0)</f>
        <v>4</v>
      </c>
      <c r="DA20" s="68">
        <f t="shared" ref="DA20" si="148">IF(OR(CW20&gt;=21/24,CZ20&lt;&gt;0),MIN(9-MAX(0,CW20*24-21),CY20-CZ20),0)</f>
        <v>9</v>
      </c>
      <c r="DB20" s="68">
        <f t="shared" ref="DB20" si="149">MAX(0,MIN(1,CY20-SUM(CZ20:DA20)))</f>
        <v>1</v>
      </c>
      <c r="DC20" s="68">
        <f>MAX(0,CY20-SUM(CZ20:DB20))</f>
        <v>1</v>
      </c>
      <c r="DD20" s="50">
        <f>_xlfn.IFS(DD$7="X",CZ$20*[1]Données!$H$23,CW$3="Samedi",CZ$20*[1]Données!$D$23,CW$3="Dimanche",CZ$20*[1]Données!$F35,$B20="ADS",CZ$20*[1]Données!$B$23)</f>
        <v>95.2</v>
      </c>
      <c r="DE20" s="50">
        <f>_xlfn.IFS(DD$7="X",DA$20*[1]Données!$I$23,CW$3="Samedi",DA$20*[1]Données!$D$23,CW$3="Dimanche",DA$20*[1]Données!$F$23,$B20="ADS",DA$20*[1]Données!$C$23)</f>
        <v>237.78000000000003</v>
      </c>
      <c r="DF20" s="50">
        <f>_xlfn.IFS(DD$7="X",DB$20*[1]Données!$I$23,CW$3="Samedi",DB$20*[1]Données!$D$23,CW$3="Dimanche",DB$20*[1]Données!$F$23,$B20="ADS",DB$20*[1]Données!$C$23)</f>
        <v>26.42</v>
      </c>
      <c r="DG20" s="50">
        <f>_xlfn.IFS(DD$7="X",DC$20*[1]Données!$H$23,CW$3="Samedi",DC$20*[1]Données!$D$23,CW$3="Dimanche",DC$20*[1]Données!$F$23,$B20="ADS",DC$20*[1]Données!$B$23)</f>
        <v>23.8</v>
      </c>
      <c r="DH20" s="50">
        <f>IF($B20="ADS",SUM(DD20:DG20),0)</f>
        <v>383.20000000000005</v>
      </c>
      <c r="DI20" s="71">
        <v>0.70833333333333337</v>
      </c>
      <c r="DJ20" s="71">
        <v>0.33333333333333331</v>
      </c>
      <c r="DK20" s="74">
        <f>24*(MOD(DJ20-DI20,1))</f>
        <v>15</v>
      </c>
      <c r="DL20" s="68">
        <f>IF(DI20&lt;(21/24),(MIN(21-DI20*24,DK20)),0)</f>
        <v>4</v>
      </c>
      <c r="DM20" s="68">
        <f t="shared" ref="DM20" si="150">IF(OR(DI20&gt;=21/24,DL20&lt;&gt;0),MIN(9-MAX(0,DI20*24-21),DK20-DL20),0)</f>
        <v>9</v>
      </c>
      <c r="DN20" s="68">
        <f>MAX(0,MIN(1,DK20-SUM($DL20:DM20)))</f>
        <v>1</v>
      </c>
      <c r="DO20" s="68">
        <f>MAX(0,DK20-SUM(DL20:DN20))</f>
        <v>1</v>
      </c>
      <c r="DP20" s="50">
        <f>_xlfn.IFS(DP$7="X",DL$20*[1]Données!$H$23,DI$3="Samedi",DL$20*[1]Données!$D$23,DI$3="Dimanche",DL$20*[1]Données!$F35,$B20="ADS",DL$20*[1]Données!$B$23)</f>
        <v>95.2</v>
      </c>
      <c r="DQ20" s="50">
        <f>_xlfn.IFS(DP$7="X",DM$20*[1]Données!$I$23,DI$3="Samedi",DM$20*[1]Données!$D$23,DI$3="Dimanche",DM$20*[1]Données!$F$23,$B20="ADS",DM$20*[1]Données!$C$23)</f>
        <v>237.78000000000003</v>
      </c>
      <c r="DR20" s="50">
        <f>_xlfn.IFS(DP$7="X",DN$20*[1]Données!$I$23,DI$3="Samedi",DN$20*[1]Données!$D$23,DI$3="Dimanche",DN$20*[1]Données!$F$23,$B20="ADS",DN$20*[1]Données!$C$23)</f>
        <v>26.42</v>
      </c>
      <c r="DS20" s="50">
        <f>_xlfn.IFS(DP$7="X",DO$20*[1]Données!$H$23,DI$3="Samedi",DO$20*[1]Données!$D$23,DI$3="Dimanche",DO$20*[1]Données!$F$23,$B20="ADS",DO$20*[1]Données!$B$23)</f>
        <v>23.8</v>
      </c>
      <c r="DT20" s="50">
        <f>IF($B20="ADS",SUM(DP20:DS20),0)</f>
        <v>383.20000000000005</v>
      </c>
      <c r="DU20" s="71">
        <v>0.70833333333333337</v>
      </c>
      <c r="DV20" s="71">
        <v>0.33333333333333331</v>
      </c>
      <c r="DW20" s="74">
        <f>24*(MOD(DV20-DU20,1))</f>
        <v>15</v>
      </c>
      <c r="DX20" s="68">
        <f>IF(DU20&lt;(21/24),(MIN(21-DU20*24,DW20)),0)</f>
        <v>4</v>
      </c>
      <c r="DY20" s="68">
        <f t="shared" ref="DY20" si="151">IF(OR(DU20&gt;=21/24,DX20&lt;&gt;0),MIN(9-MAX(0,DU20*24-21),DW20-DX20),0)</f>
        <v>9</v>
      </c>
      <c r="DZ20" s="68">
        <f t="shared" ref="DZ20" si="152">MAX(0,MIN(1,DW20-SUM(DX20:DY20)))</f>
        <v>1</v>
      </c>
      <c r="EA20" s="68">
        <f>MAX(0,DW20-SUM(DX20:DZ20))</f>
        <v>1</v>
      </c>
      <c r="EB20" s="50">
        <f>_xlfn.IFS(EB$7="X",DX$20*[1]Données!$H$23,DU$3="Samedi",DX$20*[1]Données!$D$23,DU$3="Dimanche",DX$20*[1]Données!$F35,$B20="ADS",DX$20*[1]Données!$B$23)</f>
        <v>95.2</v>
      </c>
      <c r="EC20" s="50">
        <f>_xlfn.IFS(EB$7="X",DY$20*[1]Données!$I$23,DU$3="Samedi",DY$20*[1]Données!$D$23,DU$3="Dimanche",DY$20*[1]Données!$F$23,$B20="ADS",DY$20*[1]Données!$C$23)</f>
        <v>237.78000000000003</v>
      </c>
      <c r="ED20" s="50">
        <f>_xlfn.IFS(EB$7="X",DZ$20*[1]Données!$I$23,DU$3="Samedi",DZ$20*[1]Données!$D$23,DU$3="Dimanche",DZ$20*[1]Données!$F$23,$B20="ADS",DZ$20*[1]Données!$C$23)</f>
        <v>26.42</v>
      </c>
      <c r="EE20" s="50">
        <f>_xlfn.IFS(EB$7="X",EA$20*[1]Données!$H$23,DU$3="Samedi",EA$20*[1]Données!$D$23,DU$3="Dimanche",EA$20*[1]Données!$F$23,$B20="ADS",EA$20*[1]Données!$B$23)</f>
        <v>23.8</v>
      </c>
      <c r="EF20" s="50">
        <f>IF($B20="ADS",SUM(EB20:EE20),0)</f>
        <v>383.20000000000005</v>
      </c>
      <c r="EG20" s="71">
        <v>0.70833333333333337</v>
      </c>
      <c r="EH20" s="71">
        <v>0.33333333333333331</v>
      </c>
      <c r="EI20" s="74">
        <f>24*(MOD(EH20-EG20,1))</f>
        <v>15</v>
      </c>
      <c r="EJ20" s="68">
        <f>IF(EG20&lt;(21/24),(MIN(21-EG20*24,EI20)),0)</f>
        <v>4</v>
      </c>
      <c r="EK20" s="68">
        <f t="shared" ref="EK20" si="153">IF(OR(EG20&gt;=21/24,EJ20&lt;&gt;0),MIN(9-MAX(0,EG20*24-21),EI20-EJ20),0)</f>
        <v>9</v>
      </c>
      <c r="EL20" s="68">
        <f t="shared" ref="EL20" si="154">MAX(0,MIN(1,EI20-SUM(EJ20:EK20)))</f>
        <v>1</v>
      </c>
      <c r="EM20" s="68">
        <f>MAX(0,EI20-SUM(EJ20:EL20))</f>
        <v>1</v>
      </c>
      <c r="EN20" s="50">
        <f>_xlfn.IFS(EN$7="X",EJ$20*[1]Données!$H$23,EG$3="Samedi",EJ$20*[1]Données!$D$23,EG$3="Dimanche",EJ$20*[1]Données!$F35,$B20="ADS",EJ$20*[1]Données!$B$23)</f>
        <v>95.2</v>
      </c>
      <c r="EO20" s="50">
        <f>_xlfn.IFS(EN$7="X",EK$20*[1]Données!$I$23,EG$3="Samedi",EK$20*[1]Données!$D$23,EG$3="Dimanche",EK$20*[1]Données!$F$23,$B20="ADS",EK$20*[1]Données!$C$23)</f>
        <v>214.20000000000002</v>
      </c>
      <c r="EP20" s="50">
        <f>_xlfn.IFS(EN$7="X",EL$20*[1]Données!$I$23,EG$3="Samedi",EL$20*[1]Données!$D$23,EG$3="Dimanche",EL$20*[1]Données!$F$23,$B20="ADS",EL$20*[1]Données!$C$23)</f>
        <v>23.8</v>
      </c>
      <c r="EQ20" s="50">
        <f>_xlfn.IFS(EN$7="X",EM$20*[1]Données!$H$23,EG$3="Samedi",EM$20*[1]Données!$D$23,EG$3="Dimanche",EM$20*[1]Données!$F$23,$B20="ADS",EM$20*[1]Données!$B$23)</f>
        <v>23.8</v>
      </c>
      <c r="ER20" s="50">
        <f>IF($B20="ADS",SUM(EN20:EQ20),0)</f>
        <v>357.00000000000006</v>
      </c>
      <c r="ES20" s="71">
        <v>0.70833333333333337</v>
      </c>
      <c r="ET20" s="71">
        <v>0.33333333333333331</v>
      </c>
      <c r="EU20" s="74">
        <f>24*(MOD(ET20-ES20,1))</f>
        <v>15</v>
      </c>
      <c r="EV20" s="68">
        <f>IF(ES20&lt;(21/24),(MIN(21-ES20*24,EU20)),0)</f>
        <v>4</v>
      </c>
      <c r="EW20" s="68">
        <f t="shared" ref="EW20" si="155">IF(OR(ES20&gt;=21/24,EV20&lt;&gt;0),MIN(9-MAX(0,ES20*24-21),EU20-EV20),0)</f>
        <v>9</v>
      </c>
      <c r="EX20" s="68">
        <f t="shared" ref="EX20" si="156">MAX(0,MIN(1,EU20-SUM(EV20:EW20)))</f>
        <v>1</v>
      </c>
      <c r="EY20" s="68">
        <f>MAX(0,EU20-SUM(EV20:EX20))</f>
        <v>1</v>
      </c>
      <c r="EZ20" s="50">
        <f>_xlfn.IFS(EZ$7="X",EV$20*[1]Données!$H$23,ES$3="Samedi",EV$20*[1]Données!$D$23,ES$3="Dimanche",EV$20*[1]Données!$F35,$B20="ADS",EV$20*[1]Données!$B$23)</f>
        <v>0</v>
      </c>
      <c r="FA20" s="50">
        <f>_xlfn.IFS(EZ$7="X",EW$20*[1]Données!$I$23,ES$3="Samedi",EW$20*[1]Données!$D$23,ES$3="Dimanche",EW$20*[1]Données!$F$23,$B20="ADS",EW$20*[1]Données!$C$23)</f>
        <v>235.62</v>
      </c>
      <c r="FB20" s="50">
        <f>_xlfn.IFS(EZ$7="X",EX$20*[1]Données!$I$23,ES$3="Samedi",EX$20*[1]Données!$D$23,ES$3="Dimanche",EX$20*[1]Données!$F$23,$B20="ADS",EX$20*[1]Données!$C$23)</f>
        <v>26.18</v>
      </c>
      <c r="FC20" s="50">
        <f>_xlfn.IFS(EZ$7="X",EY$20*[1]Données!$H$23,ES$3="Samedi",EY$20*[1]Données!$D$23,ES$3="Dimanche",EY$20*[1]Données!$F$23,$B20="ADS",EY$20*[1]Données!$B$23)</f>
        <v>26.18</v>
      </c>
      <c r="FD20" s="50">
        <f>IF($B20="ADS",SUM(EZ20:FC20),0)</f>
        <v>287.98</v>
      </c>
      <c r="FE20" s="71">
        <v>0.70833333333333337</v>
      </c>
      <c r="FF20" s="71">
        <v>0.33333333333333331</v>
      </c>
      <c r="FG20" s="74">
        <f>24*(MOD(FF20-FE20,1))</f>
        <v>15</v>
      </c>
      <c r="FH20" s="68">
        <f>IF(FE20&lt;(21/24),(MIN(21-FE20*24,FG20)),0)</f>
        <v>4</v>
      </c>
      <c r="FI20" s="68">
        <f t="shared" ref="FI20" si="157">IF(OR(FE20&gt;=21/24,FH20&lt;&gt;0),MIN(9-MAX(0,FE20*24-21),FG20-FH20),0)</f>
        <v>9</v>
      </c>
      <c r="FJ20" s="68">
        <f t="shared" ref="FJ20" si="158">MAX(0,MIN(1,FG20-SUM(FH20:FI20)))</f>
        <v>1</v>
      </c>
      <c r="FK20" s="68">
        <f>MAX(0,FG20-SUM(FH20:FJ20))</f>
        <v>1</v>
      </c>
      <c r="FL20" s="50">
        <f>_xlfn.IFS(FL$7="X",FH$20*[1]Données!$H$23,FE$3="Samedi",FH$20*[1]Données!$D$23,FE$3="Dimanche",FH$20*[1]Données!$F35,$B20="ADS",FH$20*[1]Données!$B$23)</f>
        <v>95.2</v>
      </c>
      <c r="FM20" s="50">
        <f>_xlfn.IFS(FL$7="X",FI$20*[1]Données!$I$23,FE$3="Samedi",FI$20*[1]Données!$D$23,FE$3="Dimanche",FI$20*[1]Données!$F$23,$B20="ADS",FI$20*[1]Données!$C$23)</f>
        <v>237.78000000000003</v>
      </c>
      <c r="FN20" s="50">
        <f>_xlfn.IFS(FL$7="X",FJ$20*[1]Données!$I$23,FE$3="Samedi",FJ$20*[1]Données!$D$23,FE$3="Dimanche",FJ$20*[1]Données!$F$23,$B20="ADS",FJ$20*[1]Données!$C$23)</f>
        <v>26.42</v>
      </c>
      <c r="FO20" s="50">
        <f>_xlfn.IFS(FL$7="X",FK$20*[1]Données!$H$23,FE$3="Samedi",FK$20*[1]Données!$D$23,FE$3="Dimanche",FK$20*[1]Données!$F$23,$B20="ADS",FK$20*[1]Données!$B$23)</f>
        <v>23.8</v>
      </c>
      <c r="FP20" s="50">
        <f>IF($B20="ADS",SUM(FL20:FO20),0)</f>
        <v>383.20000000000005</v>
      </c>
      <c r="FQ20" s="71">
        <v>0.70833333333333337</v>
      </c>
      <c r="FR20" s="71">
        <v>0.33333333333333331</v>
      </c>
      <c r="FS20" s="74">
        <f>24*(MOD(FR20-FQ20,1))</f>
        <v>15</v>
      </c>
      <c r="FT20" s="68">
        <f>IF(FQ20&lt;(21/24),(MIN(21-FQ20*24,FS20)),0)</f>
        <v>4</v>
      </c>
      <c r="FU20" s="68">
        <f t="shared" ref="FU20" si="159">IF(OR(FQ20&gt;=21/24,FT20&lt;&gt;0),MIN(9-MAX(0,FQ20*24-21),FS20-FT20),0)</f>
        <v>9</v>
      </c>
      <c r="FV20" s="68">
        <f t="shared" ref="FV20" si="160">MAX(0,MIN(1,FS20-SUM(FT20:FU20)))</f>
        <v>1</v>
      </c>
      <c r="FW20" s="68">
        <f>MAX(0,FS20-SUM(FT20:FV20))</f>
        <v>1</v>
      </c>
      <c r="FX20" s="50">
        <f>_xlfn.IFS(FX$7="X",FT$20*[1]Données!$H$23,FQ$3="Samedi",FT$20*[1]Données!$D$23,FQ$3="Dimanche",FT$20*[1]Données!$F35,$B20="ADS",FT$20*[1]Données!$B$23)</f>
        <v>95.2</v>
      </c>
      <c r="FY20" s="50">
        <f>_xlfn.IFS(FX$7="X",FU$20*[1]Données!$I$23,FQ$3="Samedi",FU$20*[1]Données!$D$23,FQ$3="Dimanche",FU$20*[1]Données!$F$23,$B20="ADS",FU$20*[1]Données!$C$23)</f>
        <v>237.78000000000003</v>
      </c>
      <c r="FZ20" s="50">
        <f>_xlfn.IFS(FX$7="X",FV$20*[1]Données!$I$23,FQ$3="Samedi",FV$20*[1]Données!$D$23,FQ$3="Dimanche",FV$20*[1]Données!$F$23,$B20="ADS",FV$20*[1]Données!$C$23)</f>
        <v>26.42</v>
      </c>
      <c r="GA20" s="50">
        <f>_xlfn.IFS(FX$7="X",FW$20*[1]Données!$H$23,FQ$3="Samedi",FW$20*[1]Données!$D$23,FQ$3="Dimanche",FW$20*[1]Données!$F$23,$B20="ADS",FW$20*[1]Données!$B$23)</f>
        <v>23.8</v>
      </c>
      <c r="GB20" s="50">
        <f>IF($B20="ADS",SUM(FX20:GA20),0)</f>
        <v>383.20000000000005</v>
      </c>
      <c r="GC20" s="71">
        <v>0.70833333333333337</v>
      </c>
      <c r="GD20" s="71">
        <v>0.33333333333333331</v>
      </c>
      <c r="GE20" s="74">
        <f>24*(MOD(GD20-GC20,1))</f>
        <v>15</v>
      </c>
      <c r="GF20" s="68">
        <f>IF(GC20&lt;(21/24),(MIN(21-GC20*24,GE20)),0)</f>
        <v>4</v>
      </c>
      <c r="GG20" s="68">
        <f t="shared" ref="GG20" si="161">IF(OR(GC20&gt;=21/24,GF20&lt;&gt;0),MIN(9-MAX(0,GC20*24-21),GE20-GF20),0)</f>
        <v>9</v>
      </c>
      <c r="GH20" s="68">
        <f t="shared" ref="GH20" si="162">MAX(0,MIN(1,GE20-SUM(GF20:GG20)))</f>
        <v>1</v>
      </c>
      <c r="GI20" s="68">
        <f>MAX(0,GE20-SUM(GF20:GH20))</f>
        <v>1</v>
      </c>
      <c r="GJ20" s="50">
        <f>_xlfn.IFS(GJ$7="X",GF$20*[1]Données!$H$23,GC$3="Samedi",GF$20*[1]Données!$D$23,GC$3="Dimanche",GF$20*[1]Données!$F35,$B20="ADS",GF$20*[1]Données!$B$23)</f>
        <v>95.2</v>
      </c>
      <c r="GK20" s="50">
        <f>_xlfn.IFS(GJ$7="X",GG$20*[1]Données!$I$23,GC$3="Samedi",GG$20*[1]Données!$D$23,GC$3="Dimanche",GG$20*[1]Données!$F$23,$B20="ADS",GG$20*[1]Données!$C$23)</f>
        <v>237.78000000000003</v>
      </c>
      <c r="GL20" s="50">
        <f>_xlfn.IFS(GJ$7="X",GH$20*[1]Données!$I$23,GC$3="Samedi",GH$20*[1]Données!$D$23,GC$3="Dimanche",GH$20*[1]Données!$F$23,$B20="ADS",GH$20*[1]Données!$C$23)</f>
        <v>26.42</v>
      </c>
      <c r="GM20" s="50">
        <f>_xlfn.IFS(GJ$7="X",GI$20*[1]Données!$H$23,GC$3="Samedi",GI$20*[1]Données!$D$23,GC$3="Dimanche",GI$20*[1]Données!$F$23,$B20="ADS",GI$20*[1]Données!$B$23)</f>
        <v>23.8</v>
      </c>
      <c r="GN20" s="50">
        <f>IF($B20="ADS",SUM(GJ20:GM20),0)</f>
        <v>383.20000000000005</v>
      </c>
      <c r="GO20" s="71">
        <v>0.70833333333333337</v>
      </c>
      <c r="GP20" s="71">
        <v>0.33333333333333331</v>
      </c>
      <c r="GQ20" s="74">
        <f>24*(MOD(GP20-GO20,1))</f>
        <v>15</v>
      </c>
      <c r="GR20" s="68">
        <f>IF(GO20&lt;(21/24),(MIN(21-GO20*24,GQ20)),0)</f>
        <v>4</v>
      </c>
      <c r="GS20" s="68">
        <f t="shared" ref="GS20" si="163">IF(OR(GO20&gt;=21/24,GR20&lt;&gt;0),MIN(9-MAX(0,GO20*24-21),GQ20-GR20),0)</f>
        <v>9</v>
      </c>
      <c r="GT20" s="68">
        <f t="shared" ref="GT20" si="164">MAX(0,MIN(1,GQ20-SUM(GR20:GS20)))</f>
        <v>1</v>
      </c>
      <c r="GU20" s="68">
        <f>MAX(0,GQ20-SUM(GR20:GT20))</f>
        <v>1</v>
      </c>
      <c r="GV20" s="50">
        <f>_xlfn.IFS(GV$7="X",GR$20*[1]Données!$H$23,GO$3="Samedi",GR$20*[1]Données!$D$23,GO$3="Dimanche",GR$20*[1]Données!$F35,$B20="ADS",GR$20*[1]Données!$B$23)</f>
        <v>95.2</v>
      </c>
      <c r="GW20" s="50">
        <f>_xlfn.IFS(GV$7="X",GS$20*[1]Données!$I$23,GO$3="Samedi",GS$20*[1]Données!$D$23,GO$3="Dimanche",GS$20*[1]Données!$F$23,$B20="ADS",GS$20*[1]Données!$C$23)</f>
        <v>237.78000000000003</v>
      </c>
      <c r="GX20" s="50">
        <f>_xlfn.IFS(GV$7="X",GT$20*[1]Données!$I$23,GO$3="Samedi",GT$20*[1]Données!$D$23,GO$3="Dimanche",GT$20*[1]Données!$F$23,$B20="ADS",GT$20*[1]Données!$C$23)</f>
        <v>26.42</v>
      </c>
      <c r="GY20" s="50">
        <f>_xlfn.IFS(GV$7="X",GU$20*[1]Données!$H$23,GO$3="Samedi",GU$20*[1]Données!$D$23,GO$3="Dimanche",GU$20*[1]Données!$F$23,$B20="ADS",GU$20*[1]Données!$B$23)</f>
        <v>23.8</v>
      </c>
      <c r="GZ20" s="50">
        <f>IF($B20="ADS",SUM(GV20:GY20),0)</f>
        <v>383.20000000000005</v>
      </c>
      <c r="HA20" s="71">
        <v>0.70833333333333337</v>
      </c>
      <c r="HB20" s="71">
        <v>0.33333333333333331</v>
      </c>
      <c r="HC20" s="74">
        <f>24*(MOD(HB20-HA20,1))</f>
        <v>15</v>
      </c>
      <c r="HD20" s="68">
        <f>IF(HA20&lt;(21/24),(MIN(21-HA20*24,HC20)),0)</f>
        <v>4</v>
      </c>
      <c r="HE20" s="68">
        <f t="shared" ref="HE20" si="165">IF(OR(HA20&gt;=21/24,HD20&lt;&gt;0),MIN(9-MAX(0,HA20*24-21),HC20-HD20),0)</f>
        <v>9</v>
      </c>
      <c r="HF20" s="68">
        <f t="shared" ref="HF20" si="166">MAX(0,MIN(1,HC20-SUM(HD20:HE20)))</f>
        <v>1</v>
      </c>
      <c r="HG20" s="68">
        <f>MAX(0,HC20-SUM(HD20:HF20))</f>
        <v>1</v>
      </c>
      <c r="HH20" s="50">
        <f>_xlfn.IFS(HH$7="X",HD$20*[1]Données!$H$23,HA$3="Samedi",HD$20*[1]Données!$D$23,HA$3="Dimanche",HD$20*[1]Données!$F35,$B20="ADS",HD$20*[1]Données!$B$23)</f>
        <v>95.2</v>
      </c>
      <c r="HI20" s="50">
        <f>_xlfn.IFS(HH$7="X",HE$20*[1]Données!$I$23,HA$3="Samedi",HE$20*[1]Données!$D$23,HA$3="Dimanche",HE$20*[1]Données!$F$23,$B20="ADS",HE$20*[1]Données!$C$23)</f>
        <v>237.78000000000003</v>
      </c>
      <c r="HJ20" s="50">
        <f>_xlfn.IFS(HH$7="X",HF$20*[1]Données!$I$23,HA$3="Samedi",HF$20*[1]Données!$D$23,HA$3="Dimanche",HF$20*[1]Données!$F$23,$B20="ADS",HF$20*[1]Données!$C$23)</f>
        <v>26.42</v>
      </c>
      <c r="HK20" s="50">
        <f>_xlfn.IFS(HH$7="X",HG$20*[1]Données!$H$23,HA$3="Samedi",HG$20*[1]Données!$D$23,HA$3="Dimanche",HG$20*[1]Données!$F$23,$B20="ADS",HG$20*[1]Données!$B$23)</f>
        <v>23.8</v>
      </c>
      <c r="HL20" s="50">
        <f>IF($B20="ADS",SUM(HH20:HK20),0)</f>
        <v>383.20000000000005</v>
      </c>
      <c r="HM20" s="71">
        <v>0.70833333333333337</v>
      </c>
      <c r="HN20" s="71">
        <v>0.33333333333333331</v>
      </c>
      <c r="HO20" s="74">
        <f>24*(MOD(HN20-HM20,1))</f>
        <v>15</v>
      </c>
      <c r="HP20" s="68">
        <f>IF(HM20&lt;(21/24),(MIN(21-HM20*24,HO20)),0)</f>
        <v>4</v>
      </c>
      <c r="HQ20" s="68">
        <f t="shared" ref="HQ20" si="167">IF(OR(HM20&gt;=21/24,HP20&lt;&gt;0),MIN(9-MAX(0,HM20*24-21),HO20-HP20),0)</f>
        <v>9</v>
      </c>
      <c r="HR20" s="68">
        <f t="shared" ref="HR20" si="168">MAX(0,MIN(1,HO20-SUM(HP20:HQ20)))</f>
        <v>1</v>
      </c>
      <c r="HS20" s="68">
        <f>MAX(0,HO20-SUM(HP20:HR20))</f>
        <v>1</v>
      </c>
      <c r="HT20" s="50">
        <f>_xlfn.IFS(HT$7="X",HP$20*[1]Données!$H$23,HM$3="Samedi",HP$20*[1]Données!$D$23,HM$3="Dimanche",HP$20*[1]Données!$F35,$B20="ADS",HP$20*[1]Données!$B$23)</f>
        <v>95.2</v>
      </c>
      <c r="HU20" s="50">
        <f>_xlfn.IFS(HT$7="X",HQ$20*[1]Données!$I$23,HM$3="Samedi",HQ$20*[1]Données!$D$23,HM$3="Dimanche",HQ$20*[1]Données!$F$23,$B20="ADS",HQ$20*[1]Données!$C$23)</f>
        <v>214.20000000000002</v>
      </c>
      <c r="HV20" s="50">
        <f>_xlfn.IFS(HT$7="X",HR$20*[1]Données!$I$23,HM$3="Samedi",HR$20*[1]Données!$D$23,HM$3="Dimanche",HR$20*[1]Données!$F$23,$B20="ADS",HR$20*[1]Données!$C$23)</f>
        <v>23.8</v>
      </c>
      <c r="HW20" s="50">
        <f>_xlfn.IFS(HT$7="X",HS$20*[1]Données!$H$23,HM$3="Samedi",HS$20*[1]Données!$D$23,HM$3="Dimanche",HS$20*[1]Données!$F$23,$B20="ADS",HS$20*[1]Données!$B$23)</f>
        <v>23.8</v>
      </c>
      <c r="HX20" s="50">
        <f>IF($B20="ADS",SUM(HT20:HW20),0)</f>
        <v>357.00000000000006</v>
      </c>
      <c r="HY20" s="71">
        <v>0.70833333333333337</v>
      </c>
      <c r="HZ20" s="71">
        <v>0.33333333333333331</v>
      </c>
      <c r="IA20" s="74">
        <f>24*(MOD(HZ20-HY20,1))</f>
        <v>15</v>
      </c>
      <c r="IB20" s="68">
        <f>IF(HY20&lt;(21/24),(MIN(21-HY20*24,IA20)),0)</f>
        <v>4</v>
      </c>
      <c r="IC20" s="68">
        <f t="shared" ref="IC20" si="169">IF(OR(HY20&gt;=21/24,IB20&lt;&gt;0),MIN(9-MAX(0,HY20*24-21),IA20-IB20),0)</f>
        <v>9</v>
      </c>
      <c r="ID20" s="68">
        <f t="shared" ref="ID20" si="170">MAX(0,MIN(1,IA20-SUM(IB20:IC20)))</f>
        <v>1</v>
      </c>
      <c r="IE20" s="68">
        <f>MAX(0,IA20-SUM(IB20:ID20))</f>
        <v>1</v>
      </c>
      <c r="IF20" s="50">
        <f>_xlfn.IFS(IF$7="X",IB$20*[1]Données!$H$23,HY$3="Samedi",IB$20*[1]Données!$D$23,HY$3="Dimanche",IB$20*[1]Données!$F35,$B20="ADS",IB$20*[1]Données!$B$23)</f>
        <v>0</v>
      </c>
      <c r="IG20" s="50">
        <f>_xlfn.IFS(IF$7="X",IC$20*[1]Données!$I$23,HY$3="Samedi",IC$20*[1]Données!$D$23,HY$3="Dimanche",IC$20*[1]Données!$F$23,$B20="ADS",IC$20*[1]Données!$C$23)</f>
        <v>235.62</v>
      </c>
      <c r="IH20" s="50">
        <f>_xlfn.IFS(IF$7="X",ID$20*[1]Données!$I$23,HY$3="Samedi",ID$20*[1]Données!$D$23,HY$3="Dimanche",ID$20*[1]Données!$F$23,$B20="ADS",ID$20*[1]Données!$C$23)</f>
        <v>26.18</v>
      </c>
      <c r="II20" s="50">
        <f>_xlfn.IFS(IF$7="X",IE$20*[1]Données!$H$23,HY$3="Samedi",IE$20*[1]Données!$D$23,HY$3="Dimanche",IE$20*[1]Données!$F$23,$B20="ADS",IE$20*[1]Données!$B$23)</f>
        <v>26.18</v>
      </c>
      <c r="IJ20" s="50">
        <f>IF($B20="ADS",SUM(IF20:II20),0)</f>
        <v>287.98</v>
      </c>
      <c r="IK20" s="71">
        <v>0.70833333333333337</v>
      </c>
      <c r="IL20" s="71">
        <v>0.33333333333333331</v>
      </c>
      <c r="IM20" s="74">
        <f>24*(MOD(IL20-IK20,1))</f>
        <v>15</v>
      </c>
      <c r="IN20" s="68">
        <f>IF(IK20&lt;(21/24),(MIN(21-IK20*24,IM20)),0)</f>
        <v>4</v>
      </c>
      <c r="IO20" s="68">
        <f t="shared" ref="IO20" si="171">IF(OR(IK20&gt;=21/24,IN20&lt;&gt;0),MIN(9-MAX(0,IK20*24-21),IM20-IN20),0)</f>
        <v>9</v>
      </c>
      <c r="IP20" s="68">
        <f t="shared" ref="IP20" si="172">MAX(0,MIN(1,IM20-SUM(IN20:IO20)))</f>
        <v>1</v>
      </c>
      <c r="IQ20" s="68">
        <f>MAX(0,IM20-SUM(IN20:IP20))</f>
        <v>1</v>
      </c>
      <c r="IR20" s="50">
        <f>_xlfn.IFS(IR$7="X",IN$20*[1]Données!$H$23,IK$3="Samedi",IN$20*[1]Données!$D$23,IK$3="Dimanche",IN$20*[1]Données!$F35,$B20="ADS",IN$20*[1]Données!$B$23)</f>
        <v>95.2</v>
      </c>
      <c r="IS20" s="50">
        <f>_xlfn.IFS(IR$7="X",IO$20*[1]Données!$I$23,IK$3="Samedi",IO$20*[1]Données!$D$23,IK$3="Dimanche",IO$20*[1]Données!$F$23,$B20="ADS",IO$20*[1]Données!$C$23)</f>
        <v>237.78000000000003</v>
      </c>
      <c r="IT20" s="50">
        <f>_xlfn.IFS(IR$7="X",IP$20*[1]Données!$I$23,IK$3="Samedi",IP$20*[1]Données!$D$23,IK$3="Dimanche",IP$20*[1]Données!$F$23,$B20="ADS",IP$20*[1]Données!$C$23)</f>
        <v>26.42</v>
      </c>
      <c r="IU20" s="50">
        <f>_xlfn.IFS(IR$7="X",IQ$20*[1]Données!$H$23,IK$3="Samedi",IQ$20*[1]Données!$D$23,IK$3="Dimanche",IQ$20*[1]Données!$F$23,$B20="ADS",IQ$20*[1]Données!$B$23)</f>
        <v>23.8</v>
      </c>
      <c r="IV20" s="50">
        <f>IF($B20="ADS",SUM(IR20:IU20),0)</f>
        <v>383.20000000000005</v>
      </c>
      <c r="IW20" s="71">
        <v>0.70833333333333337</v>
      </c>
      <c r="IX20" s="71">
        <v>0.33333333333333331</v>
      </c>
      <c r="IY20" s="74">
        <f>24*(MOD(IX20-IW20,1))</f>
        <v>15</v>
      </c>
      <c r="IZ20" s="68">
        <f>IF(IW20&lt;(21/24),(MIN(21-IW20*24,IY20)),0)</f>
        <v>4</v>
      </c>
      <c r="JA20" s="68">
        <f t="shared" ref="JA20" si="173">IF(OR(IW20&gt;=21/24,IZ20&lt;&gt;0),MIN(9-MAX(0,IW20*24-21),IY20-IZ20),0)</f>
        <v>9</v>
      </c>
      <c r="JB20" s="68">
        <f t="shared" ref="JB20" si="174">MAX(0,MIN(1,IY20-SUM(IZ20:JA20)))</f>
        <v>1</v>
      </c>
      <c r="JC20" s="68">
        <f>MAX(0,IY20-SUM(IZ20:JB20))</f>
        <v>1</v>
      </c>
      <c r="JD20" s="50">
        <f>_xlfn.IFS(JD$7="X",IZ$20*[1]Données!$H$23,IW$3="Samedi",IZ$20*[1]Données!$D$23,IW$3="Dimanche",IZ$20*[1]Données!$F35,$B20="ADS",IZ$20*[1]Données!$B$23)</f>
        <v>95.2</v>
      </c>
      <c r="JE20" s="50">
        <f>_xlfn.IFS(JD$7="X",JA$20*[1]Données!$I$23,IW$3="Samedi",JA$20*[1]Données!$D$23,IW$3="Dimanche",JA$20*[1]Données!$F$23,$B20="ADS",JA$20*[1]Données!$C$23)</f>
        <v>237.78000000000003</v>
      </c>
      <c r="JF20" s="50">
        <f>_xlfn.IFS(JD$7="X",JB$20*[1]Données!$I$23,IW$3="Samedi",JB$20*[1]Données!$D$23,IW$3="Dimanche",JB$20*[1]Données!$F$23,$B20="ADS",JB$20*[1]Données!$C$23)</f>
        <v>26.42</v>
      </c>
      <c r="JG20" s="50">
        <f>_xlfn.IFS(JD$7="X",JC$20*[1]Données!$H$23,IW$3="Samedi",JC$20*[1]Données!$D$23,IW$3="Dimanche",JC$20*[1]Données!$F$23,$B20="ADS",JC$20*[1]Données!$B$23)</f>
        <v>23.8</v>
      </c>
      <c r="JH20" s="50">
        <f>IF($B20="ADS",SUM(JD20:JG20),0)</f>
        <v>383.20000000000005</v>
      </c>
      <c r="JI20" s="71">
        <v>0.70833333333333337</v>
      </c>
      <c r="JJ20" s="71">
        <v>0.33333333333333331</v>
      </c>
      <c r="JK20" s="74">
        <f>24*(MOD(JJ20-JI20,1))</f>
        <v>15</v>
      </c>
      <c r="JL20" s="68">
        <f>IF(JI20&lt;(21/24),(MIN(21-JI20*24,JK20)),0)</f>
        <v>4</v>
      </c>
      <c r="JM20" s="68">
        <f t="shared" ref="JM20" si="175">IF(OR(JI20&gt;=21/24,JL20&lt;&gt;0),MIN(9-MAX(0,JI20*24-21),JK20-JL20),0)</f>
        <v>9</v>
      </c>
      <c r="JN20" s="68">
        <f t="shared" ref="JN20" si="176">MAX(0,MIN(1,JK20-SUM(JL20:JM20)))</f>
        <v>1</v>
      </c>
      <c r="JO20" s="68">
        <f>MAX(0,JK20-SUM(JL20:JN20))</f>
        <v>1</v>
      </c>
      <c r="JP20" s="50">
        <f>_xlfn.IFS(JP$7="X",JL$20*[1]Données!$H$23,JI$3="Samedi",JL$20*[1]Données!$D$23,JI$3="Dimanche",JL$20*[1]Données!$F35,$B20="ADS",JL$20*[1]Données!$B$23)</f>
        <v>95.2</v>
      </c>
      <c r="JQ20" s="50">
        <f>_xlfn.IFS(JP$7="X",JM$20*[1]Données!$I$23,JI$3="Samedi",JM$20*[1]Données!$D$23,JI$3="Dimanche",JM$20*[1]Données!$F$23,$B20="ADS",JM$20*[1]Données!$C$23)</f>
        <v>237.78000000000003</v>
      </c>
      <c r="JR20" s="50">
        <f>_xlfn.IFS(JP$7="X",JN$20*[1]Données!$I$23,JI$3="Samedi",JN$20*[1]Données!$D$23,JI$3="Dimanche",JN$20*[1]Données!$F$23,$B20="ADS",JN$20*[1]Données!$C$23)</f>
        <v>26.42</v>
      </c>
      <c r="JS20" s="50">
        <f>_xlfn.IFS(JP$7="X",JO$20*[1]Données!$H$23,JI$3="Samedi",JO$20*[1]Données!$D$23,JI$3="Dimanche",JO$20*[1]Données!$F$23,$B20="ADS",JO$20*[1]Données!$B$23)</f>
        <v>23.8</v>
      </c>
      <c r="JT20" s="50">
        <f>IF($B20="ADS",SUM(JP20:JS20),0)</f>
        <v>383.20000000000005</v>
      </c>
      <c r="JU20" s="71">
        <v>0.70833333333333337</v>
      </c>
      <c r="JV20" s="71">
        <v>0.33333333333333331</v>
      </c>
      <c r="JW20" s="74">
        <f>24*(MOD(JV20-JU20,1))</f>
        <v>15</v>
      </c>
      <c r="JX20" s="68">
        <f>IF(JU20&lt;(21/24),(MIN(21-JU20*24,JW20)),0)</f>
        <v>4</v>
      </c>
      <c r="JY20" s="68">
        <f t="shared" ref="JY20" si="177">IF(OR(JU20&gt;=21/24,JX20&lt;&gt;0),MIN(9-MAX(0,JU20*24-21),JW20-JX20),0)</f>
        <v>9</v>
      </c>
      <c r="JZ20" s="68">
        <f t="shared" ref="JZ20" si="178">MAX(0,MIN(1,JW20-SUM(JX20:JY20)))</f>
        <v>1</v>
      </c>
      <c r="KA20" s="68">
        <f>MAX(0,JW20-SUM(JX20:JZ20))</f>
        <v>1</v>
      </c>
      <c r="KB20" s="50">
        <f>_xlfn.IFS(KB$7="X",JX$20*[1]Données!$H$23,JU$3="Samedi",JX$20*[1]Données!$D$23,JU$3="Dimanche",JX$20*[1]Données!$F35,$B20="ADS",JX$20*[1]Données!$B$23)</f>
        <v>95.2</v>
      </c>
      <c r="KC20" s="50">
        <f>_xlfn.IFS(KB$7="X",JY$20*[1]Données!$I$23,JU$3="Samedi",JY$20*[1]Données!$D$23,JU$3="Dimanche",JY$20*[1]Données!$F$23,$B20="ADS",JY$20*[1]Données!$C$23)</f>
        <v>237.78000000000003</v>
      </c>
      <c r="KD20" s="50">
        <f>_xlfn.IFS(KB$7="X",JZ$20*[1]Données!$I$23,JU$3="Samedi",JZ$20*[1]Données!$D$23,JU$3="Dimanche",JZ$20*[1]Données!$F$23,$B20="ADS",JZ$20*[1]Données!$C$23)</f>
        <v>26.42</v>
      </c>
      <c r="KE20" s="50">
        <f>_xlfn.IFS(KB$7="X",KA$20*[1]Données!$H$23,JU$3="Samedi",KA$20*[1]Données!$D$23,JU$3="Dimanche",KA$20*[1]Données!$F$23,$B20="ADS",KA$20*[1]Données!$B$23)</f>
        <v>23.8</v>
      </c>
      <c r="KF20" s="50">
        <f>IF($B20="ADS",SUM(KB20:KE20),0)</f>
        <v>383.20000000000005</v>
      </c>
      <c r="KG20" s="71">
        <v>0.70833333333333337</v>
      </c>
      <c r="KH20" s="71">
        <v>0.33333333333333331</v>
      </c>
      <c r="KI20" s="74">
        <f>24*(MOD(KH20-KG20,1))</f>
        <v>15</v>
      </c>
      <c r="KJ20" s="68">
        <f>IF(KG20&lt;(21/24),(MIN(21-KG20*24,KI20)),0)</f>
        <v>4</v>
      </c>
      <c r="KK20" s="68">
        <f t="shared" ref="KK20" si="179">IF(OR(KG20&gt;=21/24,KJ20&lt;&gt;0),MIN(9-MAX(0,KG20*24-21),KI20-KJ20),0)</f>
        <v>9</v>
      </c>
      <c r="KL20" s="68">
        <f t="shared" ref="KL20" si="180">MAX(0,MIN(1,KI20-SUM(KJ20:KK20)))</f>
        <v>1</v>
      </c>
      <c r="KM20" s="68">
        <f>MAX(0,KI20-SUM(KJ20:KL20))</f>
        <v>1</v>
      </c>
      <c r="KN20" s="50">
        <f>_xlfn.IFS(KN$7="X",KJ$20*[1]Données!$H$23,KG$3="Samedi",KJ$20*[1]Données!$D$23,KG$3="Dimanche",KJ$20*[1]Données!$F35,$B20="ADS",KJ$20*[1]Données!$B$23)</f>
        <v>95.2</v>
      </c>
      <c r="KO20" s="50">
        <f>_xlfn.IFS(KN$7="X",KK$20*[1]Données!$I$23,KG$3="Samedi",KK$20*[1]Données!$D$23,KG$3="Dimanche",KK$20*[1]Données!$F$23,$B20="ADS",KK$20*[1]Données!$C$23)</f>
        <v>237.78000000000003</v>
      </c>
      <c r="KP20" s="50">
        <f>_xlfn.IFS(KN$7="X",KL$20*[1]Données!$I$23,KG$3="Samedi",KL$20*[1]Données!$D$23,KG$3="Dimanche",KL$20*[1]Données!$F$23,$B20="ADS",KL$20*[1]Données!$C$23)</f>
        <v>26.42</v>
      </c>
      <c r="KQ20" s="50">
        <f>_xlfn.IFS(KN$7="X",KM$20*[1]Données!$H$23,KG$3="Samedi",KM$20*[1]Données!$D$23,KG$3="Dimanche",KM$20*[1]Données!$F$23,$B20="ADS",KM$20*[1]Données!$B$23)</f>
        <v>23.8</v>
      </c>
      <c r="KR20" s="50">
        <f>IF($B20="ADS",SUM(KN20:KQ20),0)</f>
        <v>383.20000000000005</v>
      </c>
      <c r="KS20" s="71">
        <v>0.70833333333333337</v>
      </c>
      <c r="KT20" s="71">
        <v>0.33333333333333331</v>
      </c>
      <c r="KU20" s="74">
        <f>24*(MOD(KT20-KS20,1))</f>
        <v>15</v>
      </c>
      <c r="KV20" s="68">
        <f>IF(KS20&lt;(21/24),(MIN(21-KS20*24,KU20)),0)</f>
        <v>4</v>
      </c>
      <c r="KW20" s="68">
        <f t="shared" ref="KW20" si="181">IF(OR(KS20&gt;=21/24,KV20&lt;&gt;0),MIN(9-MAX(0,KS20*24-21),KU20-KV20),0)</f>
        <v>9</v>
      </c>
      <c r="KX20" s="68">
        <f t="shared" ref="KX20" si="182">MAX(0,MIN(1,KU20-SUM(KV20:KW20)))</f>
        <v>1</v>
      </c>
      <c r="KY20" s="68">
        <f>MAX(0,KU20-SUM(KV20:KX20))</f>
        <v>1</v>
      </c>
      <c r="KZ20" s="50">
        <f>_xlfn.IFS(KZ$7="X",KV$20*[1]Données!$H$23,KS$3="Samedi",KV$20*[1]Données!$D$23,KS$3="Dimanche",KV$20*[1]Données!$F35,$B20="ADS",KV$20*[1]Données!$B$23)</f>
        <v>95.2</v>
      </c>
      <c r="LA20" s="50">
        <f>_xlfn.IFS(KZ$7="X",KW$20*[1]Données!$I$23,KS$3="Samedi",KW$20*[1]Données!$D$23,KS$3="Dimanche",KW$20*[1]Données!$F$23,$B20="ADS",KW$20*[1]Données!$C$23)</f>
        <v>214.20000000000002</v>
      </c>
      <c r="LB20" s="50">
        <f>_xlfn.IFS(KZ$7="X",KX$20*[1]Données!$I$23,KS$3="Samedi",KX$20*[1]Données!$D$23,KS$3="Dimanche",KX$20*[1]Données!$F$23,$B20="ADS",KX$20*[1]Données!$C$23)</f>
        <v>23.8</v>
      </c>
      <c r="LC20" s="50">
        <f>_xlfn.IFS(KZ$7="X",KY$20*[1]Données!$H$23,KS$3="Samedi",KY$20*[1]Données!$D$23,KS$3="Dimanche",KY$20*[1]Données!$F$23,$B20="ADS",KY$20*[1]Données!$B$23)</f>
        <v>23.8</v>
      </c>
      <c r="LD20" s="50">
        <f>IF($B20="ADS",SUM(KZ20:LC20),0)</f>
        <v>357.00000000000006</v>
      </c>
      <c r="LE20" s="71">
        <v>0.70833333333333337</v>
      </c>
      <c r="LF20" s="71">
        <v>0.33333333333333331</v>
      </c>
      <c r="LG20" s="74">
        <f>24*(MOD(LF20-LE20,1))</f>
        <v>15</v>
      </c>
      <c r="LH20" s="68">
        <f>IF(LE20&lt;(21/24),(MIN(21-LE20*24,LG20)),0)</f>
        <v>4</v>
      </c>
      <c r="LI20" s="68">
        <f t="shared" ref="LI20" si="183">IF(OR(LE20&gt;=21/24,LH20&lt;&gt;0),MIN(9-MAX(0,LE20*24-21),LG20-LH20),0)</f>
        <v>9</v>
      </c>
      <c r="LJ20" s="68">
        <f t="shared" ref="LJ20" si="184">MAX(0,MIN(1,LG20-SUM(LH20:LI20)))</f>
        <v>1</v>
      </c>
      <c r="LK20" s="68">
        <f>MAX(0,LG20-SUM(LH20:LJ20))</f>
        <v>1</v>
      </c>
      <c r="LL20" s="50">
        <f>_xlfn.IFS(LL$7="X",LH$20*[1]Données!$H$23,LE$3="Samedi",LH$20*[1]Données!$D$23,LE$3="Dimanche",LH$20*[1]Données!$F35,$B20="ADS",LH$20*[1]Données!$B$23)</f>
        <v>0</v>
      </c>
      <c r="LM20" s="50">
        <f>_xlfn.IFS(LL$7="X",LI$20*[1]Données!$I$23,LE$3="Samedi",LI$20*[1]Données!$D$23,LE$3="Dimanche",LI$20*[1]Données!$F$23,$B20="ADS",LI$20*[1]Données!$C$23)</f>
        <v>235.62</v>
      </c>
      <c r="LN20" s="50">
        <f>_xlfn.IFS(LL$7="X",LJ$20*[1]Données!$I$23,LE$3="Samedi",LJ$20*[1]Données!$D$23,LE$3="Dimanche",LJ$20*[1]Données!$F$23,$B20="ADS",LJ$20*[1]Données!$C$23)</f>
        <v>26.18</v>
      </c>
      <c r="LO20" s="50">
        <f>_xlfn.IFS(LL$7="X",LK$20*[1]Données!$H$23,LE$3="Samedi",LK$20*[1]Données!$D$23,LE$3="Dimanche",LK$20*[1]Données!$F$23,$B20="ADS",LK$20*[1]Données!$B$23)</f>
        <v>26.18</v>
      </c>
      <c r="LP20" s="50">
        <f>IF($B20="ADS",SUM(LL20:LO20),0)</f>
        <v>287.98</v>
      </c>
      <c r="LQ20" s="71">
        <v>0.70833333333333337</v>
      </c>
      <c r="LR20" s="71">
        <v>0.33333333333333331</v>
      </c>
      <c r="LS20" s="74">
        <f>24*(MOD(LR20-LQ20,1))</f>
        <v>15</v>
      </c>
      <c r="LT20" s="68">
        <f>IF(LQ20&lt;(21/24),(MIN(21-LQ20*24,LS20)),0)</f>
        <v>4</v>
      </c>
      <c r="LU20" s="68">
        <f t="shared" ref="LU20" si="185">IF(OR(LQ20&gt;=21/24,LT20&lt;&gt;0),MIN(9-MAX(0,LQ20*24-21),LS20-LT20),0)</f>
        <v>9</v>
      </c>
      <c r="LV20" s="68">
        <f t="shared" ref="LV20" si="186">MAX(0,MIN(1,LS20-SUM(LT20:LU20)))</f>
        <v>1</v>
      </c>
      <c r="LW20" s="68">
        <f>MAX(0,LS20-SUM(LT20:LV20))</f>
        <v>1</v>
      </c>
      <c r="LX20" s="50">
        <f>_xlfn.IFS(LX$7="X",LT$20*[1]Données!$H$23,LQ$3="Samedi",LT$20*[1]Données!$D$23,LQ$3="Dimanche",LT$20*[1]Données!$F35,$B20="ADS",LT$20*[1]Données!$B$23)</f>
        <v>95.2</v>
      </c>
      <c r="LY20" s="50">
        <f>_xlfn.IFS(LX$7="X",LU$20*[1]Données!$I$23,LQ$3="Samedi",LU$20*[1]Données!$D$23,LQ$3="Dimanche",LU$20*[1]Données!$F$23,$B20="ADS",LU$20*[1]Données!$C$23)</f>
        <v>237.78000000000003</v>
      </c>
      <c r="LZ20" s="50">
        <f>_xlfn.IFS(LX$7="X",LV$20*[1]Données!$I$23,LQ$3="Samedi",LV$20*[1]Données!$D$23,LQ$3="Dimanche",LV$20*[1]Données!$F$23,$B20="ADS",LV$20*[1]Données!$C$23)</f>
        <v>26.42</v>
      </c>
      <c r="MA20" s="50">
        <f>_xlfn.IFS(LX$7="X",LW$20*[1]Données!$H$23,LQ$3="Samedi",LW$20*[1]Données!$D$23,LQ$3="Dimanche",LW$20*[1]Données!$F$23,$B20="ADS",LW$20*[1]Données!$B$23)</f>
        <v>23.8</v>
      </c>
      <c r="MB20" s="50">
        <f>IF($B20="ADS",SUM(LX20:MA20),0)</f>
        <v>383.20000000000005</v>
      </c>
      <c r="MC20" s="71">
        <v>0.70833333333333337</v>
      </c>
      <c r="MD20" s="71">
        <v>0.33333333333333331</v>
      </c>
      <c r="ME20" s="74">
        <f>24*(MOD(MD20-MC20,1))</f>
        <v>15</v>
      </c>
      <c r="MF20" s="68">
        <f>IF(MC20&lt;(21/24),(MIN(21-MC20*24,ME20)),0)</f>
        <v>4</v>
      </c>
      <c r="MG20" s="68">
        <f t="shared" ref="MG20" si="187">IF(OR(MC20&gt;=21/24,MF20&lt;&gt;0),MIN(9-MAX(0,MC20*24-21),ME20-MF20),0)</f>
        <v>9</v>
      </c>
      <c r="MH20" s="68">
        <f t="shared" ref="MH20" si="188">MAX(0,MIN(1,ME20-SUM(MF20:MG20)))</f>
        <v>1</v>
      </c>
      <c r="MI20" s="68">
        <f>MAX(0,ME20-SUM(MF20:MH20))</f>
        <v>1</v>
      </c>
      <c r="MJ20" s="50">
        <f>_xlfn.IFS(MJ$7="X",MF$20*[1]Données!$H$23,MC$3="Samedi",MF$20*[1]Données!$D$23,MC$3="Dimanche",MF$20*[1]Données!$F35,$B20="ADS",MF$20*[1]Données!$B$23)</f>
        <v>95.2</v>
      </c>
      <c r="MK20" s="50">
        <f>_xlfn.IFS(MJ$7="X",MG$20*[1]Données!$I$23,MC$3="Samedi",MG$20*[1]Données!$D$23,MC$3="Dimanche",MG$20*[1]Données!$F$23,$B20="ADS",MG$20*[1]Données!$C$23)</f>
        <v>237.78000000000003</v>
      </c>
      <c r="ML20" s="50">
        <f>_xlfn.IFS(MJ$7="X",MH$20*[1]Données!$I$23,MC$3="Samedi",MH$20*[1]Données!$D$23,MC$3="Dimanche",MH$20*[1]Données!$F$23,$B20="ADS",MH$20*[1]Données!$C$23)</f>
        <v>26.42</v>
      </c>
      <c r="MM20" s="50">
        <f>_xlfn.IFS(MJ$7="X",MI$20*[1]Données!$H$23,MC$3="Samedi",MI$20*[1]Données!$D$23,MC$3="Dimanche",MI$20*[1]Données!$F$23,$B20="ADS",MI$20*[1]Données!$B$23)</f>
        <v>23.8</v>
      </c>
      <c r="MN20" s="50">
        <f>IF($B20="ADS",SUM(MJ20:MM20),0)</f>
        <v>383.20000000000005</v>
      </c>
      <c r="MO20" s="71">
        <v>0.70833333333333337</v>
      </c>
      <c r="MP20" s="71">
        <v>0.33333333333333331</v>
      </c>
      <c r="MQ20" s="74">
        <f>24*(MOD(MP20-MO20,1))</f>
        <v>15</v>
      </c>
      <c r="MR20" s="68">
        <f>IF(MO20&lt;(21/24),(MIN(21-MO20*24,MQ20)),0)</f>
        <v>4</v>
      </c>
      <c r="MS20" s="68">
        <f t="shared" ref="MS20" si="189">IF(OR(MO20&gt;=21/24,MR20&lt;&gt;0),MIN(9-MAX(0,MO20*24-21),MQ20-MR20),0)</f>
        <v>9</v>
      </c>
      <c r="MT20" s="68">
        <f t="shared" ref="MT20" si="190">MAX(0,MIN(1,MQ20-SUM(MR20:MS20)))</f>
        <v>1</v>
      </c>
      <c r="MU20" s="68">
        <f>MAX(0,MQ20-SUM(MR20:MT20))</f>
        <v>1</v>
      </c>
      <c r="MV20" s="50">
        <f>_xlfn.IFS(MV$7="X",MR$20*[1]Données!$H$23,MO$3="Samedi",MR$20*[1]Données!$D$23,MO$3="Dimanche",MR$20*[1]Données!$F35,$B20="ADS",MR$20*[1]Données!$B$23)</f>
        <v>95.2</v>
      </c>
      <c r="MW20" s="50">
        <f>_xlfn.IFS(MV$7="X",MS$20*[1]Données!$I$23,MO$3="Samedi",MS$20*[1]Données!$D$23,MO$3="Dimanche",MS$20*[1]Données!$F$23,$B20="ADS",MS$20*[1]Données!$C$23)</f>
        <v>237.78000000000003</v>
      </c>
      <c r="MX20" s="50">
        <f>_xlfn.IFS(MV$7="X",MT$20*[1]Données!$I$23,MO$3="Samedi",MT$20*[1]Données!$D$23,MO$3="Dimanche",MT$20*[1]Données!$F$23,$B20="ADS",MT$20*[1]Données!$C$23)</f>
        <v>26.42</v>
      </c>
      <c r="MY20" s="50">
        <f>_xlfn.IFS(MV$7="X",MU$20*[1]Données!$H$23,MO$3="Samedi",MU$20*[1]Données!$D$23,MO$3="Dimanche",MU$20*[1]Données!$F$23,$B20="ADS",MU$20*[1]Données!$B$23)</f>
        <v>23.8</v>
      </c>
      <c r="MZ20" s="50">
        <f>IF($B20="ADS",SUM(MV20:MY20),0)</f>
        <v>383.20000000000005</v>
      </c>
      <c r="NA20" s="71">
        <v>0.70833333333333337</v>
      </c>
      <c r="NB20" s="71">
        <v>0.33333333333333331</v>
      </c>
      <c r="NC20" s="74">
        <f>24*(MOD(NB20-NA20,1))</f>
        <v>15</v>
      </c>
      <c r="ND20" s="68">
        <f>IF(NA20&lt;(21/24),(MIN(21-NA20*24,NC20)),0)</f>
        <v>4</v>
      </c>
      <c r="NE20" s="68">
        <f t="shared" ref="NE20" si="191">IF(OR(NA20&gt;=21/24,ND20&lt;&gt;0),MIN(9-MAX(0,NA20*24-21),NC20-ND20),0)</f>
        <v>9</v>
      </c>
      <c r="NF20" s="68">
        <f t="shared" ref="NF20" si="192">MAX(0,MIN(1,NC20-SUM(ND20:NE20)))</f>
        <v>1</v>
      </c>
      <c r="NG20" s="68">
        <f>MAX(0,NC20-SUM(ND20:NF20))</f>
        <v>1</v>
      </c>
      <c r="NH20" s="50">
        <f>_xlfn.IFS(NH$7="X",ND$20*[1]Données!$H$23,NA$3="Samedi",ND$20*[1]Données!$D$23,NA$3="Dimanche",ND$20*[1]Données!$F35,$B20="ADS",ND$20*[1]Données!$B$23)</f>
        <v>95.2</v>
      </c>
      <c r="NI20" s="50">
        <f>_xlfn.IFS(NH$7="X",NE$20*[1]Données!$I$23,NA$3="Samedi",NE$20*[1]Données!$D$23,NA$3="Dimanche",NE$20*[1]Données!$F$23,$B20="ADS",NE$20*[1]Données!$C$23)</f>
        <v>237.78000000000003</v>
      </c>
      <c r="NJ20" s="50">
        <f>_xlfn.IFS(NH$7="X",NF$20*[1]Données!$I$23,NA$3="Samedi",NF$20*[1]Données!$D$23,NA$3="Dimanche",NF$20*[1]Données!$F$23,$B20="ADS",NF$20*[1]Données!$C$23)</f>
        <v>26.42</v>
      </c>
      <c r="NK20" s="50">
        <f>_xlfn.IFS(NH$7="X",NG$20*[1]Données!$H$23,NA$3="Samedi",NG$20*[1]Données!$D$23,NA$3="Dimanche",NG$20*[1]Données!$F$23,$B20="ADS",NG$20*[1]Données!$B$23)</f>
        <v>23.8</v>
      </c>
      <c r="NL20" s="50">
        <f>IF($B20="ADS",SUM(NH20:NK20),0)</f>
        <v>383.20000000000005</v>
      </c>
      <c r="NM20" s="50">
        <f>IF($B$12="ADS",SUM($P20+$AB20+$AN20+$AZ20+$BL20+$BX20+$CJ20+$CV20+$DH20+$DT20+$EF20+$ER20+$FD20+$FP20+$GB19+$GB20+$GN20+$GZ20+$HL20+$HX20+$IJ20+$IV20+$JH20+$JT20+$KF20+$KR20+$LD20+$LP20+$MB20+$MN20+$MZ20+$NL20),0)</f>
        <v>11530.860000000004</v>
      </c>
    </row>
    <row r="21" spans="1:377" ht="15.75" hidden="1" thickBot="1">
      <c r="A21" s="78"/>
      <c r="B21" s="81"/>
      <c r="C21" s="81"/>
      <c r="D21" s="51"/>
      <c r="E21" s="72"/>
      <c r="F21" s="72"/>
      <c r="G21" s="75"/>
      <c r="H21" s="69"/>
      <c r="I21" s="69"/>
      <c r="J21" s="69"/>
      <c r="K21" s="69"/>
      <c r="L21" s="52">
        <f>_xlfn.IFS(L$7="X",H$20*[1]Données!$H$24,E$3="Samedi",H$20*[1]Données!$D$24,E$3="Dimanche",H$20*[1]Données!$F$24,$B20="SSIAP1",H$20*[1]Données!$B$24)</f>
        <v>0</v>
      </c>
      <c r="M21" s="52">
        <f>_xlfn.IFS(L$7="X",I$20*[1]Données!$I$24,E$3="Samedi",I$20*[1]Données!$D$24,E$3="Dimanche",I$20*[1]Données!$F$24,$B20="SSIAP1",I$20*[1]Données!$C$24)</f>
        <v>433.36</v>
      </c>
      <c r="N21" s="52">
        <f>_xlfn.IFS(L$7="X",J$20*[1]Données!$I$24,E$3="Samedi",J$20*[1]Données!$D$24,E$3="Dimanche",J$20*[1]Données!$F$24,$B20="SSIAP1",J$20*[1]Données!$C$24)</f>
        <v>54.17</v>
      </c>
      <c r="O21" s="52">
        <f>_xlfn.IFS(L$7="X",K$20*[1]Données!$I$24,E$3="Samedi",K$20*[1]Données!$D$24,E$3="Dimanche",K$20*[1]Données!$F$24,$B20="SSIAP1",K$20*[1]Données!$B$24)</f>
        <v>54.170000000000101</v>
      </c>
      <c r="P21" s="52">
        <f>IF($B20="SSIAP1",SUM(L21:O21),0)</f>
        <v>0</v>
      </c>
      <c r="Q21" s="72"/>
      <c r="R21" s="72"/>
      <c r="S21" s="75"/>
      <c r="T21" s="69"/>
      <c r="U21" s="69"/>
      <c r="V21" s="69"/>
      <c r="W21" s="69"/>
      <c r="X21" s="52" t="e">
        <f>_xlfn.IFS(X$7="X",T$20*[1]Données!$H$24,Q$3="Samedi",T$20*[1]Données!$D$24,Q$3="Dimanche",T$20*[1]Données!$F$24,$B20="SSIAP1",T$20*[1]Données!$B$24)</f>
        <v>#N/A</v>
      </c>
      <c r="Y21" s="52" t="e">
        <f>_xlfn.IFS(X$7="X",U$20*[1]Données!$I$24,Q$3="Samedi",U$20*[1]Données!$D$24,Q$3="Dimanche",U$20*[1]Données!$F$24,$B20="SSIAP1",U$20*[1]Données!$C$24)</f>
        <v>#N/A</v>
      </c>
      <c r="Z21" s="52" t="e">
        <f>_xlfn.IFS(X$7="X",V$20*[1]Données!$I$24,Q$3="Samedi",V$20*[1]Données!$D$24,Q$3="Dimanche",V$20*[1]Données!$F$24,$B20="SSIAP1",V$20*[1]Données!$C$24)</f>
        <v>#N/A</v>
      </c>
      <c r="AA21" s="52" t="e">
        <f>_xlfn.IFS(X$7="X",W$20*[1]Données!$I$24,Q$3="Samedi",W$20*[1]Données!$D$24,Q$3="Dimanche",W$20*[1]Données!$F$24,$B20="SSIAP1",W$20*[1]Données!$B$24)</f>
        <v>#N/A</v>
      </c>
      <c r="AB21" s="52">
        <f>IF($B20="SSIAP1",SUM(X21:AA21),0)</f>
        <v>0</v>
      </c>
      <c r="AC21" s="72"/>
      <c r="AD21" s="72"/>
      <c r="AE21" s="75"/>
      <c r="AF21" s="69"/>
      <c r="AG21" s="69"/>
      <c r="AH21" s="69"/>
      <c r="AI21" s="69"/>
      <c r="AJ21" s="52" t="e">
        <f>_xlfn.IFS(AJ$7="X",AF$20*[1]Données!$H$24,AC$3="Samedi",AF$20*[1]Données!$D$24,AC$3="Dimanche",AF$20*[1]Données!$F$24,$B20="SSIAP1",AF$20*[1]Données!$B$24)</f>
        <v>#N/A</v>
      </c>
      <c r="AK21" s="52" t="e">
        <f>_xlfn.IFS(AJ$7="X",AG$20*[1]Données!$I$24,AC$3="Samedi",AG$20*[1]Données!$D$24,AC$3="Dimanche",AG$20*[1]Données!$F$24,$B20="SSIAP1",AG$20*[1]Données!$C$24)</f>
        <v>#N/A</v>
      </c>
      <c r="AL21" s="52" t="e">
        <f>_xlfn.IFS(AJ$7="X",AH$20*[1]Données!$I$24,AC$3="Samedi",AH$20*[1]Données!$D$24,AC$3="Dimanche",AH$20*[1]Données!$F$24,$B20="SSIAP1",AH$20*[1]Données!$C$24)</f>
        <v>#N/A</v>
      </c>
      <c r="AM21" s="52" t="e">
        <f>_xlfn.IFS(AJ$7="X",AI$20*[1]Données!$I$24,AC$3="Samedi",AI$20*[1]Données!$D$24,AC$3="Dimanche",AI$20*[1]Données!$F$24,$B20="SSIAP1",AI$20*[1]Données!$B$24)</f>
        <v>#N/A</v>
      </c>
      <c r="AN21" s="52">
        <f>IF($B20="SSIAP1",SUM(AJ21:AM21),0)</f>
        <v>0</v>
      </c>
      <c r="AO21" s="72"/>
      <c r="AP21" s="72"/>
      <c r="AQ21" s="75"/>
      <c r="AR21" s="69"/>
      <c r="AS21" s="69"/>
      <c r="AT21" s="69"/>
      <c r="AU21" s="69"/>
      <c r="AV21" s="52" t="e">
        <f>_xlfn.IFS(AV$7="X",AR$20*[1]Données!$H$24,AO$3="Samedi",AR$20*[1]Données!$D$24,AO$3="Dimanche",AR$20*[1]Données!$F$24,$B20="SSIAP1",AR$20*[1]Données!$B$24)</f>
        <v>#N/A</v>
      </c>
      <c r="AW21" s="52" t="e">
        <f>_xlfn.IFS(AV$7="X",AS$20*[1]Données!$I$24,AO$3="Samedi",AS$20*[1]Données!$D$24,AO$3="Dimanche",AS$20*[1]Données!$F$24,$B20="SSIAP1",AS$20*[1]Données!$C$24)</f>
        <v>#N/A</v>
      </c>
      <c r="AX21" s="52" t="e">
        <f>_xlfn.IFS(AV$7="X",AT$20*[1]Données!$I$24,AO$3="Samedi",AT$20*[1]Données!$D$24,AO$3="Dimanche",AT$20*[1]Données!$F$24,$B20="SSIAP1",AT$20*[1]Données!$C$24)</f>
        <v>#N/A</v>
      </c>
      <c r="AY21" s="52" t="e">
        <f>_xlfn.IFS(AV$7="X",AU$20*[1]Données!$I$24,AO$3="Samedi",AU$20*[1]Données!$D$24,AO$3="Dimanche",AU$20*[1]Données!$F$24,$B20="SSIAP1",AU$20*[1]Données!$B$24)</f>
        <v>#N/A</v>
      </c>
      <c r="AZ21" s="52">
        <f>IF($B20="SSIAP1",SUM(AV21:AY21),0)</f>
        <v>0</v>
      </c>
      <c r="BA21" s="72"/>
      <c r="BB21" s="72"/>
      <c r="BC21" s="75"/>
      <c r="BD21" s="69"/>
      <c r="BE21" s="69"/>
      <c r="BF21" s="69"/>
      <c r="BG21" s="69"/>
      <c r="BH21" s="52">
        <f>_xlfn.IFS(BH$7="X",BD$20*[1]Données!$H$24,BA$3="Samedi",BD$20*[1]Données!$D$24,BA$3="Dimanche",BD$20*[1]Données!$F$24,$B20="SSIAP1",BD$20*[1]Données!$B$24)</f>
        <v>97.6</v>
      </c>
      <c r="BI21" s="52">
        <f>_xlfn.IFS(BH$7="X",BE$20*[1]Données!$I$24,BA$3="Samedi",BE$20*[1]Données!$D$24,BA$3="Dimanche",BE$20*[1]Données!$F$24,$B20="SSIAP1",BE$20*[1]Données!$C$24)</f>
        <v>219.6</v>
      </c>
      <c r="BJ21" s="52">
        <f>_xlfn.IFS(BH$7="X",BF$20*[1]Données!$I$24,BA$3="Samedi",BF$20*[1]Données!$D$24,BA$3="Dimanche",BF$20*[1]Données!$F$24,$B20="SSIAP1",BF$20*[1]Données!$C$24)</f>
        <v>24.4</v>
      </c>
      <c r="BK21" s="52">
        <f>_xlfn.IFS(BH$7="X",BG$20*[1]Données!$I$24,BA$3="Samedi",BG$20*[1]Données!$D$24,BA$3="Dimanche",BG$20*[1]Données!$F$24,$B20="SSIAP1",BG$20*[1]Données!$B$24)</f>
        <v>24.4</v>
      </c>
      <c r="BL21" s="52">
        <f>IF($B20="SSIAP1",SUM(BH21:BK21),0)</f>
        <v>0</v>
      </c>
      <c r="BM21" s="72"/>
      <c r="BN21" s="72"/>
      <c r="BO21" s="75"/>
      <c r="BP21" s="69"/>
      <c r="BQ21" s="69"/>
      <c r="BR21" s="69"/>
      <c r="BS21" s="69"/>
      <c r="BT21" s="52">
        <f>_xlfn.IFS(BT$7="X",BP$20*[1]Données!$H$24,BM$3="Samedi",BP$20*[1]Données!$D$24,BM$3="Dimanche",BP$20*[1]Données!$F$24,$B20="SSIAP1",BP$20*[1]Données!$B$24)</f>
        <v>107.36</v>
      </c>
      <c r="BU21" s="52">
        <f>_xlfn.IFS(BT$7="X",BQ$20*[1]Données!$I$24,BM$3="Samedi",BQ$20*[1]Données!$D$24,BM$3="Dimanche",BQ$20*[1]Données!$F$24,$B20="SSIAP1",BQ$20*[1]Données!$C$24)</f>
        <v>241.56</v>
      </c>
      <c r="BV21" s="52">
        <f>_xlfn.IFS(BT$7="X",BR$20*[1]Données!$I$24,BM$3="Samedi",BR$20*[1]Données!$D$24,BM$3="Dimanche",BR$20*[1]Données!$F$24,$B20="SSIAP1",BR$20*[1]Données!$C$24)</f>
        <v>26.84</v>
      </c>
      <c r="BW21" s="52">
        <f>_xlfn.IFS(BT$7="X",BS$20*[1]Données!$I$24,BM$3="Samedi",BS$20*[1]Données!$D$24,BM$3="Dimanche",BS$20*[1]Données!$F$24,$B20="SSIAP1",BS$20*[1]Données!$B$24)</f>
        <v>26.84</v>
      </c>
      <c r="BX21" s="52">
        <f>IF($B20="SSIAP1",SUM(BT21:BW21),0)</f>
        <v>0</v>
      </c>
      <c r="BY21" s="72"/>
      <c r="BZ21" s="72"/>
      <c r="CA21" s="75"/>
      <c r="CB21" s="69"/>
      <c r="CC21" s="69"/>
      <c r="CD21" s="69"/>
      <c r="CE21" s="69"/>
      <c r="CF21" s="52" t="e">
        <f>_xlfn.IFS(CF$7="X",CB$20*[1]Données!$H$24,BY$3="Samedi",CB$20*[1]Données!$D$24,BY$3="Dimanche",CB$20*[1]Données!$F$24,$B20="SSIAP1",CB$20*[1]Données!$B$24)</f>
        <v>#N/A</v>
      </c>
      <c r="CG21" s="52" t="e">
        <f>_xlfn.IFS(CF$7="X",CC$20*[1]Données!$I$24,BY$3="Samedi",CC$20*[1]Données!$D$24,BY$3="Dimanche",CC$20*[1]Données!$F$24,$B20="SSIAP1",CC$20*[1]Données!$C$24)</f>
        <v>#N/A</v>
      </c>
      <c r="CH21" s="52" t="e">
        <f>_xlfn.IFS(CF$7="X",CD$20*[1]Données!$I$24,BY$3="Samedi",CD$20*[1]Données!$D$24,BY$3="Dimanche",CD$20*[1]Données!$F$24,$B20="SSIAP1",CD$20*[1]Données!$C$24)</f>
        <v>#N/A</v>
      </c>
      <c r="CI21" s="52" t="e">
        <f>_xlfn.IFS(CF$7="X",CE$20*[1]Données!$I$24,BY$3="Samedi",CE$20*[1]Données!$D$24,BY$3="Dimanche",CE$20*[1]Données!$F$24,$B20="SSIAP1",CE$20*[1]Données!$B$24)</f>
        <v>#N/A</v>
      </c>
      <c r="CJ21" s="52">
        <f>IF($B20="SSIAP1",SUM(CF21:CI21),0)</f>
        <v>0</v>
      </c>
      <c r="CK21" s="72"/>
      <c r="CL21" s="72"/>
      <c r="CM21" s="75"/>
      <c r="CN21" s="69"/>
      <c r="CO21" s="69"/>
      <c r="CP21" s="69"/>
      <c r="CQ21" s="69"/>
      <c r="CR21" s="52" t="e">
        <f>_xlfn.IFS(CR$7="X",CN$20*[1]Données!$H$24,CK$3="Samedi",CN$20*[1]Données!$D$24,CK$3="Dimanche",CN$20*[1]Données!$F$24,$B20="SSIAP1",CN$20*[1]Données!$B$24)</f>
        <v>#N/A</v>
      </c>
      <c r="CS21" s="52" t="e">
        <f>_xlfn.IFS(CR$7="X",CO$20*[1]Données!$I$24,CK$3="Samedi",CO$20*[1]Données!$D$24,CK$3="Dimanche",CO$20*[1]Données!$F$24,$B20="SSIAP1",CO$20*[1]Données!$C$24)</f>
        <v>#N/A</v>
      </c>
      <c r="CT21" s="52" t="e">
        <f>_xlfn.IFS(CR$7="X",CP$20*[1]Données!$I$24,CK$3="Samedi",CP$20*[1]Données!$D$24,CK$3="Dimanche",CP$20*[1]Données!$F$24,$B20="SSIAP1",CP$20*[1]Données!$C$24)</f>
        <v>#N/A</v>
      </c>
      <c r="CU21" s="52" t="e">
        <f>_xlfn.IFS(CR$7="X",CQ$20*[1]Données!$I$24,CK$3="Samedi",CQ$20*[1]Données!$D$24,CK$3="Dimanche",CQ$20*[1]Données!$F$24,$B20="SSIAP1",CQ$20*[1]Données!$B$24)</f>
        <v>#N/A</v>
      </c>
      <c r="CV21" s="52">
        <f>IF($B20="SSIAP1",SUM(CR21:CU21),0)</f>
        <v>0</v>
      </c>
      <c r="CW21" s="72"/>
      <c r="CX21" s="72"/>
      <c r="CY21" s="75"/>
      <c r="CZ21" s="69"/>
      <c r="DA21" s="69"/>
      <c r="DB21" s="69"/>
      <c r="DC21" s="69"/>
      <c r="DD21" s="52" t="e">
        <f>_xlfn.IFS(DD$7="X",CZ$20*[1]Données!$H$24,CW$3="Samedi",CZ$20*[1]Données!$D$24,CW$3="Dimanche",CZ$20*[1]Données!$F$24,$B20="SSIAP1",CZ$20*[1]Données!$B$24)</f>
        <v>#N/A</v>
      </c>
      <c r="DE21" s="52" t="e">
        <f>_xlfn.IFS(DD$7="X",DA$20*[1]Données!$I$24,CW$3="Samedi",DA$20*[1]Données!$D$24,CW$3="Dimanche",DA$20*[1]Données!$F$24,$B20="SSIAP1",DA$20*[1]Données!$C$24)</f>
        <v>#N/A</v>
      </c>
      <c r="DF21" s="52" t="e">
        <f>_xlfn.IFS(DD$7="X",DB$20*[1]Données!$I$24,CW$3="Samedi",DB$20*[1]Données!$D$24,CW$3="Dimanche",DB$20*[1]Données!$F$24,$B20="SSIAP1",DB$20*[1]Données!$C$24)</f>
        <v>#N/A</v>
      </c>
      <c r="DG21" s="52" t="e">
        <f>_xlfn.IFS(DD$7="X",DC$20*[1]Données!$I$24,CW$3="Samedi",DC$20*[1]Données!$D$24,CW$3="Dimanche",DC$20*[1]Données!$F$24,$B20="SSIAP1",DC$20*[1]Données!$B$24)</f>
        <v>#N/A</v>
      </c>
      <c r="DH21" s="52">
        <f>IF($B20="SSIAP1",SUM(DD21:DG21),0)</f>
        <v>0</v>
      </c>
      <c r="DI21" s="72"/>
      <c r="DJ21" s="72"/>
      <c r="DK21" s="75"/>
      <c r="DL21" s="69"/>
      <c r="DM21" s="69"/>
      <c r="DN21" s="69"/>
      <c r="DO21" s="69"/>
      <c r="DP21" s="52" t="e">
        <f>_xlfn.IFS(DP$7="X",DL$20*[1]Données!$H$24,DI$3="Samedi",DL$20*[1]Données!$D$24,DI$3="Dimanche",DL$20*[1]Données!$F$24,$B20="SSIAP1",DL$20*[1]Données!$B$24)</f>
        <v>#N/A</v>
      </c>
      <c r="DQ21" s="52" t="e">
        <f>_xlfn.IFS(DP$7="X",DM$20*[1]Données!$I$24,DI$3="Samedi",DM$20*[1]Données!$D$24,DI$3="Dimanche",DM$20*[1]Données!$F$24,$B20="SSIAP1",DM$20*[1]Données!$C$24)</f>
        <v>#N/A</v>
      </c>
      <c r="DR21" s="52" t="e">
        <f>_xlfn.IFS(DP$7="X",DN$20*[1]Données!$I$24,DI$3="Samedi",DN$20*[1]Données!$D$24,DI$3="Dimanche",DN$20*[1]Données!$F$24,$B20="SSIAP1",DN$20*[1]Données!$C$24)</f>
        <v>#N/A</v>
      </c>
      <c r="DS21" s="52" t="e">
        <f>_xlfn.IFS(DP$7="X",DO$20*[1]Données!$I$24,DI$3="Samedi",DO$20*[1]Données!$D$24,DI$3="Dimanche",DO$20*[1]Données!$F$24,$B20="SSIAP1",DO$20*[1]Données!$B$24)</f>
        <v>#N/A</v>
      </c>
      <c r="DT21" s="52">
        <f>IF($B20="SSIAP1",SUM(DP21:DS21),0)</f>
        <v>0</v>
      </c>
      <c r="DU21" s="72"/>
      <c r="DV21" s="72"/>
      <c r="DW21" s="75"/>
      <c r="DX21" s="69"/>
      <c r="DY21" s="69"/>
      <c r="DZ21" s="69"/>
      <c r="EA21" s="69"/>
      <c r="EB21" s="52" t="e">
        <f>_xlfn.IFS(EB$7="X",DX$20*[1]Données!$H$24,DU$3="Samedi",DX$20*[1]Données!$D$24,DU$3="Dimanche",DX$20*[1]Données!$F$24,$B20="SSIAP1",DX$20*[1]Données!$B$24)</f>
        <v>#N/A</v>
      </c>
      <c r="EC21" s="52" t="e">
        <f>_xlfn.IFS(EB$7="X",DY$20*[1]Données!$I$24,DU$3="Samedi",DY$20*[1]Données!$D$24,DU$3="Dimanche",DY$20*[1]Données!$F$24,$B20="SSIAP1",DY$20*[1]Données!$C$24)</f>
        <v>#N/A</v>
      </c>
      <c r="ED21" s="52" t="e">
        <f>_xlfn.IFS(EB$7="X",DZ$20*[1]Données!$I$24,DU$3="Samedi",DZ$20*[1]Données!$D$24,DU$3="Dimanche",DZ$20*[1]Données!$F$24,$B20="SSIAP1",DZ$20*[1]Données!$C$24)</f>
        <v>#N/A</v>
      </c>
      <c r="EE21" s="52" t="e">
        <f>_xlfn.IFS(EB$7="X",EA$20*[1]Données!$I$24,DU$3="Samedi",EA$20*[1]Données!$D$24,DU$3="Dimanche",EA$20*[1]Données!$F$24,$B20="SSIAP1",EA$20*[1]Données!$B$24)</f>
        <v>#N/A</v>
      </c>
      <c r="EF21" s="52">
        <f>IF($B20="SSIAP1",SUM(EB21:EE21),0)</f>
        <v>0</v>
      </c>
      <c r="EG21" s="72"/>
      <c r="EH21" s="72"/>
      <c r="EI21" s="75"/>
      <c r="EJ21" s="69"/>
      <c r="EK21" s="69"/>
      <c r="EL21" s="69"/>
      <c r="EM21" s="69"/>
      <c r="EN21" s="52">
        <f>_xlfn.IFS(EN$7="X",EJ$20*[1]Données!$H$24,EG$3="Samedi",EJ$20*[1]Données!$D$24,EG$3="Dimanche",EJ$20*[1]Données!$F$24,$B20="SSIAP1",EJ$20*[1]Données!$B$24)</f>
        <v>97.6</v>
      </c>
      <c r="EO21" s="52">
        <f>_xlfn.IFS(EN$7="X",EK$20*[1]Données!$I$24,EG$3="Samedi",EK$20*[1]Données!$D$24,EG$3="Dimanche",EK$20*[1]Données!$F$24,$B20="SSIAP1",EK$20*[1]Données!$C$24)</f>
        <v>219.6</v>
      </c>
      <c r="EP21" s="52">
        <f>_xlfn.IFS(EN$7="X",EL$20*[1]Données!$I$24,EG$3="Samedi",EL$20*[1]Données!$D$24,EG$3="Dimanche",EL$20*[1]Données!$F$24,$B20="SSIAP1",EL$20*[1]Données!$C$24)</f>
        <v>24.4</v>
      </c>
      <c r="EQ21" s="52">
        <f>_xlfn.IFS(EN$7="X",EM$20*[1]Données!$I$24,EG$3="Samedi",EM$20*[1]Données!$D$24,EG$3="Dimanche",EM$20*[1]Données!$F$24,$B20="SSIAP1",EM$20*[1]Données!$B$24)</f>
        <v>24.4</v>
      </c>
      <c r="ER21" s="52">
        <f>IF($B20="SSIAP1",SUM(EN21:EQ21),0)</f>
        <v>0</v>
      </c>
      <c r="ES21" s="72"/>
      <c r="ET21" s="72"/>
      <c r="EU21" s="75"/>
      <c r="EV21" s="69"/>
      <c r="EW21" s="69"/>
      <c r="EX21" s="69"/>
      <c r="EY21" s="69"/>
      <c r="EZ21" s="52">
        <f>_xlfn.IFS(EZ$7="X",EV$20*[1]Données!$H$24,ES$3="Samedi",EV$20*[1]Données!$D$24,ES$3="Dimanche",EV$20*[1]Données!$F$24,$B20="SSIAP1",EV$20*[1]Données!$B$24)</f>
        <v>107.36</v>
      </c>
      <c r="FA21" s="52">
        <f>_xlfn.IFS(EZ$7="X",EW$20*[1]Données!$I$24,ES$3="Samedi",EW$20*[1]Données!$D$24,ES$3="Dimanche",EW$20*[1]Données!$F$24,$B20="SSIAP1",EW$20*[1]Données!$C$24)</f>
        <v>241.56</v>
      </c>
      <c r="FB21" s="52">
        <f>_xlfn.IFS(EZ$7="X",EX$20*[1]Données!$I$24,ES$3="Samedi",EX$20*[1]Données!$D$24,ES$3="Dimanche",EX$20*[1]Données!$F$24,$B20="SSIAP1",EX$20*[1]Données!$C$24)</f>
        <v>26.84</v>
      </c>
      <c r="FC21" s="52">
        <f>_xlfn.IFS(EZ$7="X",EY$20*[1]Données!$I$24,ES$3="Samedi",EY$20*[1]Données!$D$24,ES$3="Dimanche",EY$20*[1]Données!$F$24,$B20="SSIAP1",EY$20*[1]Données!$B$24)</f>
        <v>26.84</v>
      </c>
      <c r="FD21" s="52">
        <f>IF($B20="SSIAP1",SUM(EZ21:FC21),0)</f>
        <v>0</v>
      </c>
      <c r="FE21" s="72"/>
      <c r="FF21" s="72"/>
      <c r="FG21" s="75"/>
      <c r="FH21" s="69"/>
      <c r="FI21" s="69"/>
      <c r="FJ21" s="69"/>
      <c r="FK21" s="69"/>
      <c r="FL21" s="52" t="e">
        <f>_xlfn.IFS(FL$7="X",FH$20*[1]Données!$H$24,FE$3="Samedi",FH$20*[1]Données!$D$24,FE$3="Dimanche",FH$20*[1]Données!$F$24,$B20="SSIAP1",FH$20*[1]Données!$B$24)</f>
        <v>#N/A</v>
      </c>
      <c r="FM21" s="52" t="e">
        <f>_xlfn.IFS(FL$7="X",FI$20*[1]Données!$I$24,FE$3="Samedi",FI$20*[1]Données!$D$24,FE$3="Dimanche",FI$20*[1]Données!$F$24,$B20="SSIAP1",FI$20*[1]Données!$C$24)</f>
        <v>#N/A</v>
      </c>
      <c r="FN21" s="52" t="e">
        <f>_xlfn.IFS(FL$7="X",FJ$20*[1]Données!$I$24,FE$3="Samedi",FJ$20*[1]Données!$D$24,FE$3="Dimanche",FJ$20*[1]Données!$F$24,$B20="SSIAP1",FJ$20*[1]Données!$C$24)</f>
        <v>#N/A</v>
      </c>
      <c r="FO21" s="52" t="e">
        <f>_xlfn.IFS(FL$7="X",FK$20*[1]Données!$I$24,FE$3="Samedi",FK$20*[1]Données!$D$24,FE$3="Dimanche",FK$20*[1]Données!$F$24,$B20="SSIAP1",FK$20*[1]Données!$B$24)</f>
        <v>#N/A</v>
      </c>
      <c r="FP21" s="52">
        <f>IF($B20="SSIAP1",SUM(FL21:FO21),0)</f>
        <v>0</v>
      </c>
      <c r="FQ21" s="72"/>
      <c r="FR21" s="72"/>
      <c r="FS21" s="75"/>
      <c r="FT21" s="69"/>
      <c r="FU21" s="69"/>
      <c r="FV21" s="69"/>
      <c r="FW21" s="69"/>
      <c r="FX21" s="52" t="e">
        <f>_xlfn.IFS(FX$7="X",FT$20*[1]Données!$H$24,FQ$3="Samedi",FT$20*[1]Données!$D$24,FQ$3="Dimanche",FT$20*[1]Données!$F$24,$B20="SSIAP1",FT$20*[1]Données!$B$24)</f>
        <v>#N/A</v>
      </c>
      <c r="FY21" s="52" t="e">
        <f>_xlfn.IFS(FX$7="X",FU$20*[1]Données!$I$24,FQ$3="Samedi",FU$20*[1]Données!$D$24,FQ$3="Dimanche",FU$20*[1]Données!$F$24,$B20="SSIAP1",FU$20*[1]Données!$C$24)</f>
        <v>#N/A</v>
      </c>
      <c r="FZ21" s="52" t="e">
        <f>_xlfn.IFS(FX$7="X",FV$20*[1]Données!$I$24,FQ$3="Samedi",FV$20*[1]Données!$D$24,FQ$3="Dimanche",FV$20*[1]Données!$F$24,$B20="SSIAP1",FV$20*[1]Données!$C$24)</f>
        <v>#N/A</v>
      </c>
      <c r="GA21" s="52" t="e">
        <f>_xlfn.IFS(FX$7="X",FW$20*[1]Données!$I$24,FQ$3="Samedi",FW$20*[1]Données!$D$24,FQ$3="Dimanche",FW$20*[1]Données!$F$24,$B20="SSIAP1",FW$20*[1]Données!$B$24)</f>
        <v>#N/A</v>
      </c>
      <c r="GB21" s="52">
        <f>IF($B20="SSIAP1",SUM(FX21:GA21),0)</f>
        <v>0</v>
      </c>
      <c r="GC21" s="72"/>
      <c r="GD21" s="72"/>
      <c r="GE21" s="75"/>
      <c r="GF21" s="69"/>
      <c r="GG21" s="69"/>
      <c r="GH21" s="69"/>
      <c r="GI21" s="69"/>
      <c r="GJ21" s="52" t="e">
        <f>_xlfn.IFS(GJ$7="X",GF$20*[1]Données!$H$24,GC$3="Samedi",GF$20*[1]Données!$D$24,GC$3="Dimanche",GF$20*[1]Données!$F$24,$B20="SSIAP1",GF$20*[1]Données!$B$24)</f>
        <v>#N/A</v>
      </c>
      <c r="GK21" s="52" t="e">
        <f>_xlfn.IFS(GJ$7="X",GG$20*[1]Données!$I$24,GC$3="Samedi",GG$20*[1]Données!$D$24,GC$3="Dimanche",GG$20*[1]Données!$F$24,$B20="SSIAP1",GG$20*[1]Données!$C$24)</f>
        <v>#N/A</v>
      </c>
      <c r="GL21" s="52" t="e">
        <f>_xlfn.IFS(GJ$7="X",GH$20*[1]Données!$I$24,GC$3="Samedi",GH$20*[1]Données!$D$24,GC$3="Dimanche",GH$20*[1]Données!$F$24,$B20="SSIAP1",GH$20*[1]Données!$C$24)</f>
        <v>#N/A</v>
      </c>
      <c r="GM21" s="52" t="e">
        <f>_xlfn.IFS(GJ$7="X",GI$20*[1]Données!$I$24,GC$3="Samedi",GI$20*[1]Données!$D$24,GC$3="Dimanche",GI$20*[1]Données!$F$24,$B20="SSIAP1",GI$20*[1]Données!$B$24)</f>
        <v>#N/A</v>
      </c>
      <c r="GN21" s="52">
        <f>IF($B20="SSIAP1",SUM(GJ21:GM21),0)</f>
        <v>0</v>
      </c>
      <c r="GO21" s="72"/>
      <c r="GP21" s="72"/>
      <c r="GQ21" s="75"/>
      <c r="GR21" s="69"/>
      <c r="GS21" s="69"/>
      <c r="GT21" s="69"/>
      <c r="GU21" s="69"/>
      <c r="GV21" s="52" t="e">
        <f>_xlfn.IFS(GV$7="X",GR$20*[1]Données!$H$24,GO$3="Samedi",GR$20*[1]Données!$D$24,GO$3="Dimanche",GR$20*[1]Données!$F$24,$B20="SSIAP1",GR$20*[1]Données!$B$24)</f>
        <v>#N/A</v>
      </c>
      <c r="GW21" s="52" t="e">
        <f>_xlfn.IFS(GV$7="X",GS$20*[1]Données!$I$24,GO$3="Samedi",GS$20*[1]Données!$D$24,GO$3="Dimanche",GS$20*[1]Données!$F$24,$B20="SSIAP1",GS$20*[1]Données!$C$24)</f>
        <v>#N/A</v>
      </c>
      <c r="GX21" s="52" t="e">
        <f>_xlfn.IFS(GV$7="X",GT$20*[1]Données!$I$24,GO$3="Samedi",GT$20*[1]Données!$D$24,GO$3="Dimanche",GT$20*[1]Données!$F$24,$B20="SSIAP1",GT$20*[1]Données!$C$24)</f>
        <v>#N/A</v>
      </c>
      <c r="GY21" s="52" t="e">
        <f>_xlfn.IFS(GV$7="X",GU$20*[1]Données!$I$24,GO$3="Samedi",GU$20*[1]Données!$D$24,GO$3="Dimanche",GU$20*[1]Données!$F$24,$B20="SSIAP1",GU$20*[1]Données!$B$24)</f>
        <v>#N/A</v>
      </c>
      <c r="GZ21" s="52">
        <f>IF($B20="SSIAP1",SUM(GV21:GY21),0)</f>
        <v>0</v>
      </c>
      <c r="HA21" s="72"/>
      <c r="HB21" s="72"/>
      <c r="HC21" s="75"/>
      <c r="HD21" s="69"/>
      <c r="HE21" s="69"/>
      <c r="HF21" s="69"/>
      <c r="HG21" s="69"/>
      <c r="HH21" s="52" t="e">
        <f>_xlfn.IFS(HH$7="X",HD$20*[1]Données!$H$24,HA$3="Samedi",HD$20*[1]Données!$D$24,HA$3="Dimanche",HD$20*[1]Données!$F$24,$B20="SSIAP1",HD$20*[1]Données!$B$24)</f>
        <v>#N/A</v>
      </c>
      <c r="HI21" s="52" t="e">
        <f>_xlfn.IFS(HH$7="X",HE$20*[1]Données!$I$24,HA$3="Samedi",HE$20*[1]Données!$D$24,HA$3="Dimanche",HE$20*[1]Données!$F$24,$B20="SSIAP1",HE$20*[1]Données!$C$24)</f>
        <v>#N/A</v>
      </c>
      <c r="HJ21" s="52" t="e">
        <f>_xlfn.IFS(HH$7="X",HF$20*[1]Données!$I$24,HA$3="Samedi",HF$20*[1]Données!$D$24,HA$3="Dimanche",HF$20*[1]Données!$F$24,$B20="SSIAP1",HF$20*[1]Données!$C$24)</f>
        <v>#N/A</v>
      </c>
      <c r="HK21" s="52" t="e">
        <f>_xlfn.IFS(HH$7="X",HG$20*[1]Données!$I$24,HA$3="Samedi",HG$20*[1]Données!$D$24,HA$3="Dimanche",HG$20*[1]Données!$F$24,$B20="SSIAP1",HG$20*[1]Données!$B$24)</f>
        <v>#N/A</v>
      </c>
      <c r="HL21" s="52">
        <f>IF($B20="SSIAP1",SUM(HH21:HK21),0)</f>
        <v>0</v>
      </c>
      <c r="HM21" s="72"/>
      <c r="HN21" s="72"/>
      <c r="HO21" s="75"/>
      <c r="HP21" s="69"/>
      <c r="HQ21" s="69"/>
      <c r="HR21" s="69"/>
      <c r="HS21" s="69"/>
      <c r="HT21" s="52">
        <f>_xlfn.IFS(HT$7="X",HP$20*[1]Données!$H$24,HM$3="Samedi",HP$20*[1]Données!$D$24,HM$3="Dimanche",HP$20*[1]Données!$F$24,$B20="SSIAP1",HP$20*[1]Données!$B$24)</f>
        <v>97.6</v>
      </c>
      <c r="HU21" s="52">
        <f>_xlfn.IFS(HT$7="X",HQ$20*[1]Données!$I$24,HM$3="Samedi",HQ$20*[1]Données!$D$24,HM$3="Dimanche",HQ$20*[1]Données!$F$24,$B20="SSIAP1",HQ$20*[1]Données!$C$24)</f>
        <v>219.6</v>
      </c>
      <c r="HV21" s="52">
        <f>_xlfn.IFS(HT$7="X",HR$20*[1]Données!$I$24,HM$3="Samedi",HR$20*[1]Données!$D$24,HM$3="Dimanche",HR$20*[1]Données!$F$24,$B20="SSIAP1",HR$20*[1]Données!$C$24)</f>
        <v>24.4</v>
      </c>
      <c r="HW21" s="52">
        <f>_xlfn.IFS(HT$7="X",HS$20*[1]Données!$I$24,HM$3="Samedi",HS$20*[1]Données!$D$24,HM$3="Dimanche",HS$20*[1]Données!$F$24,$B20="SSIAP1",HS$20*[1]Données!$B$24)</f>
        <v>24.4</v>
      </c>
      <c r="HX21" s="52">
        <f>IF($B20="SSIAP1",SUM(HT21:HW21),0)</f>
        <v>0</v>
      </c>
      <c r="HY21" s="72"/>
      <c r="HZ21" s="72"/>
      <c r="IA21" s="75"/>
      <c r="IB21" s="69"/>
      <c r="IC21" s="69"/>
      <c r="ID21" s="69"/>
      <c r="IE21" s="69"/>
      <c r="IF21" s="52">
        <f>_xlfn.IFS(IF$7="X",IB$20*[1]Données!$H$24,HY$3="Samedi",IB$20*[1]Données!$D$24,HY$3="Dimanche",IB$20*[1]Données!$F$24,$B20="SSIAP1",IB$20*[1]Données!$B$24)</f>
        <v>107.36</v>
      </c>
      <c r="IG21" s="52">
        <f>_xlfn.IFS(IF$7="X",IC$20*[1]Données!$I$24,HY$3="Samedi",IC$20*[1]Données!$D$24,HY$3="Dimanche",IC$20*[1]Données!$F$24,$B20="SSIAP1",IC$20*[1]Données!$C$24)</f>
        <v>241.56</v>
      </c>
      <c r="IH21" s="52">
        <f>_xlfn.IFS(IF$7="X",ID$20*[1]Données!$I$24,HY$3="Samedi",ID$20*[1]Données!$D$24,HY$3="Dimanche",ID$20*[1]Données!$F$24,$B20="SSIAP1",ID$20*[1]Données!$C$24)</f>
        <v>26.84</v>
      </c>
      <c r="II21" s="52">
        <f>_xlfn.IFS(IF$7="X",IE$20*[1]Données!$I$24,HY$3="Samedi",IE$20*[1]Données!$D$24,HY$3="Dimanche",IE$20*[1]Données!$F$24,$B20="SSIAP1",IE$20*[1]Données!$B$24)</f>
        <v>26.84</v>
      </c>
      <c r="IJ21" s="52">
        <f>IF($B20="SSIAP1",SUM(IF21:II21),0)</f>
        <v>0</v>
      </c>
      <c r="IK21" s="72"/>
      <c r="IL21" s="72"/>
      <c r="IM21" s="75"/>
      <c r="IN21" s="69"/>
      <c r="IO21" s="69"/>
      <c r="IP21" s="69"/>
      <c r="IQ21" s="69"/>
      <c r="IR21" s="52" t="e">
        <f>_xlfn.IFS(IR$7="X",IN$20*[1]Données!$H$24,IK$3="Samedi",IN$20*[1]Données!$D$24,IK$3="Dimanche",IN$20*[1]Données!$F$24,$B20="SSIAP1",IN$20*[1]Données!$B$24)</f>
        <v>#N/A</v>
      </c>
      <c r="IS21" s="52" t="e">
        <f>_xlfn.IFS(IR$7="X",IO$20*[1]Données!$I$24,IK$3="Samedi",IO$20*[1]Données!$D$24,IK$3="Dimanche",IO$20*[1]Données!$F$24,$B20="SSIAP1",IO$20*[1]Données!$C$24)</f>
        <v>#N/A</v>
      </c>
      <c r="IT21" s="52" t="e">
        <f>_xlfn.IFS(IR$7="X",IP$20*[1]Données!$I$24,IK$3="Samedi",IP$20*[1]Données!$D$24,IK$3="Dimanche",IP$20*[1]Données!$F$24,$B20="SSIAP1",IP$20*[1]Données!$C$24)</f>
        <v>#N/A</v>
      </c>
      <c r="IU21" s="52" t="e">
        <f>_xlfn.IFS(IR$7="X",IQ$20*[1]Données!$I$24,IK$3="Samedi",IQ$20*[1]Données!$D$24,IK$3="Dimanche",IQ$20*[1]Données!$F$24,$B20="SSIAP1",IQ$20*[1]Données!$B$24)</f>
        <v>#N/A</v>
      </c>
      <c r="IV21" s="52">
        <f>IF($B20="SSIAP1",SUM(IR21:IU21),0)</f>
        <v>0</v>
      </c>
      <c r="IW21" s="72"/>
      <c r="IX21" s="72"/>
      <c r="IY21" s="75"/>
      <c r="IZ21" s="69"/>
      <c r="JA21" s="69"/>
      <c r="JB21" s="69"/>
      <c r="JC21" s="69"/>
      <c r="JD21" s="52" t="e">
        <f>_xlfn.IFS(JD$7="X",IZ$20*[1]Données!$H$24,IW$3="Samedi",IZ$20*[1]Données!$D$24,IW$3="Dimanche",IZ$20*[1]Données!$F$24,$B20="SSIAP1",IZ$20*[1]Données!$B$24)</f>
        <v>#N/A</v>
      </c>
      <c r="JE21" s="52" t="e">
        <f>_xlfn.IFS(JD$7="X",JA$20*[1]Données!$I$24,IW$3="Samedi",JA$20*[1]Données!$D$24,IW$3="Dimanche",JA$20*[1]Données!$F$24,$B20="SSIAP1",JA$20*[1]Données!$C$24)</f>
        <v>#N/A</v>
      </c>
      <c r="JF21" s="52" t="e">
        <f>_xlfn.IFS(JD$7="X",JB$20*[1]Données!$I$24,IW$3="Samedi",JB$20*[1]Données!$D$24,IW$3="Dimanche",JB$20*[1]Données!$F$24,$B20="SSIAP1",JB$20*[1]Données!$C$24)</f>
        <v>#N/A</v>
      </c>
      <c r="JG21" s="52" t="e">
        <f>_xlfn.IFS(JD$7="X",JC$20*[1]Données!$I$24,IW$3="Samedi",JC$20*[1]Données!$D$24,IW$3="Dimanche",JC$20*[1]Données!$F$24,$B20="SSIAP1",JC$20*[1]Données!$B$24)</f>
        <v>#N/A</v>
      </c>
      <c r="JH21" s="52">
        <f>IF($B20="SSIAP1",SUM(JD21:JG21),0)</f>
        <v>0</v>
      </c>
      <c r="JI21" s="72"/>
      <c r="JJ21" s="72"/>
      <c r="JK21" s="75"/>
      <c r="JL21" s="69"/>
      <c r="JM21" s="69"/>
      <c r="JN21" s="69"/>
      <c r="JO21" s="69"/>
      <c r="JP21" s="52" t="e">
        <f>_xlfn.IFS(JP$7="X",JL$20*[1]Données!$H$24,JI$3="Samedi",JL$20*[1]Données!$D$24,JI$3="Dimanche",JL$20*[1]Données!$F$24,$B20="SSIAP1",JL$20*[1]Données!$B$24)</f>
        <v>#N/A</v>
      </c>
      <c r="JQ21" s="52" t="e">
        <f>_xlfn.IFS(JP$7="X",JM$20*[1]Données!$I$24,JI$3="Samedi",JM$20*[1]Données!$D$24,JI$3="Dimanche",JM$20*[1]Données!$F$24,$B20="SSIAP1",JM$20*[1]Données!$C$24)</f>
        <v>#N/A</v>
      </c>
      <c r="JR21" s="52" t="e">
        <f>_xlfn.IFS(JP$7="X",JN$20*[1]Données!$I$24,JI$3="Samedi",JN$20*[1]Données!$D$24,JI$3="Dimanche",JN$20*[1]Données!$F$24,$B20="SSIAP1",JN$20*[1]Données!$C$24)</f>
        <v>#N/A</v>
      </c>
      <c r="JS21" s="52" t="e">
        <f>_xlfn.IFS(JP$7="X",JO$20*[1]Données!$I$24,JI$3="Samedi",JO$20*[1]Données!$D$24,JI$3="Dimanche",JO$20*[1]Données!$F$24,$B20="SSIAP1",JO$20*[1]Données!$B$24)</f>
        <v>#N/A</v>
      </c>
      <c r="JT21" s="52">
        <f>IF($B20="SSIAP1",SUM(JP21:JS21),0)</f>
        <v>0</v>
      </c>
      <c r="JU21" s="72"/>
      <c r="JV21" s="72"/>
      <c r="JW21" s="75"/>
      <c r="JX21" s="69"/>
      <c r="JY21" s="69"/>
      <c r="JZ21" s="69"/>
      <c r="KA21" s="69"/>
      <c r="KB21" s="52" t="e">
        <f>_xlfn.IFS(KB$7="X",JX$20*[1]Données!$H$24,JU$3="Samedi",JX$20*[1]Données!$D$24,JU$3="Dimanche",JX$20*[1]Données!$F$24,$B20="SSIAP1",JX$20*[1]Données!$B$24)</f>
        <v>#N/A</v>
      </c>
      <c r="KC21" s="52" t="e">
        <f>_xlfn.IFS(KB$7="X",JY$20*[1]Données!$I$24,JU$3="Samedi",JY$20*[1]Données!$D$24,JU$3="Dimanche",JY$20*[1]Données!$F$24,$B20="SSIAP1",JY$20*[1]Données!$C$24)</f>
        <v>#N/A</v>
      </c>
      <c r="KD21" s="52" t="e">
        <f>_xlfn.IFS(KB$7="X",JZ$20*[1]Données!$I$24,JU$3="Samedi",JZ$20*[1]Données!$D$24,JU$3="Dimanche",JZ$20*[1]Données!$F$24,$B20="SSIAP1",JZ$20*[1]Données!$C$24)</f>
        <v>#N/A</v>
      </c>
      <c r="KE21" s="52" t="e">
        <f>_xlfn.IFS(KB$7="X",KA$20*[1]Données!$I$24,JU$3="Samedi",KA$20*[1]Données!$D$24,JU$3="Dimanche",KA$20*[1]Données!$F$24,$B20="SSIAP1",KA$20*[1]Données!$B$24)</f>
        <v>#N/A</v>
      </c>
      <c r="KF21" s="52">
        <f>IF($B20="SSIAP1",SUM(KB21:KE21),0)</f>
        <v>0</v>
      </c>
      <c r="KG21" s="72"/>
      <c r="KH21" s="72"/>
      <c r="KI21" s="75"/>
      <c r="KJ21" s="69"/>
      <c r="KK21" s="69"/>
      <c r="KL21" s="69"/>
      <c r="KM21" s="69"/>
      <c r="KN21" s="52" t="e">
        <f>_xlfn.IFS(KN$7="X",KJ$20*[1]Données!$H$24,KG$3="Samedi",KJ$20*[1]Données!$D$24,KG$3="Dimanche",KJ$20*[1]Données!$F$24,$B20="SSIAP1",KJ$20*[1]Données!$B$24)</f>
        <v>#N/A</v>
      </c>
      <c r="KO21" s="52" t="e">
        <f>_xlfn.IFS(KN$7="X",KK$20*[1]Données!$I$24,KG$3="Samedi",KK$20*[1]Données!$D$24,KG$3="Dimanche",KK$20*[1]Données!$F$24,$B20="SSIAP1",KK$20*[1]Données!$C$24)</f>
        <v>#N/A</v>
      </c>
      <c r="KP21" s="52" t="e">
        <f>_xlfn.IFS(KN$7="X",KL$20*[1]Données!$I$24,KG$3="Samedi",KL$20*[1]Données!$D$24,KG$3="Dimanche",KL$20*[1]Données!$F$24,$B20="SSIAP1",KL$20*[1]Données!$C$24)</f>
        <v>#N/A</v>
      </c>
      <c r="KQ21" s="52" t="e">
        <f>_xlfn.IFS(KN$7="X",KM$20*[1]Données!$I$24,KG$3="Samedi",KM$20*[1]Données!$D$24,KG$3="Dimanche",KM$20*[1]Données!$F$24,$B20="SSIAP1",KM$20*[1]Données!$B$24)</f>
        <v>#N/A</v>
      </c>
      <c r="KR21" s="52">
        <f>IF($B20="SSIAP1",SUM(KN21:KQ21),0)</f>
        <v>0</v>
      </c>
      <c r="KS21" s="72"/>
      <c r="KT21" s="72"/>
      <c r="KU21" s="75"/>
      <c r="KV21" s="69"/>
      <c r="KW21" s="69"/>
      <c r="KX21" s="69"/>
      <c r="KY21" s="69"/>
      <c r="KZ21" s="52">
        <f>_xlfn.IFS(KZ$7="X",KV$20*[1]Données!$H$24,KS$3="Samedi",KV$20*[1]Données!$D$24,KS$3="Dimanche",KV$20*[1]Données!$F$24,$B20="SSIAP1",KV$20*[1]Données!$B$24)</f>
        <v>97.6</v>
      </c>
      <c r="LA21" s="52">
        <f>_xlfn.IFS(KZ$7="X",KW$20*[1]Données!$I$24,KS$3="Samedi",KW$20*[1]Données!$D$24,KS$3="Dimanche",KW$20*[1]Données!$F$24,$B20="SSIAP1",KW$20*[1]Données!$C$24)</f>
        <v>219.6</v>
      </c>
      <c r="LB21" s="52">
        <f>_xlfn.IFS(KZ$7="X",KX$20*[1]Données!$I$24,KS$3="Samedi",KX$20*[1]Données!$D$24,KS$3="Dimanche",KX$20*[1]Données!$F$24,$B20="SSIAP1",KX$20*[1]Données!$C$24)</f>
        <v>24.4</v>
      </c>
      <c r="LC21" s="52">
        <f>_xlfn.IFS(KZ$7="X",KY$20*[1]Données!$I$24,KS$3="Samedi",KY$20*[1]Données!$D$24,KS$3="Dimanche",KY$20*[1]Données!$F$24,$B20="SSIAP1",KY$20*[1]Données!$B$24)</f>
        <v>24.4</v>
      </c>
      <c r="LD21" s="52">
        <f>IF($B20="SSIAP1",SUM(KZ21:LC21),0)</f>
        <v>0</v>
      </c>
      <c r="LE21" s="72"/>
      <c r="LF21" s="72"/>
      <c r="LG21" s="75"/>
      <c r="LH21" s="69"/>
      <c r="LI21" s="69"/>
      <c r="LJ21" s="69"/>
      <c r="LK21" s="69"/>
      <c r="LL21" s="52">
        <f>_xlfn.IFS(LL$7="X",LH$20*[1]Données!$H$24,LE$3="Samedi",LH$20*[1]Données!$D$24,LE$3="Dimanche",LH$20*[1]Données!$F$24,$B20="SSIAP1",LH$20*[1]Données!$B$24)</f>
        <v>107.36</v>
      </c>
      <c r="LM21" s="52">
        <f>_xlfn.IFS(LL$7="X",LI$20*[1]Données!$I$24,LE$3="Samedi",LI$20*[1]Données!$D$24,LE$3="Dimanche",LI$20*[1]Données!$F$24,$B20="SSIAP1",LI$20*[1]Données!$C$24)</f>
        <v>241.56</v>
      </c>
      <c r="LN21" s="52">
        <f>_xlfn.IFS(LL$7="X",LJ$20*[1]Données!$I$24,LE$3="Samedi",LJ$20*[1]Données!$D$24,LE$3="Dimanche",LJ$20*[1]Données!$F$24,$B20="SSIAP1",LJ$20*[1]Données!$C$24)</f>
        <v>26.84</v>
      </c>
      <c r="LO21" s="52">
        <f>_xlfn.IFS(LL$7="X",LK$20*[1]Données!$I$24,LE$3="Samedi",LK$20*[1]Données!$D$24,LE$3="Dimanche",LK$20*[1]Données!$F$24,$B20="SSIAP1",LK$20*[1]Données!$B$24)</f>
        <v>26.84</v>
      </c>
      <c r="LP21" s="52">
        <f>IF($B20="SSIAP1",SUM(LL21:LO21),0)</f>
        <v>0</v>
      </c>
      <c r="LQ21" s="72"/>
      <c r="LR21" s="72"/>
      <c r="LS21" s="75"/>
      <c r="LT21" s="69"/>
      <c r="LU21" s="69"/>
      <c r="LV21" s="69"/>
      <c r="LW21" s="69"/>
      <c r="LX21" s="52" t="e">
        <f>_xlfn.IFS(LX$7="X",LT$20*[1]Données!$H$24,LQ$3="Samedi",LT$20*[1]Données!$D$24,LQ$3="Dimanche",LT$20*[1]Données!$F$24,$B20="SSIAP1",LT$20*[1]Données!$B$24)</f>
        <v>#N/A</v>
      </c>
      <c r="LY21" s="52" t="e">
        <f>_xlfn.IFS(LX$7="X",LU$20*[1]Données!$I$24,LQ$3="Samedi",LU$20*[1]Données!$D$24,LQ$3="Dimanche",LU$20*[1]Données!$F$24,$B20="SSIAP1",LU$20*[1]Données!$C$24)</f>
        <v>#N/A</v>
      </c>
      <c r="LZ21" s="52" t="e">
        <f>_xlfn.IFS(LX$7="X",LV$20*[1]Données!$I$24,LQ$3="Samedi",LV$20*[1]Données!$D$24,LQ$3="Dimanche",LV$20*[1]Données!$F$24,$B20="SSIAP1",LV$20*[1]Données!$C$24)</f>
        <v>#N/A</v>
      </c>
      <c r="MA21" s="52" t="e">
        <f>_xlfn.IFS(LX$7="X",LW$20*[1]Données!$I$24,LQ$3="Samedi",LW$20*[1]Données!$D$24,LQ$3="Dimanche",LW$20*[1]Données!$F$24,$B20="SSIAP1",LW$20*[1]Données!$B$24)</f>
        <v>#N/A</v>
      </c>
      <c r="MB21" s="52">
        <f>IF($B20="SSIAP1",SUM(LX21:MA21),0)</f>
        <v>0</v>
      </c>
      <c r="MC21" s="72"/>
      <c r="MD21" s="72"/>
      <c r="ME21" s="75"/>
      <c r="MF21" s="69"/>
      <c r="MG21" s="69"/>
      <c r="MH21" s="69"/>
      <c r="MI21" s="69"/>
      <c r="MJ21" s="52" t="e">
        <f>_xlfn.IFS(MJ$7="X",MF$20*[1]Données!$H$24,MC$3="Samedi",MF$20*[1]Données!$D$24,MC$3="Dimanche",MF$20*[1]Données!$F$24,$B20="SSIAP1",MF$20*[1]Données!$B$24)</f>
        <v>#N/A</v>
      </c>
      <c r="MK21" s="52" t="e">
        <f>_xlfn.IFS(MJ$7="X",MG$20*[1]Données!$I$24,MC$3="Samedi",MG$20*[1]Données!$D$24,MC$3="Dimanche",MG$20*[1]Données!$F$24,$B20="SSIAP1",MG$20*[1]Données!$C$24)</f>
        <v>#N/A</v>
      </c>
      <c r="ML21" s="52" t="e">
        <f>_xlfn.IFS(MJ$7="X",MH$20*[1]Données!$I$24,MC$3="Samedi",MH$20*[1]Données!$D$24,MC$3="Dimanche",MH$20*[1]Données!$F$24,$B20="SSIAP1",MH$20*[1]Données!$C$24)</f>
        <v>#N/A</v>
      </c>
      <c r="MM21" s="52" t="e">
        <f>_xlfn.IFS(MJ$7="X",MI$20*[1]Données!$I$24,MC$3="Samedi",MI$20*[1]Données!$D$24,MC$3="Dimanche",MI$20*[1]Données!$F$24,$B20="SSIAP1",MI$20*[1]Données!$B$24)</f>
        <v>#N/A</v>
      </c>
      <c r="MN21" s="52">
        <f>IF($B20="SSIAP1",SUM(MJ21:MM21),0)</f>
        <v>0</v>
      </c>
      <c r="MO21" s="72"/>
      <c r="MP21" s="72"/>
      <c r="MQ21" s="75"/>
      <c r="MR21" s="69"/>
      <c r="MS21" s="69"/>
      <c r="MT21" s="69"/>
      <c r="MU21" s="69"/>
      <c r="MV21" s="52" t="e">
        <f>_xlfn.IFS(MV$7="X",MR$20*[1]Données!$H$24,MO$3="Samedi",MR$20*[1]Données!$D$24,MO$3="Dimanche",MR$20*[1]Données!$F$24,$B20="SSIAP1",MR$20*[1]Données!$B$24)</f>
        <v>#N/A</v>
      </c>
      <c r="MW21" s="52" t="e">
        <f>_xlfn.IFS(MV$7="X",MS$20*[1]Données!$I$24,MO$3="Samedi",MS$20*[1]Données!$D$24,MO$3="Dimanche",MS$20*[1]Données!$F$24,$B20="SSIAP1",MS$20*[1]Données!$C$24)</f>
        <v>#N/A</v>
      </c>
      <c r="MX21" s="52" t="e">
        <f>_xlfn.IFS(MV$7="X",MT$20*[1]Données!$I$24,MO$3="Samedi",MT$20*[1]Données!$D$24,MO$3="Dimanche",MT$20*[1]Données!$F$24,$B20="SSIAP1",MT$20*[1]Données!$C$24)</f>
        <v>#N/A</v>
      </c>
      <c r="MY21" s="52" t="e">
        <f>_xlfn.IFS(MV$7="X",MU$20*[1]Données!$I$24,MO$3="Samedi",MU$20*[1]Données!$D$24,MO$3="Dimanche",MU$20*[1]Données!$F$24,$B20="SSIAP1",MU$20*[1]Données!$B$24)</f>
        <v>#N/A</v>
      </c>
      <c r="MZ21" s="52">
        <f>IF($B20="SSIAP1",SUM(MV21:MY21),0)</f>
        <v>0</v>
      </c>
      <c r="NA21" s="72"/>
      <c r="NB21" s="72"/>
      <c r="NC21" s="75"/>
      <c r="ND21" s="69"/>
      <c r="NE21" s="69"/>
      <c r="NF21" s="69"/>
      <c r="NG21" s="69"/>
      <c r="NH21" s="52" t="e">
        <f>_xlfn.IFS(NH$7="X",ND$20*[1]Données!$H$24,NA$3="Samedi",ND$20*[1]Données!$D$24,NA$3="Dimanche",ND$20*[1]Données!$F$24,$B20="SSIAP1",ND$20*[1]Données!$B$24)</f>
        <v>#N/A</v>
      </c>
      <c r="NI21" s="52" t="e">
        <f>_xlfn.IFS(NH$7="X",NE$20*[1]Données!$I$24,NA$3="Samedi",NE$20*[1]Données!$D$24,NA$3="Dimanche",NE$20*[1]Données!$F$24,$B20="SSIAP1",NE$20*[1]Données!$C$24)</f>
        <v>#N/A</v>
      </c>
      <c r="NJ21" s="52" t="e">
        <f>_xlfn.IFS(NH$7="X",NF$20*[1]Données!$I$24,NA$3="Samedi",NF$20*[1]Données!$D$24,NA$3="Dimanche",NF$20*[1]Données!$F$24,$B20="SSIAP1",NF$20*[1]Données!$C$24)</f>
        <v>#N/A</v>
      </c>
      <c r="NK21" s="52" t="e">
        <f>_xlfn.IFS(NH$7="X",NG$20*[1]Données!$I$24,NA$3="Samedi",NG$20*[1]Données!$D$24,NA$3="Dimanche",NG$20*[1]Données!$F$24,$B20="SSIAP1",NG$20*[1]Données!$B$24)</f>
        <v>#N/A</v>
      </c>
      <c r="NL21" s="52">
        <f>IF($B20="SSIAP1",SUM(NH21:NK21),0)</f>
        <v>0</v>
      </c>
      <c r="NM21" s="52">
        <f>IF($B20="SSIAP1",SUM($P21+$AB21+$AN21+$AZ21+$BL21+$BX21+$CJ21+$CV21+$DH21+$DT21+$EF21+$ER21+$FD21+$FP21+$GB20+$GB21+$GN21+$GZ21+$HL21+$HX21+$IJ21+$IV21+$JH21+$JT21+$KF21+$KR21+$LD21+$LP21+$MB21+$MN21+$MZ21+$NL21),0)</f>
        <v>0</v>
      </c>
    </row>
    <row r="22" spans="1:377" ht="15.75" hidden="1" thickBot="1">
      <c r="A22" s="78"/>
      <c r="B22" s="81"/>
      <c r="C22" s="81"/>
      <c r="D22" s="51"/>
      <c r="E22" s="72"/>
      <c r="F22" s="72"/>
      <c r="G22" s="75"/>
      <c r="H22" s="69"/>
      <c r="I22" s="69"/>
      <c r="J22" s="69"/>
      <c r="K22" s="69"/>
      <c r="L22" s="52">
        <f>_xlfn.IFS(L$7="X",H$20*[1]Données!$H$25,E$3="Samedi",H$20*[1]Données!$D$25,E$3="Dimanche",H$20*[1]Données!$F$25,$B20="SSIAP2",H$20*[1]Données!$B$25)</f>
        <v>0</v>
      </c>
      <c r="M22" s="52">
        <f>_xlfn.IFS(L$7="X",I$20*[1]Données!$I$25,E$3="Samedi",I$20*[1]Données!$D$25,E$3="Dimanche",I$20*[1]Données!$F$25,$B20="SSIAP2",I$20*[1]Données!$C$25)</f>
        <v>518.55999999999995</v>
      </c>
      <c r="N22" s="52">
        <f>_xlfn.IFS(L$7="X",J$20*[1]Données!$I$25,E$3="Samedi",J$20*[1]Données!$D$25,E$3="Dimanche",J$20*[1]Données!$F$25,B$20="SSIAP2",J$20*[1]Données!$C$25)</f>
        <v>64.819999999999993</v>
      </c>
      <c r="O22" s="52">
        <f>_xlfn.IFS(L$7="X",K$20*[1]Données!$I$25,E$3="Samedi",K$20*[1]Données!$D$25,E$3="Dimanche",K$20*[1]Données!$F$25,$B20="SSIAP2",K$20*[1]Données!$B$25)</f>
        <v>64.820000000000107</v>
      </c>
      <c r="P22" s="52">
        <f>IF($B20="SSIAP2",SUM(L22:O22),0)</f>
        <v>0</v>
      </c>
      <c r="Q22" s="72"/>
      <c r="R22" s="72"/>
      <c r="S22" s="75"/>
      <c r="T22" s="69"/>
      <c r="U22" s="69"/>
      <c r="V22" s="69"/>
      <c r="W22" s="69"/>
      <c r="X22" s="52" t="e">
        <f>_xlfn.IFS(X$7="X",T$20*[1]Données!$H$25,Q$3="Samedi",T$20*[1]Données!$D$25,Q$3="Dimanche",T$20*[1]Données!$F$25,$B20="SSIAP2",T$20*[1]Données!$B$25)</f>
        <v>#N/A</v>
      </c>
      <c r="Y22" s="52" t="e">
        <f>_xlfn.IFS(X$7="X",U$20*[1]Données!$I$25,Q$3="Samedi",U$20*[1]Données!$D$25,Q$3="Dimanche",U$20*[1]Données!$F$25,$B20="SSIAP2",U$20*[1]Données!$C$25)</f>
        <v>#N/A</v>
      </c>
      <c r="Z22" s="52" t="e">
        <f>_xlfn.IFS(X$7="X",V$20*[1]Données!$I$25,Q$3="Samedi",V$20*[1]Données!$D$25,Q$3="Dimanche",V$20*[1]Données!$F$25,B$20="SSIAP2",V$20*[1]Données!$C$25)</f>
        <v>#N/A</v>
      </c>
      <c r="AA22" s="52" t="e">
        <f>_xlfn.IFS(X$7="X",W$20*[1]Données!$I$25,Q$3="Samedi",W$20*[1]Données!$D$25,Q$3="Dimanche",W$20*[1]Données!$F$25,$B20="SSIAP2",W$20*[1]Données!$B$25)</f>
        <v>#N/A</v>
      </c>
      <c r="AB22" s="52">
        <f>IF($B20="SSIAP2",SUM(X22:AA22),0)</f>
        <v>0</v>
      </c>
      <c r="AC22" s="72"/>
      <c r="AD22" s="72"/>
      <c r="AE22" s="75"/>
      <c r="AF22" s="69"/>
      <c r="AG22" s="69"/>
      <c r="AH22" s="69"/>
      <c r="AI22" s="69"/>
      <c r="AJ22" s="52" t="e">
        <f>_xlfn.IFS(AJ$7="X",AF$20*[1]Données!$H$25,AC$3="Samedi",AF$20*[1]Données!$D$25,AC$3="Dimanche",AF$20*[1]Données!$F$25,$B20="SSIAP2",AF$20*[1]Données!$B$25)</f>
        <v>#N/A</v>
      </c>
      <c r="AK22" s="52" t="e">
        <f>_xlfn.IFS(AJ$7="X",AG$20*[1]Données!$I$25,AC$3="Samedi",AG$20*[1]Données!$D$25,AC$3="Dimanche",AG$20*[1]Données!$F$25,$B20="SSIAP2",AG$20*[1]Données!$C$25)</f>
        <v>#N/A</v>
      </c>
      <c r="AL22" s="52" t="e">
        <f>_xlfn.IFS(AJ$7="X",AH$20*[1]Données!$I$25,AC$3="Samedi",AH$20*[1]Données!$D$25,AC$3="Dimanche",AH$20*[1]Données!$F$25,Z$20="SSIAP2",AH$20*[1]Données!$C$25)</f>
        <v>#N/A</v>
      </c>
      <c r="AM22" s="52" t="e">
        <f>_xlfn.IFS(AJ$7="X",AI$20*[1]Données!$I$25,AC$3="Samedi",AI$20*[1]Données!$D$25,AC$3="Dimanche",AI$20*[1]Données!$F$25,$B20="SSIAP2",AI$20*[1]Données!$B$25)</f>
        <v>#N/A</v>
      </c>
      <c r="AN22" s="52">
        <f>IF($B20="SSIAP2",SUM(AJ22:AM22),0)</f>
        <v>0</v>
      </c>
      <c r="AO22" s="72"/>
      <c r="AP22" s="72"/>
      <c r="AQ22" s="75"/>
      <c r="AR22" s="69"/>
      <c r="AS22" s="69"/>
      <c r="AT22" s="69"/>
      <c r="AU22" s="69"/>
      <c r="AV22" s="52" t="e">
        <f>_xlfn.IFS(AV$7="X",AR$20*[1]Données!$H$25,AO$3="Samedi",AR$20*[1]Données!$D$25,AO$3="Dimanche",AR$20*[1]Données!$F$25,$B20="SSIAP2",AR$20*[1]Données!$B$25)</f>
        <v>#N/A</v>
      </c>
      <c r="AW22" s="52" t="e">
        <f>_xlfn.IFS(AV$7="X",AS$20*[1]Données!$I$25,AO$3="Samedi",AS$20*[1]Données!$D$25,AO$3="Dimanche",AS$20*[1]Données!$F$25,$B20="SSIAP2",AS$20*[1]Données!$C$25)</f>
        <v>#N/A</v>
      </c>
      <c r="AX22" s="52" t="e">
        <f>_xlfn.IFS(AV$7="X",AT$20*[1]Données!$I$25,AO$3="Samedi",AT$20*[1]Données!$D$25,AO$3="Dimanche",AT$20*[1]Données!$F$25,AL$20="SSIAP2",AT$20*[1]Données!$C$25)</f>
        <v>#N/A</v>
      </c>
      <c r="AY22" s="52" t="e">
        <f>_xlfn.IFS(AV$7="X",AU$20*[1]Données!$I$25,AO$3="Samedi",AU$20*[1]Données!$D$25,AO$3="Dimanche",AU$20*[1]Données!$F$25,$B20="SSIAP2",AU$20*[1]Données!$B$25)</f>
        <v>#N/A</v>
      </c>
      <c r="AZ22" s="52">
        <f>IF($B20="SSIAP2",SUM(AV22:AY22),0)</f>
        <v>0</v>
      </c>
      <c r="BA22" s="72"/>
      <c r="BB22" s="72"/>
      <c r="BC22" s="75"/>
      <c r="BD22" s="69"/>
      <c r="BE22" s="69"/>
      <c r="BF22" s="69"/>
      <c r="BG22" s="69"/>
      <c r="BH22" s="52">
        <f>_xlfn.IFS(BH$7="X",BD$20*[1]Données!$H$25,BA$3="Samedi",BD$20*[1]Données!$D$25,BA$3="Dimanche",BD$20*[1]Données!$F$25,$B20="SSIAP2",BD$20*[1]Données!$B$25)</f>
        <v>116.8</v>
      </c>
      <c r="BI22" s="52">
        <f>_xlfn.IFS(BH$7="X",BE$20*[1]Données!$I$25,BA$3="Samedi",BE$20*[1]Données!$D$25,BA$3="Dimanche",BE$20*[1]Données!$F$25,$B20="SSIAP2",BE$20*[1]Données!$C$25)</f>
        <v>262.8</v>
      </c>
      <c r="BJ22" s="52">
        <f>_xlfn.IFS(BH$7="X",BF$20*[1]Données!$I$25,BA$3="Samedi",BF$20*[1]Données!$D$25,BA$3="Dimanche",BF$20*[1]Données!$F$25,AX$20="SSIAP2",BF$20*[1]Données!$C$25)</f>
        <v>29.2</v>
      </c>
      <c r="BK22" s="52">
        <f>_xlfn.IFS(BH$7="X",BG$20*[1]Données!$I$25,BA$3="Samedi",BG$20*[1]Données!$D$25,BA$3="Dimanche",BG$20*[1]Données!$F$25,$B20="SSIAP2",BG$20*[1]Données!$B$25)</f>
        <v>29.2</v>
      </c>
      <c r="BL22" s="52">
        <f>IF($B20="SSIAP2",SUM(BH22:BK22),0)</f>
        <v>0</v>
      </c>
      <c r="BM22" s="72"/>
      <c r="BN22" s="72"/>
      <c r="BO22" s="75"/>
      <c r="BP22" s="69"/>
      <c r="BQ22" s="69"/>
      <c r="BR22" s="69"/>
      <c r="BS22" s="69"/>
      <c r="BT22" s="52">
        <f>_xlfn.IFS(BT$7="X",BP$20*[1]Données!$H$25,BM$3="Samedi",BP$20*[1]Données!$D$25,BM$3="Dimanche",BP$20*[1]Données!$F$25,$B20="SSIAP2",BP$20*[1]Données!$B$25)</f>
        <v>128.47999999999999</v>
      </c>
      <c r="BU22" s="52">
        <f>_xlfn.IFS(BT$7="X",BQ$20*[1]Données!$I$25,BM$3="Samedi",BQ$20*[1]Données!$D$25,BM$3="Dimanche",BQ$20*[1]Données!$F$25,$B20="SSIAP2",BQ$20*[1]Données!$C$25)</f>
        <v>289.08</v>
      </c>
      <c r="BV22" s="52">
        <f>_xlfn.IFS(BT$7="X",BR$20*[1]Données!$I$25,BM$3="Samedi",BR$20*[1]Données!$D$25,BM$3="Dimanche",BR$20*[1]Données!$F$25,BJ$20="SSIAP2",BR$20*[1]Données!$C$25)</f>
        <v>32.119999999999997</v>
      </c>
      <c r="BW22" s="52">
        <f>_xlfn.IFS(BT$7="X",BS$20*[1]Données!$I$25,BM$3="Samedi",BS$20*[1]Données!$D$25,BM$3="Dimanche",BS$20*[1]Données!$F$25,$B20="SSIAP2",BS$20*[1]Données!$B$25)</f>
        <v>32.119999999999997</v>
      </c>
      <c r="BX22" s="52">
        <f>IF($B20="SSIAP2",SUM(BT22:BW22),0)</f>
        <v>0</v>
      </c>
      <c r="BY22" s="72"/>
      <c r="BZ22" s="72"/>
      <c r="CA22" s="75"/>
      <c r="CB22" s="69"/>
      <c r="CC22" s="69"/>
      <c r="CD22" s="69"/>
      <c r="CE22" s="69"/>
      <c r="CF22" s="52" t="e">
        <f>_xlfn.IFS(CF$7="X",CB$20*[1]Données!$H$25,BY$3="Samedi",CB$20*[1]Données!$D$25,BY$3="Dimanche",CB$20*[1]Données!$F$25,$B20="SSIAP2",CB$20*[1]Données!$B$25)</f>
        <v>#N/A</v>
      </c>
      <c r="CG22" s="52" t="e">
        <f>_xlfn.IFS(CF$7="X",CC$20*[1]Données!$I$25,BY$3="Samedi",CC$20*[1]Données!$D$25,BY$3="Dimanche",CC$20*[1]Données!$F$25,$B20="SSIAP2",CC$20*[1]Données!$C$25)</f>
        <v>#N/A</v>
      </c>
      <c r="CH22" s="52" t="e">
        <f>_xlfn.IFS(CF$7="X",CD$20*[1]Données!$I$25,BY$3="Samedi",CD$20*[1]Données!$D$25,BY$3="Dimanche",CD$20*[1]Données!$F$25,BV$20="SSIAP2",CD$20*[1]Données!$C$25)</f>
        <v>#N/A</v>
      </c>
      <c r="CI22" s="52" t="e">
        <f>_xlfn.IFS(CF$7="X",CE$20*[1]Données!$I$25,BY$3="Samedi",CE$20*[1]Données!$D$25,BY$3="Dimanche",CE$20*[1]Données!$F$25,$B20="SSIAP2",CE$20*[1]Données!$B$25)</f>
        <v>#N/A</v>
      </c>
      <c r="CJ22" s="52">
        <f>IF($B20="SSIAP2",SUM(CF22:CI22),0)</f>
        <v>0</v>
      </c>
      <c r="CK22" s="72"/>
      <c r="CL22" s="72"/>
      <c r="CM22" s="75"/>
      <c r="CN22" s="69"/>
      <c r="CO22" s="69"/>
      <c r="CP22" s="69"/>
      <c r="CQ22" s="69"/>
      <c r="CR22" s="52" t="e">
        <f>_xlfn.IFS(CR$7="X",CN$20*[1]Données!$H$25,CK$3="Samedi",CN$20*[1]Données!$D$25,CK$3="Dimanche",CN$20*[1]Données!$F$25,$B20="SSIAP2",CN$20*[1]Données!$B$25)</f>
        <v>#N/A</v>
      </c>
      <c r="CS22" s="52" t="e">
        <f>_xlfn.IFS(CR$7="X",CO$20*[1]Données!$I$25,CK$3="Samedi",CO$20*[1]Données!$D$25,CK$3="Dimanche",CO$20*[1]Données!$F$25,$B20="SSIAP2",CO$20*[1]Données!$C$25)</f>
        <v>#N/A</v>
      </c>
      <c r="CT22" s="52" t="e">
        <f>_xlfn.IFS(CR$7="X",CP$20*[1]Données!$I$25,CK$3="Samedi",CP$20*[1]Données!$D$25,CK$3="Dimanche",CP$20*[1]Données!$F$25,CH$20="SSIAP2",CP$20*[1]Données!$C$25)</f>
        <v>#N/A</v>
      </c>
      <c r="CU22" s="52" t="e">
        <f>_xlfn.IFS(CR$7="X",CQ$20*[1]Données!$I$25,CK$3="Samedi",CQ$20*[1]Données!$D$25,CK$3="Dimanche",CQ$20*[1]Données!$F$25,$B20="SSIAP2",CQ$20*[1]Données!$B$25)</f>
        <v>#N/A</v>
      </c>
      <c r="CV22" s="52">
        <f>IF($B20="SSIAP2",SUM(CR22:CU22),0)</f>
        <v>0</v>
      </c>
      <c r="CW22" s="72"/>
      <c r="CX22" s="72"/>
      <c r="CY22" s="75"/>
      <c r="CZ22" s="69"/>
      <c r="DA22" s="69"/>
      <c r="DB22" s="69"/>
      <c r="DC22" s="69"/>
      <c r="DD22" s="52" t="e">
        <f>_xlfn.IFS(DD$7="X",CZ$20*[1]Données!$H$25,CW$3="Samedi",CZ$20*[1]Données!$D$25,CW$3="Dimanche",CZ$20*[1]Données!$F$25,$B20="SSIAP2",CZ$20*[1]Données!$B$25)</f>
        <v>#N/A</v>
      </c>
      <c r="DE22" s="52" t="e">
        <f>_xlfn.IFS(DD$7="X",DA$20*[1]Données!$I$25,CW$3="Samedi",DA$20*[1]Données!$D$25,CW$3="Dimanche",DA$20*[1]Données!$F$25,$B20="SSIAP2",DA$20*[1]Données!$C$25)</f>
        <v>#N/A</v>
      </c>
      <c r="DF22" s="52" t="e">
        <f>_xlfn.IFS(DD$7="X",DB$20*[1]Données!$I$25,CW$3="Samedi",DB$20*[1]Données!$D$25,CW$3="Dimanche",DB$20*[1]Données!$F$25,CT$20="SSIAP2",DB$20*[1]Données!$C$25)</f>
        <v>#N/A</v>
      </c>
      <c r="DG22" s="52" t="e">
        <f>_xlfn.IFS(DD$7="X",DC$20*[1]Données!$I$25,CW$3="Samedi",DC$20*[1]Données!$D$25,CW$3="Dimanche",DC$20*[1]Données!$F$25,$B20="SSIAP2",DC$20*[1]Données!$B$25)</f>
        <v>#N/A</v>
      </c>
      <c r="DH22" s="52">
        <f>IF($B20="SSIAP2",SUM(DD22:DG22),0)</f>
        <v>0</v>
      </c>
      <c r="DI22" s="72"/>
      <c r="DJ22" s="72"/>
      <c r="DK22" s="75"/>
      <c r="DL22" s="69"/>
      <c r="DM22" s="69"/>
      <c r="DN22" s="69"/>
      <c r="DO22" s="69"/>
      <c r="DP22" s="52" t="e">
        <f>_xlfn.IFS(DP$7="X",DL$20*[1]Données!$H$25,DI$3="Samedi",DL$20*[1]Données!$D$25,DI$3="Dimanche",DL$20*[1]Données!$F$25,$B20="SSIAP2",DL$20*[1]Données!$B$25)</f>
        <v>#N/A</v>
      </c>
      <c r="DQ22" s="52" t="e">
        <f>_xlfn.IFS(DP$7="X",DM$20*[1]Données!$I$25,DI$3="Samedi",DM$20*[1]Données!$D$25,DI$3="Dimanche",DM$20*[1]Données!$F$25,$B20="SSIAP2",DM$20*[1]Données!$C$25)</f>
        <v>#N/A</v>
      </c>
      <c r="DR22" s="52" t="e">
        <f>_xlfn.IFS(DP$7="X",DN$20*[1]Données!$I$25,DI$3="Samedi",DN$20*[1]Données!$D$25,DI$3="Dimanche",DN$20*[1]Données!$F$25,DF$20="SSIAP2",DN$20*[1]Données!$C$25)</f>
        <v>#N/A</v>
      </c>
      <c r="DS22" s="52" t="e">
        <f>_xlfn.IFS(DP$7="X",DO$20*[1]Données!$I$25,DI$3="Samedi",DO$20*[1]Données!$D$25,DI$3="Dimanche",DO$20*[1]Données!$F$25,$B20="SSIAP2",DO$20*[1]Données!$B$25)</f>
        <v>#N/A</v>
      </c>
      <c r="DT22" s="52">
        <f>IF($B20="SSIAP2",SUM(DP22:DS22),0)</f>
        <v>0</v>
      </c>
      <c r="DU22" s="72"/>
      <c r="DV22" s="72"/>
      <c r="DW22" s="75"/>
      <c r="DX22" s="69"/>
      <c r="DY22" s="69"/>
      <c r="DZ22" s="69"/>
      <c r="EA22" s="69"/>
      <c r="EB22" s="52" t="e">
        <f>_xlfn.IFS(EB$7="X",DX$20*[1]Données!$H$25,DU$3="Samedi",DX$20*[1]Données!$D$25,DU$3="Dimanche",DX$20*[1]Données!$F$25,$B20="SSIAP2",DX$20*[1]Données!$B$25)</f>
        <v>#N/A</v>
      </c>
      <c r="EC22" s="52" t="e">
        <f>_xlfn.IFS(EB$7="X",DY$20*[1]Données!$I$25,DU$3="Samedi",DY$20*[1]Données!$D$25,DU$3="Dimanche",DY$20*[1]Données!$F$25,$B20="SSIAP2",DY$20*[1]Données!$C$25)</f>
        <v>#N/A</v>
      </c>
      <c r="ED22" s="52" t="e">
        <f>_xlfn.IFS(EB$7="X",DZ$20*[1]Données!$I$25,DU$3="Samedi",DZ$20*[1]Données!$D$25,DU$3="Dimanche",DZ$20*[1]Données!$F$25,DR$20="SSIAP2",DZ$20*[1]Données!$C$25)</f>
        <v>#N/A</v>
      </c>
      <c r="EE22" s="52" t="e">
        <f>_xlfn.IFS(EB$7="X",EA$20*[1]Données!$I$25,DU$3="Samedi",EA$20*[1]Données!$D$25,DU$3="Dimanche",EA$20*[1]Données!$F$25,$B20="SSIAP2",EA$20*[1]Données!$B$25)</f>
        <v>#N/A</v>
      </c>
      <c r="EF22" s="52">
        <f>IF($B20="SSIAP2",SUM(EB22:EE22),0)</f>
        <v>0</v>
      </c>
      <c r="EG22" s="72"/>
      <c r="EH22" s="72"/>
      <c r="EI22" s="75"/>
      <c r="EJ22" s="69"/>
      <c r="EK22" s="69"/>
      <c r="EL22" s="69"/>
      <c r="EM22" s="69"/>
      <c r="EN22" s="52">
        <f>_xlfn.IFS(EN$7="X",EJ$20*[1]Données!$H$25,EG$3="Samedi",EJ$20*[1]Données!$D$25,EG$3="Dimanche",EJ$20*[1]Données!$F$25,$B20="SSIAP2",EJ$20*[1]Données!$B$25)</f>
        <v>116.8</v>
      </c>
      <c r="EO22" s="52">
        <f>_xlfn.IFS(EN$7="X",EK$20*[1]Données!$I$25,EG$3="Samedi",EK$20*[1]Données!$D$25,EG$3="Dimanche",EK$20*[1]Données!$F$25,$B20="SSIAP2",EK$20*[1]Données!$C$25)</f>
        <v>262.8</v>
      </c>
      <c r="EP22" s="52">
        <f>_xlfn.IFS(EN$7="X",EL$20*[1]Données!$I$25,EG$3="Samedi",EL$20*[1]Données!$D$25,EG$3="Dimanche",EL$20*[1]Données!$F$25,ED$20="SSIAP2",EL$20*[1]Données!$C$25)</f>
        <v>29.2</v>
      </c>
      <c r="EQ22" s="52">
        <f>_xlfn.IFS(EN$7="X",EM$20*[1]Données!$I$25,EG$3="Samedi",EM$20*[1]Données!$D$25,EG$3="Dimanche",EM$20*[1]Données!$F$25,$B20="SSIAP2",EM$20*[1]Données!$B$25)</f>
        <v>29.2</v>
      </c>
      <c r="ER22" s="52">
        <f>IF($B20="SSIAP2",SUM(EN22:EQ22),0)</f>
        <v>0</v>
      </c>
      <c r="ES22" s="72"/>
      <c r="ET22" s="72"/>
      <c r="EU22" s="75"/>
      <c r="EV22" s="69"/>
      <c r="EW22" s="69"/>
      <c r="EX22" s="69"/>
      <c r="EY22" s="69"/>
      <c r="EZ22" s="52">
        <f>_xlfn.IFS(EZ$7="X",EV$20*[1]Données!$H$25,ES$3="Samedi",EV$20*[1]Données!$D$25,ES$3="Dimanche",EV$20*[1]Données!$F$25,$B20="SSIAP2",EV$20*[1]Données!$B$25)</f>
        <v>128.47999999999999</v>
      </c>
      <c r="FA22" s="52">
        <f>_xlfn.IFS(EZ$7="X",EW$20*[1]Données!$I$25,ES$3="Samedi",EW$20*[1]Données!$D$25,ES$3="Dimanche",EW$20*[1]Données!$F$25,$B20="SSIAP2",EW$20*[1]Données!$C$25)</f>
        <v>289.08</v>
      </c>
      <c r="FB22" s="52">
        <f>_xlfn.IFS(EZ$7="X",EX$20*[1]Données!$I$25,ES$3="Samedi",EX$20*[1]Données!$D$25,ES$3="Dimanche",EX$20*[1]Données!$F$25,EP$20="SSIAP2",EX$20*[1]Données!$C$25)</f>
        <v>32.119999999999997</v>
      </c>
      <c r="FC22" s="52">
        <f>_xlfn.IFS(EZ$7="X",EY$20*[1]Données!$I$25,ES$3="Samedi",EY$20*[1]Données!$D$25,ES$3="Dimanche",EY$20*[1]Données!$F$25,$B20="SSIAP2",EY$20*[1]Données!$B$25)</f>
        <v>32.119999999999997</v>
      </c>
      <c r="FD22" s="52">
        <f>IF($B20="SSIAP2",SUM(EZ22:FC22),0)</f>
        <v>0</v>
      </c>
      <c r="FE22" s="72"/>
      <c r="FF22" s="72"/>
      <c r="FG22" s="75"/>
      <c r="FH22" s="69"/>
      <c r="FI22" s="69"/>
      <c r="FJ22" s="69"/>
      <c r="FK22" s="69"/>
      <c r="FL22" s="52" t="e">
        <f>_xlfn.IFS(FL$7="X",FH$20*[1]Données!$H$25,FE$3="Samedi",FH$20*[1]Données!$D$25,FE$3="Dimanche",FH$20*[1]Données!$F$25,$B20="SSIAP2",FH$20*[1]Données!$B$25)</f>
        <v>#N/A</v>
      </c>
      <c r="FM22" s="52" t="e">
        <f>_xlfn.IFS(FL$7="X",FI$20*[1]Données!$I$25,FE$3="Samedi",FI$20*[1]Données!$D$25,FE$3="Dimanche",FI$20*[1]Données!$F$25,$B20="SSIAP2",FI$20*[1]Données!$C$25)</f>
        <v>#N/A</v>
      </c>
      <c r="FN22" s="52" t="e">
        <f>_xlfn.IFS(FL$7="X",FJ$20*[1]Données!$I$25,FE$3="Samedi",FJ$20*[1]Données!$D$25,FE$3="Dimanche",FJ$20*[1]Données!$F$25,FB$20="SSIAP2",FJ$20*[1]Données!$C$25)</f>
        <v>#N/A</v>
      </c>
      <c r="FO22" s="52" t="e">
        <f>_xlfn.IFS(FL$7="X",FK$20*[1]Données!$I$25,FE$3="Samedi",FK$20*[1]Données!$D$25,FE$3="Dimanche",FK$20*[1]Données!$F$25,$B20="SSIAP2",FK$20*[1]Données!$B$25)</f>
        <v>#N/A</v>
      </c>
      <c r="FP22" s="52">
        <f>IF($B20="SSIAP2",SUM(FL22:FO22),0)</f>
        <v>0</v>
      </c>
      <c r="FQ22" s="72"/>
      <c r="FR22" s="72"/>
      <c r="FS22" s="75"/>
      <c r="FT22" s="69"/>
      <c r="FU22" s="69"/>
      <c r="FV22" s="69"/>
      <c r="FW22" s="69"/>
      <c r="FX22" s="52" t="e">
        <f>_xlfn.IFS(FX$7="X",FT$20*[1]Données!$H$25,FQ$3="Samedi",FT$20*[1]Données!$D$25,FQ$3="Dimanche",FT$20*[1]Données!$F$25,$B20="SSIAP2",FT$20*[1]Données!$B$25)</f>
        <v>#N/A</v>
      </c>
      <c r="FY22" s="52" t="e">
        <f>_xlfn.IFS(FX$7="X",FU$20*[1]Données!$I$25,FQ$3="Samedi",FU$20*[1]Données!$D$25,FQ$3="Dimanche",FU$20*[1]Données!$F$25,$B20="SSIAP2",FU$20*[1]Données!$C$25)</f>
        <v>#N/A</v>
      </c>
      <c r="FZ22" s="52" t="e">
        <f>_xlfn.IFS(FX$7="X",FV$20*[1]Données!$I$25,FQ$3="Samedi",FV$20*[1]Données!$D$25,FQ$3="Dimanche",FV$20*[1]Données!$F$25,FN$20="SSIAP2",FV$20*[1]Données!$C$25)</f>
        <v>#N/A</v>
      </c>
      <c r="GA22" s="52" t="e">
        <f>_xlfn.IFS(FX$7="X",FW$20*[1]Données!$I$25,FQ$3="Samedi",FW$20*[1]Données!$D$25,FQ$3="Dimanche",FW$20*[1]Données!$F$25,$B20="SSIAP2",FW$20*[1]Données!$B$25)</f>
        <v>#N/A</v>
      </c>
      <c r="GB22" s="52">
        <f>IF($B20="SSIAP2",SUM(FX22:GA22),0)</f>
        <v>0</v>
      </c>
      <c r="GC22" s="72"/>
      <c r="GD22" s="72"/>
      <c r="GE22" s="75"/>
      <c r="GF22" s="69"/>
      <c r="GG22" s="69"/>
      <c r="GH22" s="69"/>
      <c r="GI22" s="69"/>
      <c r="GJ22" s="52" t="e">
        <f>_xlfn.IFS(GJ$7="X",GF$20*[1]Données!$H$25,GC$3="Samedi",GF$20*[1]Données!$D$25,GC$3="Dimanche",GF$20*[1]Données!$F$25,$B20="SSIAP2",GF$20*[1]Données!$B$25)</f>
        <v>#N/A</v>
      </c>
      <c r="GK22" s="52" t="e">
        <f>_xlfn.IFS(GJ$7="X",GG$20*[1]Données!$I$25,GC$3="Samedi",GG$20*[1]Données!$D$25,GC$3="Dimanche",GG$20*[1]Données!$F$25,$B20="SSIAP2",GG$20*[1]Données!$C$25)</f>
        <v>#N/A</v>
      </c>
      <c r="GL22" s="52" t="e">
        <f>_xlfn.IFS(GJ$7="X",GH$20*[1]Données!$I$25,GC$3="Samedi",GH$20*[1]Données!$D$25,GC$3="Dimanche",GH$20*[1]Données!$F$25,FZ$20="SSIAP2",GH$20*[1]Données!$C$25)</f>
        <v>#N/A</v>
      </c>
      <c r="GM22" s="52" t="e">
        <f>_xlfn.IFS(GJ$7="X",GI$20*[1]Données!$I$25,GC$3="Samedi",GI$20*[1]Données!$D$25,GC$3="Dimanche",GI$20*[1]Données!$F$25,$B20="SSIAP2",GI$20*[1]Données!$B$25)</f>
        <v>#N/A</v>
      </c>
      <c r="GN22" s="52">
        <f>IF($B20="SSIAP2",SUM(GJ22:GM22),0)</f>
        <v>0</v>
      </c>
      <c r="GO22" s="72"/>
      <c r="GP22" s="72"/>
      <c r="GQ22" s="75"/>
      <c r="GR22" s="69"/>
      <c r="GS22" s="69"/>
      <c r="GT22" s="69"/>
      <c r="GU22" s="69"/>
      <c r="GV22" s="52" t="e">
        <f>_xlfn.IFS(GV$7="X",GR$20*[1]Données!$H$25,GO$3="Samedi",GR$20*[1]Données!$D$25,GO$3="Dimanche",GR$20*[1]Données!$F$25,$B20="SSIAP2",GR$20*[1]Données!$B$25)</f>
        <v>#N/A</v>
      </c>
      <c r="GW22" s="52" t="e">
        <f>_xlfn.IFS(GV$7="X",GS$20*[1]Données!$I$25,GO$3="Samedi",GS$20*[1]Données!$D$25,GO$3="Dimanche",GS$20*[1]Données!$F$25,$B20="SSIAP2",GS$20*[1]Données!$C$25)</f>
        <v>#N/A</v>
      </c>
      <c r="GX22" s="52" t="e">
        <f>_xlfn.IFS(GV$7="X",GT$20*[1]Données!$I$25,GO$3="Samedi",GT$20*[1]Données!$D$25,GO$3="Dimanche",GT$20*[1]Données!$F$25,GL$20="SSIAP2",GT$20*[1]Données!$C$25)</f>
        <v>#N/A</v>
      </c>
      <c r="GY22" s="52" t="e">
        <f>_xlfn.IFS(GV$7="X",GU$20*[1]Données!$I$25,GO$3="Samedi",GU$20*[1]Données!$D$25,GO$3="Dimanche",GU$20*[1]Données!$F$25,$B20="SSIAP2",GU$20*[1]Données!$B$25)</f>
        <v>#N/A</v>
      </c>
      <c r="GZ22" s="52">
        <f>IF($B20="SSIAP2",SUM(GV22:GY22),0)</f>
        <v>0</v>
      </c>
      <c r="HA22" s="72"/>
      <c r="HB22" s="72"/>
      <c r="HC22" s="75"/>
      <c r="HD22" s="69"/>
      <c r="HE22" s="69"/>
      <c r="HF22" s="69"/>
      <c r="HG22" s="69"/>
      <c r="HH22" s="52" t="e">
        <f>_xlfn.IFS(HH$7="X",HD$20*[1]Données!$H$25,HA$3="Samedi",HD$20*[1]Données!$D$25,HA$3="Dimanche",HD$20*[1]Données!$F$25,$B20="SSIAP2",HD$20*[1]Données!$B$25)</f>
        <v>#N/A</v>
      </c>
      <c r="HI22" s="52" t="e">
        <f>_xlfn.IFS(HH$7="X",HE$20*[1]Données!$I$25,HA$3="Samedi",HE$20*[1]Données!$D$25,HA$3="Dimanche",HE$20*[1]Données!$F$25,$B20="SSIAP2",HE$20*[1]Données!$C$25)</f>
        <v>#N/A</v>
      </c>
      <c r="HJ22" s="52" t="e">
        <f>_xlfn.IFS(HH$7="X",HF$20*[1]Données!$I$25,HA$3="Samedi",HF$20*[1]Données!$D$25,HA$3="Dimanche",HF$20*[1]Données!$F$25,GX$20="SSIAP2",HF$20*[1]Données!$C$25)</f>
        <v>#N/A</v>
      </c>
      <c r="HK22" s="52" t="e">
        <f>_xlfn.IFS(HH$7="X",HG$20*[1]Données!$I$25,HA$3="Samedi",HG$20*[1]Données!$D$25,HA$3="Dimanche",HG$20*[1]Données!$F$25,$B20="SSIAP2",HG$20*[1]Données!$B$25)</f>
        <v>#N/A</v>
      </c>
      <c r="HL22" s="52">
        <f>IF($B20="SSIAP2",SUM(HH22:HK22),0)</f>
        <v>0</v>
      </c>
      <c r="HM22" s="72"/>
      <c r="HN22" s="72"/>
      <c r="HO22" s="75"/>
      <c r="HP22" s="69"/>
      <c r="HQ22" s="69"/>
      <c r="HR22" s="69"/>
      <c r="HS22" s="69"/>
      <c r="HT22" s="52">
        <f>_xlfn.IFS(HT$7="X",HP$20*[1]Données!$H$25,HM$3="Samedi",HP$20*[1]Données!$D$25,HM$3="Dimanche",HP$20*[1]Données!$F$25,$B20="SSIAP2",HP$20*[1]Données!$B$25)</f>
        <v>116.8</v>
      </c>
      <c r="HU22" s="52">
        <f>_xlfn.IFS(HT$7="X",HQ$20*[1]Données!$I$25,HM$3="Samedi",HQ$20*[1]Données!$D$25,HM$3="Dimanche",HQ$20*[1]Données!$F$25,$B20="SSIAP2",HQ$20*[1]Données!$C$25)</f>
        <v>262.8</v>
      </c>
      <c r="HV22" s="52">
        <f>_xlfn.IFS(HT$7="X",HR$20*[1]Données!$I$25,HM$3="Samedi",HR$20*[1]Données!$D$25,HM$3="Dimanche",HR$20*[1]Données!$F$25,HJ$20="SSIAP2",HR$20*[1]Données!$C$25)</f>
        <v>29.2</v>
      </c>
      <c r="HW22" s="52">
        <f>_xlfn.IFS(HT$7="X",HS$20*[1]Données!$I$25,HM$3="Samedi",HS$20*[1]Données!$D$25,HM$3="Dimanche",HS$20*[1]Données!$F$25,$B20="SSIAP2",HS$20*[1]Données!$B$25)</f>
        <v>29.2</v>
      </c>
      <c r="HX22" s="52">
        <f>IF($B20="SSIAP2",SUM(HT22:HW22),0)</f>
        <v>0</v>
      </c>
      <c r="HY22" s="72"/>
      <c r="HZ22" s="72"/>
      <c r="IA22" s="75"/>
      <c r="IB22" s="69"/>
      <c r="IC22" s="69"/>
      <c r="ID22" s="69"/>
      <c r="IE22" s="69"/>
      <c r="IF22" s="52">
        <f>_xlfn.IFS(IF$7="X",IB$20*[1]Données!$H$25,HY$3="Samedi",IB$20*[1]Données!$D$25,HY$3="Dimanche",IB$20*[1]Données!$F$25,$B20="SSIAP2",IB$20*[1]Données!$B$25)</f>
        <v>128.47999999999999</v>
      </c>
      <c r="IG22" s="52">
        <f>_xlfn.IFS(IF$7="X",IC$20*[1]Données!$I$25,HY$3="Samedi",IC$20*[1]Données!$D$25,HY$3="Dimanche",IC$20*[1]Données!$F$25,$B20="SSIAP2",IC$20*[1]Données!$C$25)</f>
        <v>289.08</v>
      </c>
      <c r="IH22" s="52">
        <f>_xlfn.IFS(IF$7="X",ID$20*[1]Données!$I$25,HY$3="Samedi",ID$20*[1]Données!$D$25,HY$3="Dimanche",ID$20*[1]Données!$F$25,HV$20="SSIAP2",ID$20*[1]Données!$C$25)</f>
        <v>32.119999999999997</v>
      </c>
      <c r="II22" s="52">
        <f>_xlfn.IFS(IF$7="X",IE$20*[1]Données!$I$25,HY$3="Samedi",IE$20*[1]Données!$D$25,HY$3="Dimanche",IE$20*[1]Données!$F$25,$B20="SSIAP2",IE$20*[1]Données!$B$25)</f>
        <v>32.119999999999997</v>
      </c>
      <c r="IJ22" s="52">
        <f>IF($B20="SSIAP2",SUM(IF22:II22),0)</f>
        <v>0</v>
      </c>
      <c r="IK22" s="72"/>
      <c r="IL22" s="72"/>
      <c r="IM22" s="75"/>
      <c r="IN22" s="69"/>
      <c r="IO22" s="69"/>
      <c r="IP22" s="69"/>
      <c r="IQ22" s="69"/>
      <c r="IR22" s="52" t="e">
        <f>_xlfn.IFS(IR$7="X",IN$20*[1]Données!$H$25,IK$3="Samedi",IN$20*[1]Données!$D$25,IK$3="Dimanche",IN$20*[1]Données!$F$25,$B20="SSIAP2",IN$20*[1]Données!$B$25)</f>
        <v>#N/A</v>
      </c>
      <c r="IS22" s="52" t="e">
        <f>_xlfn.IFS(IR$7="X",IO$20*[1]Données!$I$25,IK$3="Samedi",IO$20*[1]Données!$D$25,IK$3="Dimanche",IO$20*[1]Données!$F$25,$B20="SSIAP2",IO$20*[1]Données!$C$25)</f>
        <v>#N/A</v>
      </c>
      <c r="IT22" s="52" t="e">
        <f>_xlfn.IFS(IR$7="X",IP$20*[1]Données!$I$25,IK$3="Samedi",IP$20*[1]Données!$D$25,IK$3="Dimanche",IP$20*[1]Données!$F$25,IH$20="SSIAP2",IP$20*[1]Données!$C$25)</f>
        <v>#N/A</v>
      </c>
      <c r="IU22" s="52" t="e">
        <f>_xlfn.IFS(IR$7="X",IQ$20*[1]Données!$I$25,IK$3="Samedi",IQ$20*[1]Données!$D$25,IK$3="Dimanche",IQ$20*[1]Données!$F$25,$B20="SSIAP2",IQ$20*[1]Données!$B$25)</f>
        <v>#N/A</v>
      </c>
      <c r="IV22" s="52">
        <f>IF($B20="SSIAP2",SUM(IR22:IU22),0)</f>
        <v>0</v>
      </c>
      <c r="IW22" s="72"/>
      <c r="IX22" s="72"/>
      <c r="IY22" s="75"/>
      <c r="IZ22" s="69"/>
      <c r="JA22" s="69"/>
      <c r="JB22" s="69"/>
      <c r="JC22" s="69"/>
      <c r="JD22" s="52" t="e">
        <f>_xlfn.IFS(JD$7="X",IZ$20*[1]Données!$H$25,IW$3="Samedi",IZ$20*[1]Données!$D$25,IW$3="Dimanche",IZ$20*[1]Données!$F$25,$B20="SSIAP2",IZ$20*[1]Données!$B$25)</f>
        <v>#N/A</v>
      </c>
      <c r="JE22" s="52" t="e">
        <f>_xlfn.IFS(JD$7="X",JA$20*[1]Données!$I$25,IW$3="Samedi",JA$20*[1]Données!$D$25,IW$3="Dimanche",JA$20*[1]Données!$F$25,$B20="SSIAP2",JA$20*[1]Données!$C$25)</f>
        <v>#N/A</v>
      </c>
      <c r="JF22" s="52" t="e">
        <f>_xlfn.IFS(JD$7="X",JB$20*[1]Données!$I$25,IW$3="Samedi",JB$20*[1]Données!$D$25,IW$3="Dimanche",JB$20*[1]Données!$F$25,IT$20="SSIAP2",JB$20*[1]Données!$C$25)</f>
        <v>#N/A</v>
      </c>
      <c r="JG22" s="52" t="e">
        <f>_xlfn.IFS(JD$7="X",JC$20*[1]Données!$I$25,IW$3="Samedi",JC$20*[1]Données!$D$25,IW$3="Dimanche",JC$20*[1]Données!$F$25,$B20="SSIAP2",JC$20*[1]Données!$B$25)</f>
        <v>#N/A</v>
      </c>
      <c r="JH22" s="52">
        <f>IF($B20="SSIAP2",SUM(JD22:JG22),0)</f>
        <v>0</v>
      </c>
      <c r="JI22" s="72"/>
      <c r="JJ22" s="72"/>
      <c r="JK22" s="75"/>
      <c r="JL22" s="69"/>
      <c r="JM22" s="69"/>
      <c r="JN22" s="69"/>
      <c r="JO22" s="69"/>
      <c r="JP22" s="52" t="e">
        <f>_xlfn.IFS(JP$7="X",JL$20*[1]Données!$H$25,JI$3="Samedi",JL$20*[1]Données!$D$25,JI$3="Dimanche",JL$20*[1]Données!$F$25,$B20="SSIAP2",JL$20*[1]Données!$B$25)</f>
        <v>#N/A</v>
      </c>
      <c r="JQ22" s="52" t="e">
        <f>_xlfn.IFS(JP$7="X",JM$20*[1]Données!$I$25,JI$3="Samedi",JM$20*[1]Données!$D$25,JI$3="Dimanche",JM$20*[1]Données!$F$25,$B20="SSIAP2",JM$20*[1]Données!$C$25)</f>
        <v>#N/A</v>
      </c>
      <c r="JR22" s="52" t="e">
        <f>_xlfn.IFS(JP$7="X",JN$20*[1]Données!$I$25,JI$3="Samedi",JN$20*[1]Données!$D$25,JI$3="Dimanche",JN$20*[1]Données!$F$25,JF$20="SSIAP2",JN$20*[1]Données!$C$25)</f>
        <v>#N/A</v>
      </c>
      <c r="JS22" s="52" t="e">
        <f>_xlfn.IFS(JP$7="X",JO$20*[1]Données!$I$25,JI$3="Samedi",JO$20*[1]Données!$D$25,JI$3="Dimanche",JO$20*[1]Données!$F$25,$B20="SSIAP2",JO$20*[1]Données!$B$25)</f>
        <v>#N/A</v>
      </c>
      <c r="JT22" s="52">
        <f>IF($B20="SSIAP2",SUM(JP22:JS22),0)</f>
        <v>0</v>
      </c>
      <c r="JU22" s="72"/>
      <c r="JV22" s="72"/>
      <c r="JW22" s="75"/>
      <c r="JX22" s="69"/>
      <c r="JY22" s="69"/>
      <c r="JZ22" s="69"/>
      <c r="KA22" s="69"/>
      <c r="KB22" s="52" t="e">
        <f>_xlfn.IFS(KB$7="X",JX$20*[1]Données!$H$25,JU$3="Samedi",JX$20*[1]Données!$D$25,JU$3="Dimanche",JX$20*[1]Données!$F$25,$B20="SSIAP2",JX$20*[1]Données!$B$25)</f>
        <v>#N/A</v>
      </c>
      <c r="KC22" s="52" t="e">
        <f>_xlfn.IFS(KB$7="X",JY$20*[1]Données!$I$25,JU$3="Samedi",JY$20*[1]Données!$D$25,JU$3="Dimanche",JY$20*[1]Données!$F$25,$B20="SSIAP2",JY$20*[1]Données!$C$25)</f>
        <v>#N/A</v>
      </c>
      <c r="KD22" s="52" t="e">
        <f>_xlfn.IFS(KB$7="X",JZ$20*[1]Données!$I$25,JU$3="Samedi",JZ$20*[1]Données!$D$25,JU$3="Dimanche",JZ$20*[1]Données!$F$25,JR$20="SSIAP2",JZ$20*[1]Données!$C$25)</f>
        <v>#N/A</v>
      </c>
      <c r="KE22" s="52" t="e">
        <f>_xlfn.IFS(KB$7="X",KA$20*[1]Données!$I$25,JU$3="Samedi",KA$20*[1]Données!$D$25,JU$3="Dimanche",KA$20*[1]Données!$F$25,$B20="SSIAP2",KA$20*[1]Données!$B$25)</f>
        <v>#N/A</v>
      </c>
      <c r="KF22" s="52">
        <f>IF($B20="SSIAP2",SUM(KB22:KE22),0)</f>
        <v>0</v>
      </c>
      <c r="KG22" s="72"/>
      <c r="KH22" s="72"/>
      <c r="KI22" s="75"/>
      <c r="KJ22" s="69"/>
      <c r="KK22" s="69"/>
      <c r="KL22" s="69"/>
      <c r="KM22" s="69"/>
      <c r="KN22" s="52" t="e">
        <f>_xlfn.IFS(KN$7="X",KJ$20*[1]Données!$H$25,KG$3="Samedi",KJ$20*[1]Données!$D$25,KG$3="Dimanche",KJ$20*[1]Données!$F$25,$B20="SSIAP2",KJ$20*[1]Données!$B$25)</f>
        <v>#N/A</v>
      </c>
      <c r="KO22" s="52" t="e">
        <f>_xlfn.IFS(KN$7="X",KK$20*[1]Données!$I$25,KG$3="Samedi",KK$20*[1]Données!$D$25,KG$3="Dimanche",KK$20*[1]Données!$F$25,$B20="SSIAP2",KK$20*[1]Données!$C$25)</f>
        <v>#N/A</v>
      </c>
      <c r="KP22" s="52" t="e">
        <f>_xlfn.IFS(KN$7="X",KL$20*[1]Données!$I$25,KG$3="Samedi",KL$20*[1]Données!$D$25,KG$3="Dimanche",KL$20*[1]Données!$F$25,KD$20="SSIAP2",KL$20*[1]Données!$C$25)</f>
        <v>#N/A</v>
      </c>
      <c r="KQ22" s="52" t="e">
        <f>_xlfn.IFS(KN$7="X",KM$20*[1]Données!$I$25,KG$3="Samedi",KM$20*[1]Données!$D$25,KG$3="Dimanche",KM$20*[1]Données!$F$25,$B20="SSIAP2",KM$20*[1]Données!$B$25)</f>
        <v>#N/A</v>
      </c>
      <c r="KR22" s="52">
        <f>IF($B20="SSIAP2",SUM(KN22:KQ22),0)</f>
        <v>0</v>
      </c>
      <c r="KS22" s="72"/>
      <c r="KT22" s="72"/>
      <c r="KU22" s="75"/>
      <c r="KV22" s="69"/>
      <c r="KW22" s="69"/>
      <c r="KX22" s="69"/>
      <c r="KY22" s="69"/>
      <c r="KZ22" s="52">
        <f>_xlfn.IFS(KZ$7="X",KV$20*[1]Données!$H$25,KS$3="Samedi",KV$20*[1]Données!$D$25,KS$3="Dimanche",KV$20*[1]Données!$F$25,$B20="SSIAP2",KV$20*[1]Données!$B$25)</f>
        <v>116.8</v>
      </c>
      <c r="LA22" s="52">
        <f>_xlfn.IFS(KZ$7="X",KW$20*[1]Données!$I$25,KS$3="Samedi",KW$20*[1]Données!$D$25,KS$3="Dimanche",KW$20*[1]Données!$F$25,$B20="SSIAP2",KW$20*[1]Données!$C$25)</f>
        <v>262.8</v>
      </c>
      <c r="LB22" s="52">
        <f>_xlfn.IFS(KZ$7="X",KX$20*[1]Données!$I$25,KS$3="Samedi",KX$20*[1]Données!$D$25,KS$3="Dimanche",KX$20*[1]Données!$F$25,KP$20="SSIAP2",KX$20*[1]Données!$C$25)</f>
        <v>29.2</v>
      </c>
      <c r="LC22" s="52">
        <f>_xlfn.IFS(KZ$7="X",KY$20*[1]Données!$I$25,KS$3="Samedi",KY$20*[1]Données!$D$25,KS$3="Dimanche",KY$20*[1]Données!$F$25,$B20="SSIAP2",KY$20*[1]Données!$B$25)</f>
        <v>29.2</v>
      </c>
      <c r="LD22" s="52">
        <f>IF($B20="SSIAP2",SUM(KZ22:LC22),0)</f>
        <v>0</v>
      </c>
      <c r="LE22" s="72"/>
      <c r="LF22" s="72"/>
      <c r="LG22" s="75"/>
      <c r="LH22" s="69"/>
      <c r="LI22" s="69"/>
      <c r="LJ22" s="69"/>
      <c r="LK22" s="69"/>
      <c r="LL22" s="52">
        <f>_xlfn.IFS(LL$7="X",LH$20*[1]Données!$H$25,LE$3="Samedi",LH$20*[1]Données!$D$25,LE$3="Dimanche",LH$20*[1]Données!$F$25,$B20="SSIAP2",LH$20*[1]Données!$B$25)</f>
        <v>128.47999999999999</v>
      </c>
      <c r="LM22" s="52">
        <f>_xlfn.IFS(LL$7="X",LI$20*[1]Données!$I$25,LE$3="Samedi",LI$20*[1]Données!$D$25,LE$3="Dimanche",LI$20*[1]Données!$F$25,$B20="SSIAP2",LI$20*[1]Données!$C$25)</f>
        <v>289.08</v>
      </c>
      <c r="LN22" s="52">
        <f>_xlfn.IFS(LL$7="X",LJ$20*[1]Données!$I$25,LE$3="Samedi",LJ$20*[1]Données!$D$25,LE$3="Dimanche",LJ$20*[1]Données!$F$25,LB$20="SSIAP2",LJ$20*[1]Données!$C$25)</f>
        <v>32.119999999999997</v>
      </c>
      <c r="LO22" s="52">
        <f>_xlfn.IFS(LL$7="X",LK$20*[1]Données!$I$25,LE$3="Samedi",LK$20*[1]Données!$D$25,LE$3="Dimanche",LK$20*[1]Données!$F$25,$B20="SSIAP2",LK$20*[1]Données!$B$25)</f>
        <v>32.119999999999997</v>
      </c>
      <c r="LP22" s="52">
        <f>IF($B20="SSIAP2",SUM(LL22:LO22),0)</f>
        <v>0</v>
      </c>
      <c r="LQ22" s="72"/>
      <c r="LR22" s="72"/>
      <c r="LS22" s="75"/>
      <c r="LT22" s="69"/>
      <c r="LU22" s="69"/>
      <c r="LV22" s="69"/>
      <c r="LW22" s="69"/>
      <c r="LX22" s="52" t="e">
        <f>_xlfn.IFS(LX$7="X",LT$20*[1]Données!$H$25,LQ$3="Samedi",LT$20*[1]Données!$D$25,LQ$3="Dimanche",LT$20*[1]Données!$F$25,$B20="SSIAP2",LT$20*[1]Données!$B$25)</f>
        <v>#N/A</v>
      </c>
      <c r="LY22" s="52" t="e">
        <f>_xlfn.IFS(LX$7="X",LU$20*[1]Données!$I$25,LQ$3="Samedi",LU$20*[1]Données!$D$25,LQ$3="Dimanche",LU$20*[1]Données!$F$25,$B20="SSIAP2",LU$20*[1]Données!$C$25)</f>
        <v>#N/A</v>
      </c>
      <c r="LZ22" s="52" t="e">
        <f>_xlfn.IFS(LX$7="X",LV$20*[1]Données!$I$25,LQ$3="Samedi",LV$20*[1]Données!$D$25,LQ$3="Dimanche",LV$20*[1]Données!$F$25,LN$20="SSIAP2",LV$20*[1]Données!$C$25)</f>
        <v>#N/A</v>
      </c>
      <c r="MA22" s="52" t="e">
        <f>_xlfn.IFS(LX$7="X",LW$20*[1]Données!$I$25,LQ$3="Samedi",LW$20*[1]Données!$D$25,LQ$3="Dimanche",LW$20*[1]Données!$F$25,$B20="SSIAP2",LW$20*[1]Données!$B$25)</f>
        <v>#N/A</v>
      </c>
      <c r="MB22" s="52">
        <f>IF($B20="SSIAP2",SUM(LX22:MA22),0)</f>
        <v>0</v>
      </c>
      <c r="MC22" s="72"/>
      <c r="MD22" s="72"/>
      <c r="ME22" s="75"/>
      <c r="MF22" s="69"/>
      <c r="MG22" s="69"/>
      <c r="MH22" s="69"/>
      <c r="MI22" s="69"/>
      <c r="MJ22" s="52" t="e">
        <f>_xlfn.IFS(MJ$7="X",MF$20*[1]Données!$H$25,MC$3="Samedi",MF$20*[1]Données!$D$25,MC$3="Dimanche",MF$20*[1]Données!$F$25,$B20="SSIAP2",MF$20*[1]Données!$B$25)</f>
        <v>#N/A</v>
      </c>
      <c r="MK22" s="52" t="e">
        <f>_xlfn.IFS(MJ$7="X",MG$20*[1]Données!$I$25,MC$3="Samedi",MG$20*[1]Données!$D$25,MC$3="Dimanche",MG$20*[1]Données!$F$25,$B20="SSIAP2",MG$20*[1]Données!$C$25)</f>
        <v>#N/A</v>
      </c>
      <c r="ML22" s="52" t="e">
        <f>_xlfn.IFS(MJ$7="X",MH$20*[1]Données!$I$25,MC$3="Samedi",MH$20*[1]Données!$D$25,MC$3="Dimanche",MH$20*[1]Données!$F$25,LZ$20="SSIAP2",MH$20*[1]Données!$C$25)</f>
        <v>#N/A</v>
      </c>
      <c r="MM22" s="52" t="e">
        <f>_xlfn.IFS(MJ$7="X",MI$20*[1]Données!$I$25,MC$3="Samedi",MI$20*[1]Données!$D$25,MC$3="Dimanche",MI$20*[1]Données!$F$25,$B20="SSIAP2",MI$20*[1]Données!$B$25)</f>
        <v>#N/A</v>
      </c>
      <c r="MN22" s="52">
        <f>IF($B20="SSIAP2",SUM(MJ22:MM22),0)</f>
        <v>0</v>
      </c>
      <c r="MO22" s="72"/>
      <c r="MP22" s="72"/>
      <c r="MQ22" s="75"/>
      <c r="MR22" s="69"/>
      <c r="MS22" s="69"/>
      <c r="MT22" s="69"/>
      <c r="MU22" s="69"/>
      <c r="MV22" s="52" t="e">
        <f>_xlfn.IFS(MV$7="X",MR$20*[1]Données!$H$25,MO$3="Samedi",MR$20*[1]Données!$D$25,MO$3="Dimanche",MR$20*[1]Données!$F$25,$B20="SSIAP2",MR$20*[1]Données!$B$25)</f>
        <v>#N/A</v>
      </c>
      <c r="MW22" s="52" t="e">
        <f>_xlfn.IFS(MV$7="X",MS$20*[1]Données!$I$25,MO$3="Samedi",MS$20*[1]Données!$D$25,MO$3="Dimanche",MS$20*[1]Données!$F$25,$B20="SSIAP2",MS$20*[1]Données!$C$25)</f>
        <v>#N/A</v>
      </c>
      <c r="MX22" s="52" t="e">
        <f>_xlfn.IFS(MV$7="X",MT$20*[1]Données!$I$25,MO$3="Samedi",MT$20*[1]Données!$D$25,MO$3="Dimanche",MT$20*[1]Données!$F$25,ML$20="SSIAP2",MT$20*[1]Données!$C$25)</f>
        <v>#N/A</v>
      </c>
      <c r="MY22" s="52" t="e">
        <f>_xlfn.IFS(MV$7="X",MU$20*[1]Données!$I$25,MO$3="Samedi",MU$20*[1]Données!$D$25,MO$3="Dimanche",MU$20*[1]Données!$F$25,$B20="SSIAP2",MU$20*[1]Données!$B$25)</f>
        <v>#N/A</v>
      </c>
      <c r="MZ22" s="52">
        <f>IF($B20="SSIAP2",SUM(MV22:MY22),0)</f>
        <v>0</v>
      </c>
      <c r="NA22" s="72"/>
      <c r="NB22" s="72"/>
      <c r="NC22" s="75"/>
      <c r="ND22" s="69"/>
      <c r="NE22" s="69"/>
      <c r="NF22" s="69"/>
      <c r="NG22" s="69"/>
      <c r="NH22" s="52" t="e">
        <f>_xlfn.IFS(NH$7="X",ND$20*[1]Données!$H$25,NA$3="Samedi",ND$20*[1]Données!$D$25,NA$3="Dimanche",ND$20*[1]Données!$F$25,$B20="SSIAP2",ND$20*[1]Données!$B$25)</f>
        <v>#N/A</v>
      </c>
      <c r="NI22" s="52" t="e">
        <f>_xlfn.IFS(NH$7="X",NE$20*[1]Données!$I$25,NA$3="Samedi",NE$20*[1]Données!$D$25,NA$3="Dimanche",NE$20*[1]Données!$F$25,$B20="SSIAP2",NE$20*[1]Données!$C$25)</f>
        <v>#N/A</v>
      </c>
      <c r="NJ22" s="52" t="e">
        <f>_xlfn.IFS(NH$7="X",NF$20*[1]Données!$I$25,NA$3="Samedi",NF$20*[1]Données!$D$25,NA$3="Dimanche",NF$20*[1]Données!$F$25,MX$20="SSIAP2",NF$20*[1]Données!$C$25)</f>
        <v>#N/A</v>
      </c>
      <c r="NK22" s="52" t="e">
        <f>_xlfn.IFS(NH$7="X",NG$20*[1]Données!$I$25,NA$3="Samedi",NG$20*[1]Données!$D$25,NA$3="Dimanche",NG$20*[1]Données!$F$25,$B20="SSIAP2",NG$20*[1]Données!$B$25)</f>
        <v>#N/A</v>
      </c>
      <c r="NL22" s="52">
        <f>IF($B20="SSIAP2",SUM(NH22:NK22),0)</f>
        <v>0</v>
      </c>
      <c r="NM22" s="52">
        <f>IF($B20="SSIAP2",SUM($P22+$AB22+$AN22+$AZ22+$BL22+$BX22+$CJ22+$CV22+$DH22+$DT22+$EF22+$ER22+$FD22+$FP22+$GB21+$GB22+$GN22+$GZ22+$HL22+$HX22+$IJ22+$IV22+$JH22+$JT22+$KF22+$KR22+$LD22+$LP22+$MB22+$MN22+$MZ22+$NL22),0)</f>
        <v>0</v>
      </c>
    </row>
    <row r="23" spans="1:377" ht="15.75" hidden="1" thickBot="1">
      <c r="A23" s="79"/>
      <c r="B23" s="82"/>
      <c r="C23" s="82"/>
      <c r="D23" s="53"/>
      <c r="E23" s="73"/>
      <c r="F23" s="73"/>
      <c r="G23" s="76"/>
      <c r="H23" s="70"/>
      <c r="I23" s="70"/>
      <c r="J23" s="70"/>
      <c r="K23" s="70"/>
      <c r="L23" s="54">
        <f>_xlfn.IFS(L$7="X",H$20*[1]Données!$H$26,E$3="Samedi",H$20*[1]Données!$D$26,E$3="Dimanche",H$20*[1]Données!$F$26,$B20="SSIAP3",H$20*[1]Données!$B$26)</f>
        <v>0</v>
      </c>
      <c r="M23" s="54">
        <f>_xlfn.IFS(L$7="X",I$20*[1]Données!$I$26,E$3="Samedi",I$20*[1]Données!$D$26,E$3="Dimanche",I$20*[1]Données!$F$26,$B20="SSIAP3",I$20*[1]Données!$C$26)</f>
        <v>816.96</v>
      </c>
      <c r="N23" s="54">
        <f>_xlfn.IFS(L$7="X",J$20*[1]Données!$I$26,E$3="Samedi",J$20*[1]Données!$D$26,E$3="Dimanche",J$20*[1]Données!$F$26,$B20="SSIAP3",J$20*[1]Données!$C$26)</f>
        <v>102.12</v>
      </c>
      <c r="O23" s="52">
        <f>_xlfn.IFS(L$7="X",K$20*[1]Données!$I$26,E$3="Samedi",K$20*[1]Données!$D$26,E$3="Dimanche",K$20*[1]Données!$F$26,$B20="SSIAP3",K$20*[1]Données!$B$26)</f>
        <v>102.12000000000019</v>
      </c>
      <c r="P23" s="54">
        <f>IF($B20="SSIAP3",SUM(L23:O23),0)</f>
        <v>0</v>
      </c>
      <c r="Q23" s="73"/>
      <c r="R23" s="73"/>
      <c r="S23" s="76"/>
      <c r="T23" s="70"/>
      <c r="U23" s="70"/>
      <c r="V23" s="70"/>
      <c r="W23" s="70"/>
      <c r="X23" s="54" t="e">
        <f>_xlfn.IFS(X$7="X",T$20*[1]Données!$H$26,Q$3="Samedi",T$20*[1]Données!$D$26,Q$3="Dimanche",T$20*[1]Données!$F$26,$B20="SSIAP3",T$20*[1]Données!$B$26)</f>
        <v>#N/A</v>
      </c>
      <c r="Y23" s="54" t="e">
        <f>_xlfn.IFS(X$7="X",U$20*[1]Données!$I$26,Q$3="Samedi",U$20*[1]Données!$D$26,Q$3="Dimanche",U$20*[1]Données!$F$26,$B20="SSIAP3",U$20*[1]Données!$C$26)</f>
        <v>#N/A</v>
      </c>
      <c r="Z23" s="54" t="e">
        <f>_xlfn.IFS(X$7="X",V$20*[1]Données!$I$26,Q$3="Samedi",V$20*[1]Données!$D$26,Q$3="Dimanche",V$20*[1]Données!$F$26,$B20="SSIAP3",V$20*[1]Données!$C$26)</f>
        <v>#N/A</v>
      </c>
      <c r="AA23" s="52" t="e">
        <f>_xlfn.IFS(X$7="X",W$20*[1]Données!$I$26,Q$3="Samedi",W$20*[1]Données!$D$26,Q$3="Dimanche",W$20*[1]Données!$F$26,$B20="SSIAP3",W$20*[1]Données!$B$26)</f>
        <v>#N/A</v>
      </c>
      <c r="AB23" s="54">
        <f>IF($B20="SSIAP3",SUM(X23:AA23),0)</f>
        <v>0</v>
      </c>
      <c r="AC23" s="73"/>
      <c r="AD23" s="73"/>
      <c r="AE23" s="76"/>
      <c r="AF23" s="70"/>
      <c r="AG23" s="70"/>
      <c r="AH23" s="70"/>
      <c r="AI23" s="70"/>
      <c r="AJ23" s="54" t="e">
        <f>_xlfn.IFS(AJ$7="X",AF$20*[1]Données!$H$26,AC$3="Samedi",AF$20*[1]Données!$D$26,AC$3="Dimanche",AF$20*[1]Données!$F$26,$B20="SSIAP3",AF$20*[1]Données!$B$26)</f>
        <v>#N/A</v>
      </c>
      <c r="AK23" s="54" t="e">
        <f>_xlfn.IFS(AJ$7="X",AG$20*[1]Données!$I$26,AC$3="Samedi",AG$20*[1]Données!$D$26,AC$3="Dimanche",AG$20*[1]Données!$F$26,$B20="SSIAP3",AG$20*[1]Données!$C$26)</f>
        <v>#N/A</v>
      </c>
      <c r="AL23" s="54" t="e">
        <f>_xlfn.IFS(AJ$7="X",AH$20*[1]Données!$I$26,AC$3="Samedi",AH$20*[1]Données!$D$26,AC$3="Dimanche",AH$20*[1]Données!$F$26,$B20="SSIAP3",AH$20*[1]Données!$C$26)</f>
        <v>#N/A</v>
      </c>
      <c r="AM23" s="52" t="e">
        <f>_xlfn.IFS(AJ$7="X",AI$20*[1]Données!$I$26,AC$3="Samedi",AI$20*[1]Données!$D$26,AC$3="Dimanche",AI$20*[1]Données!$F$26,$B20="SSIAP3",AI$20*[1]Données!$B$26)</f>
        <v>#N/A</v>
      </c>
      <c r="AN23" s="54">
        <f>IF($B20="SSIAP3",SUM(AJ23:AM23),0)</f>
        <v>0</v>
      </c>
      <c r="AO23" s="73"/>
      <c r="AP23" s="73"/>
      <c r="AQ23" s="76"/>
      <c r="AR23" s="70"/>
      <c r="AS23" s="70"/>
      <c r="AT23" s="70"/>
      <c r="AU23" s="70"/>
      <c r="AV23" s="54" t="e">
        <f>_xlfn.IFS(AV$7="X",AR$20*[1]Données!$H$26,AO$3="Samedi",AR$20*[1]Données!$D$26,AO$3="Dimanche",AR$20*[1]Données!$F$26,$B20="SSIAP3",AR$20*[1]Données!$B$26)</f>
        <v>#N/A</v>
      </c>
      <c r="AW23" s="54" t="e">
        <f>_xlfn.IFS(AV$7="X",AS$20*[1]Données!$I$26,AO$3="Samedi",AS$20*[1]Données!$D$26,AO$3="Dimanche",AS$20*[1]Données!$F$26,$B20="SSIAP3",AS$20*[1]Données!$C$26)</f>
        <v>#N/A</v>
      </c>
      <c r="AX23" s="54" t="e">
        <f>_xlfn.IFS(AV$7="X",AT$20*[1]Données!$I$26,AO$3="Samedi",AT$20*[1]Données!$D$26,AO$3="Dimanche",AT$20*[1]Données!$F$26,$B20="SSIAP3",AT$20*[1]Données!$C$26)</f>
        <v>#N/A</v>
      </c>
      <c r="AY23" s="52" t="e">
        <f>_xlfn.IFS(AV$7="X",AU$20*[1]Données!$I$26,AO$3="Samedi",AU$20*[1]Données!$D$26,AO$3="Dimanche",AU$20*[1]Données!$F$26,$B20="SSIAP3",AU$20*[1]Données!$B$26)</f>
        <v>#N/A</v>
      </c>
      <c r="AZ23" s="54">
        <f>IF($B20="SSIAP3",SUM(AV23:AY23),0)</f>
        <v>0</v>
      </c>
      <c r="BA23" s="73"/>
      <c r="BB23" s="73"/>
      <c r="BC23" s="76"/>
      <c r="BD23" s="70"/>
      <c r="BE23" s="70"/>
      <c r="BF23" s="70"/>
      <c r="BG23" s="70"/>
      <c r="BH23" s="54">
        <f>_xlfn.IFS(BH$7="X",BD$20*[1]Données!$H$26,BA$3="Samedi",BD$20*[1]Données!$D$26,BA$3="Dimanche",BD$20*[1]Données!$F$26,$B20="SSIAP3",BD$20*[1]Données!$B$26)</f>
        <v>184</v>
      </c>
      <c r="BI23" s="54">
        <f>_xlfn.IFS(BH$7="X",BE$20*[1]Données!$I$26,BA$3="Samedi",BE$20*[1]Données!$D$26,BA$3="Dimanche",BE$20*[1]Données!$F$26,$B20="SSIAP3",BE$20*[1]Données!$C$26)</f>
        <v>414</v>
      </c>
      <c r="BJ23" s="54">
        <f>_xlfn.IFS(BH$7="X",BF$20*[1]Données!$I$26,BA$3="Samedi",BF$20*[1]Données!$D$26,BA$3="Dimanche",BF$20*[1]Données!$F$26,$B20="SSIAP3",BF$20*[1]Données!$C$26)</f>
        <v>46</v>
      </c>
      <c r="BK23" s="52">
        <f>_xlfn.IFS(BH$7="X",BG$20*[1]Données!$I$26,BA$3="Samedi",BG$20*[1]Données!$D$26,BA$3="Dimanche",BG$20*[1]Données!$F$26,$B20="SSIAP3",BG$20*[1]Données!$B$26)</f>
        <v>46</v>
      </c>
      <c r="BL23" s="54">
        <f>IF($B20="SSIAP3",SUM(BH23:BK23),0)</f>
        <v>0</v>
      </c>
      <c r="BM23" s="73"/>
      <c r="BN23" s="73"/>
      <c r="BO23" s="76"/>
      <c r="BP23" s="70"/>
      <c r="BQ23" s="70"/>
      <c r="BR23" s="70"/>
      <c r="BS23" s="70"/>
      <c r="BT23" s="54">
        <f>_xlfn.IFS(BT$7="X",BP$20*[1]Données!$H$26,BM$3="Samedi",BP$20*[1]Données!$D$26,BM$3="Dimanche",BP$20*[1]Données!$F$26,$B20="SSIAP3",BP$20*[1]Données!$B$26)</f>
        <v>202.4</v>
      </c>
      <c r="BU23" s="54">
        <f>_xlfn.IFS(BT$7="X",BQ$20*[1]Données!$I$26,BM$3="Samedi",BQ$20*[1]Données!$D$26,BM$3="Dimanche",BQ$20*[1]Données!$F$26,$B20="SSIAP3",BQ$20*[1]Données!$C$26)</f>
        <v>455.40000000000003</v>
      </c>
      <c r="BV23" s="54">
        <f>_xlfn.IFS(BT$7="X",BR$20*[1]Données!$I$26,BM$3="Samedi",BR$20*[1]Données!$D$26,BM$3="Dimanche",BR$20*[1]Données!$F$26,$B20="SSIAP3",BR$20*[1]Données!$C$26)</f>
        <v>50.6</v>
      </c>
      <c r="BW23" s="52">
        <f>_xlfn.IFS(BT$7="X",BS$20*[1]Données!$I$26,BM$3="Samedi",BS$20*[1]Données!$D$26,BM$3="Dimanche",BS$20*[1]Données!$F$26,$B20="SSIAP3",BS$20*[1]Données!$B$26)</f>
        <v>50.6</v>
      </c>
      <c r="BX23" s="54">
        <f>IF($B20="SSIAP3",SUM(BT23:BW23),0)</f>
        <v>0</v>
      </c>
      <c r="BY23" s="73"/>
      <c r="BZ23" s="73"/>
      <c r="CA23" s="76"/>
      <c r="CB23" s="70"/>
      <c r="CC23" s="70"/>
      <c r="CD23" s="70"/>
      <c r="CE23" s="70"/>
      <c r="CF23" s="54" t="e">
        <f>_xlfn.IFS(CF$7="X",CB$20*[1]Données!$H$26,BY$3="Samedi",CB$20*[1]Données!$D$26,BY$3="Dimanche",CB$20*[1]Données!$F$26,$B20="SSIAP3",CB$20*[1]Données!$B$26)</f>
        <v>#N/A</v>
      </c>
      <c r="CG23" s="54" t="e">
        <f>_xlfn.IFS(CF$7="X",CC$20*[1]Données!$I$26,BY$3="Samedi",CC$20*[1]Données!$D$26,BY$3="Dimanche",CC$20*[1]Données!$F$26,$B20="SSIAP3",CC$20*[1]Données!$C$26)</f>
        <v>#N/A</v>
      </c>
      <c r="CH23" s="54" t="e">
        <f>_xlfn.IFS(CF$7="X",CD$20*[1]Données!$I$26,BY$3="Samedi",CD$20*[1]Données!$D$26,BY$3="Dimanche",CD$20*[1]Données!$F$26,$B20="SSIAP3",CD$20*[1]Données!$C$26)</f>
        <v>#N/A</v>
      </c>
      <c r="CI23" s="52" t="e">
        <f>_xlfn.IFS(CF$7="X",CE$20*[1]Données!$I$26,BY$3="Samedi",CE$20*[1]Données!$D$26,BY$3="Dimanche",CE$20*[1]Données!$F$26,$B20="SSIAP3",CE$20*[1]Données!$B$26)</f>
        <v>#N/A</v>
      </c>
      <c r="CJ23" s="54">
        <f>IF($B20="SSIAP3",SUM(CF23:CI23),0)</f>
        <v>0</v>
      </c>
      <c r="CK23" s="73"/>
      <c r="CL23" s="73"/>
      <c r="CM23" s="76"/>
      <c r="CN23" s="70"/>
      <c r="CO23" s="70"/>
      <c r="CP23" s="70"/>
      <c r="CQ23" s="70"/>
      <c r="CR23" s="54" t="e">
        <f>_xlfn.IFS(CR$7="X",CN$20*[1]Données!$H$26,CK$3="Samedi",CN$20*[1]Données!$D$26,CK$3="Dimanche",CN$20*[1]Données!$F$26,$B20="SSIAP3",CN$20*[1]Données!$B$26)</f>
        <v>#N/A</v>
      </c>
      <c r="CS23" s="54" t="e">
        <f>_xlfn.IFS(CR$7="X",CO$20*[1]Données!$I$26,CK$3="Samedi",CO$20*[1]Données!$D$26,CK$3="Dimanche",CO$20*[1]Données!$F$26,$B20="SSIAP3",CO$20*[1]Données!$C$26)</f>
        <v>#N/A</v>
      </c>
      <c r="CT23" s="54" t="e">
        <f>_xlfn.IFS(CR$7="X",CP$20*[1]Données!$I$26,CK$3="Samedi",CP$20*[1]Données!$D$26,CK$3="Dimanche",CP$20*[1]Données!$F$26,$B20="SSIAP3",CP$20*[1]Données!$C$26)</f>
        <v>#N/A</v>
      </c>
      <c r="CU23" s="52" t="e">
        <f>_xlfn.IFS(CR$7="X",CQ$20*[1]Données!$I$26,CK$3="Samedi",CQ$20*[1]Données!$D$26,CK$3="Dimanche",CQ$20*[1]Données!$F$26,$B20="SSIAP3",CQ$20*[1]Données!$B$26)</f>
        <v>#N/A</v>
      </c>
      <c r="CV23" s="54">
        <f>IF($B20="SSIAP3",SUM(CR23:CU23),0)</f>
        <v>0</v>
      </c>
      <c r="CW23" s="73"/>
      <c r="CX23" s="73"/>
      <c r="CY23" s="76"/>
      <c r="CZ23" s="70"/>
      <c r="DA23" s="70"/>
      <c r="DB23" s="70"/>
      <c r="DC23" s="70"/>
      <c r="DD23" s="54" t="e">
        <f>_xlfn.IFS(DD$7="X",CZ$20*[1]Données!$H$26,CW$3="Samedi",CZ$20*[1]Données!$D$26,CW$3="Dimanche",CZ$20*[1]Données!$F$26,$B20="SSIAP3",CZ$20*[1]Données!$B$26)</f>
        <v>#N/A</v>
      </c>
      <c r="DE23" s="54" t="e">
        <f>_xlfn.IFS(DD$7="X",DA$20*[1]Données!$I$26,CW$3="Samedi",DA$20*[1]Données!$D$26,CW$3="Dimanche",DA$20*[1]Données!$F$26,$B20="SSIAP3",DA$20*[1]Données!$C$26)</f>
        <v>#N/A</v>
      </c>
      <c r="DF23" s="54" t="e">
        <f>_xlfn.IFS(DD$7="X",DB$20*[1]Données!$I$26,CW$3="Samedi",DB$20*[1]Données!$D$26,CW$3="Dimanche",DB$20*[1]Données!$F$26,$B20="SSIAP3",DB$20*[1]Données!$C$26)</f>
        <v>#N/A</v>
      </c>
      <c r="DG23" s="52" t="e">
        <f>_xlfn.IFS(DD$7="X",DC$20*[1]Données!$I$26,CW$3="Samedi",DC$20*[1]Données!$D$26,CW$3="Dimanche",DC$20*[1]Données!$F$26,$B20="SSIAP3",DC$20*[1]Données!$B$26)</f>
        <v>#N/A</v>
      </c>
      <c r="DH23" s="54">
        <f>IF($B20="SSIAP3",SUM(DD23:DG23),0)</f>
        <v>0</v>
      </c>
      <c r="DI23" s="73"/>
      <c r="DJ23" s="73"/>
      <c r="DK23" s="76"/>
      <c r="DL23" s="70"/>
      <c r="DM23" s="70"/>
      <c r="DN23" s="70"/>
      <c r="DO23" s="70"/>
      <c r="DP23" s="54" t="e">
        <f>_xlfn.IFS(DP$7="X",DL$20*[1]Données!$H$26,DI$3="Samedi",DL$20*[1]Données!$D$26,DI$3="Dimanche",DL$20*[1]Données!$F$26,$B20="SSIAP3",DL$20*[1]Données!$B$26)</f>
        <v>#N/A</v>
      </c>
      <c r="DQ23" s="54" t="e">
        <f>_xlfn.IFS(DP$7="X",DM$20*[1]Données!$I$26,DI$3="Samedi",DM$20*[1]Données!$D$26,DI$3="Dimanche",DM$20*[1]Données!$F$26,$B20="SSIAP3",DM$20*[1]Données!$C$26)</f>
        <v>#N/A</v>
      </c>
      <c r="DR23" s="54" t="e">
        <f>_xlfn.IFS(DP$7="X",DN$20*[1]Données!$I$26,DI$3="Samedi",DN$20*[1]Données!$D$26,DI$3="Dimanche",DN$20*[1]Données!$F$26,$B20="SSIAP3",DN$20*[1]Données!$C$26)</f>
        <v>#N/A</v>
      </c>
      <c r="DS23" s="52" t="e">
        <f>_xlfn.IFS(DP$7="X",DO$20*[1]Données!$I$26,DI$3="Samedi",DO$20*[1]Données!$D$26,DI$3="Dimanche",DO$20*[1]Données!$F$26,$B20="SSIAP3",DO$20*[1]Données!$B$26)</f>
        <v>#N/A</v>
      </c>
      <c r="DT23" s="54">
        <f>IF($B20="SSIAP3",SUM(DP23:DS23),0)</f>
        <v>0</v>
      </c>
      <c r="DU23" s="73"/>
      <c r="DV23" s="73"/>
      <c r="DW23" s="76"/>
      <c r="DX23" s="70"/>
      <c r="DY23" s="70"/>
      <c r="DZ23" s="70"/>
      <c r="EA23" s="70"/>
      <c r="EB23" s="54" t="e">
        <f>_xlfn.IFS(EB$7="X",DX$20*[1]Données!$H$26,DU$3="Samedi",DX$20*[1]Données!$D$26,DU$3="Dimanche",DX$20*[1]Données!$F$26,$B20="SSIAP3",DX$20*[1]Données!$B$26)</f>
        <v>#N/A</v>
      </c>
      <c r="EC23" s="54" t="e">
        <f>_xlfn.IFS(EB$7="X",DY$20*[1]Données!$I$26,DU$3="Samedi",DY$20*[1]Données!$D$26,DU$3="Dimanche",DY$20*[1]Données!$F$26,$B20="SSIAP3",DY$20*[1]Données!$C$26)</f>
        <v>#N/A</v>
      </c>
      <c r="ED23" s="54" t="e">
        <f>_xlfn.IFS(EB$7="X",DZ$20*[1]Données!$I$26,DU$3="Samedi",DZ$20*[1]Données!$D$26,DU$3="Dimanche",DZ$20*[1]Données!$F$26,$B20="SSIAP3",DZ$20*[1]Données!$C$26)</f>
        <v>#N/A</v>
      </c>
      <c r="EE23" s="52" t="e">
        <f>_xlfn.IFS(EB$7="X",EA$20*[1]Données!$I$26,DU$3="Samedi",EA$20*[1]Données!$D$26,DU$3="Dimanche",EA$20*[1]Données!$F$26,$B20="SSIAP3",EA$20*[1]Données!$B$26)</f>
        <v>#N/A</v>
      </c>
      <c r="EF23" s="54">
        <f>IF($B20="SSIAP3",SUM(EB23:EE23),0)</f>
        <v>0</v>
      </c>
      <c r="EG23" s="73"/>
      <c r="EH23" s="73"/>
      <c r="EI23" s="76"/>
      <c r="EJ23" s="70"/>
      <c r="EK23" s="70"/>
      <c r="EL23" s="70"/>
      <c r="EM23" s="70"/>
      <c r="EN23" s="54">
        <f>_xlfn.IFS(EN$7="X",EJ$20*[1]Données!$H$26,EG$3="Samedi",EJ$20*[1]Données!$D$26,EG$3="Dimanche",EJ$20*[1]Données!$F$26,$B20="SSIAP3",EJ$20*[1]Données!$B$26)</f>
        <v>184</v>
      </c>
      <c r="EO23" s="54">
        <f>_xlfn.IFS(EN$7="X",EK$20*[1]Données!$I$26,EG$3="Samedi",EK$20*[1]Données!$D$26,EG$3="Dimanche",EK$20*[1]Données!$F$26,$B20="SSIAP3",EK$20*[1]Données!$C$26)</f>
        <v>414</v>
      </c>
      <c r="EP23" s="54">
        <f>_xlfn.IFS(EN$7="X",EL$20*[1]Données!$I$26,EG$3="Samedi",EL$20*[1]Données!$D$26,EG$3="Dimanche",EL$20*[1]Données!$F$26,$B20="SSIAP3",EL$20*[1]Données!$C$26)</f>
        <v>46</v>
      </c>
      <c r="EQ23" s="52">
        <f>_xlfn.IFS(EN$7="X",EM$20*[1]Données!$I$26,EG$3="Samedi",EM$20*[1]Données!$D$26,EG$3="Dimanche",EM$20*[1]Données!$F$26,$B20="SSIAP3",EM$20*[1]Données!$B$26)</f>
        <v>46</v>
      </c>
      <c r="ER23" s="54">
        <f>IF($B20="SSIAP3",SUM(EN23:EQ23),0)</f>
        <v>0</v>
      </c>
      <c r="ES23" s="73"/>
      <c r="ET23" s="73"/>
      <c r="EU23" s="76"/>
      <c r="EV23" s="70"/>
      <c r="EW23" s="70"/>
      <c r="EX23" s="70"/>
      <c r="EY23" s="70"/>
      <c r="EZ23" s="54">
        <f>_xlfn.IFS(EZ$7="X",EV$20*[1]Données!$H$26,ES$3="Samedi",EV$20*[1]Données!$D$26,ES$3="Dimanche",EV$20*[1]Données!$F$26,$B20="SSIAP3",EV$20*[1]Données!$B$26)</f>
        <v>202.4</v>
      </c>
      <c r="FA23" s="54">
        <f>_xlfn.IFS(EZ$7="X",EW$20*[1]Données!$I$26,ES$3="Samedi",EW$20*[1]Données!$D$26,ES$3="Dimanche",EW$20*[1]Données!$F$26,$B20="SSIAP3",EW$20*[1]Données!$C$26)</f>
        <v>455.40000000000003</v>
      </c>
      <c r="FB23" s="54">
        <f>_xlfn.IFS(EZ$7="X",EX$20*[1]Données!$I$26,ES$3="Samedi",EX$20*[1]Données!$D$26,ES$3="Dimanche",EX$20*[1]Données!$F$26,$B20="SSIAP3",EX$20*[1]Données!$C$26)</f>
        <v>50.6</v>
      </c>
      <c r="FC23" s="52">
        <f>_xlfn.IFS(EZ$7="X",EY$20*[1]Données!$I$26,ES$3="Samedi",EY$20*[1]Données!$D$26,ES$3="Dimanche",EY$20*[1]Données!$F$26,$B20="SSIAP3",EY$20*[1]Données!$B$26)</f>
        <v>50.6</v>
      </c>
      <c r="FD23" s="54">
        <f>IF($B20="SSIAP3",SUM(EZ23:FC23),0)</f>
        <v>0</v>
      </c>
      <c r="FE23" s="73"/>
      <c r="FF23" s="73"/>
      <c r="FG23" s="76"/>
      <c r="FH23" s="70"/>
      <c r="FI23" s="70"/>
      <c r="FJ23" s="70"/>
      <c r="FK23" s="70"/>
      <c r="FL23" s="54" t="e">
        <f>_xlfn.IFS(FL$7="X",FH$20*[1]Données!$H$26,FE$3="Samedi",FH$20*[1]Données!$D$26,FE$3="Dimanche",FH$20*[1]Données!$F$26,$B20="SSIAP3",FH$20*[1]Données!$B$26)</f>
        <v>#N/A</v>
      </c>
      <c r="FM23" s="54" t="e">
        <f>_xlfn.IFS(FL$7="X",FI$20*[1]Données!$I$26,FE$3="Samedi",FI$20*[1]Données!$D$26,FE$3="Dimanche",FI$20*[1]Données!$F$26,$B20="SSIAP3",FI$20*[1]Données!$C$26)</f>
        <v>#N/A</v>
      </c>
      <c r="FN23" s="54" t="e">
        <f>_xlfn.IFS(FL$7="X",FJ$20*[1]Données!$I$26,FE$3="Samedi",FJ$20*[1]Données!$D$26,FE$3="Dimanche",FJ$20*[1]Données!$F$26,$B20="SSIAP3",FJ$20*[1]Données!$C$26)</f>
        <v>#N/A</v>
      </c>
      <c r="FO23" s="52" t="e">
        <f>_xlfn.IFS(FL$7="X",FK$20*[1]Données!$I$26,FE$3="Samedi",FK$20*[1]Données!$D$26,FE$3="Dimanche",FK$20*[1]Données!$F$26,$B20="SSIAP3",FK$20*[1]Données!$B$26)</f>
        <v>#N/A</v>
      </c>
      <c r="FP23" s="54">
        <f>IF($B20="SSIAP3",SUM(FL23:FO23),0)</f>
        <v>0</v>
      </c>
      <c r="FQ23" s="73"/>
      <c r="FR23" s="73"/>
      <c r="FS23" s="76"/>
      <c r="FT23" s="70"/>
      <c r="FU23" s="70"/>
      <c r="FV23" s="70"/>
      <c r="FW23" s="70"/>
      <c r="FX23" s="54" t="e">
        <f>_xlfn.IFS(FX$7="X",FT$20*[1]Données!$H$26,FQ$3="Samedi",FT$20*[1]Données!$D$26,FQ$3="Dimanche",FT$20*[1]Données!$F$26,$B20="SSIAP3",FT$20*[1]Données!$B$26)</f>
        <v>#N/A</v>
      </c>
      <c r="FY23" s="54" t="e">
        <f>_xlfn.IFS(FX$7="X",FU$20*[1]Données!$I$26,FQ$3="Samedi",FU$20*[1]Données!$D$26,FQ$3="Dimanche",FU$20*[1]Données!$F$26,$B20="SSIAP3",FU$20*[1]Données!$C$26)</f>
        <v>#N/A</v>
      </c>
      <c r="FZ23" s="54" t="e">
        <f>_xlfn.IFS(FX$7="X",FV$20*[1]Données!$I$26,FQ$3="Samedi",FV$20*[1]Données!$D$26,FQ$3="Dimanche",FV$20*[1]Données!$F$26,$B20="SSIAP3",FV$20*[1]Données!$C$26)</f>
        <v>#N/A</v>
      </c>
      <c r="GA23" s="52" t="e">
        <f>_xlfn.IFS(FX$7="X",FW$20*[1]Données!$I$26,FQ$3="Samedi",FW$20*[1]Données!$D$26,FQ$3="Dimanche",FW$20*[1]Données!$F$26,$B20="SSIAP3",FW$20*[1]Données!$B$26)</f>
        <v>#N/A</v>
      </c>
      <c r="GB23" s="54">
        <f>IF($B20="SSIAP3",SUM(FX23:GA23),0)</f>
        <v>0</v>
      </c>
      <c r="GC23" s="73"/>
      <c r="GD23" s="73"/>
      <c r="GE23" s="76"/>
      <c r="GF23" s="70"/>
      <c r="GG23" s="70"/>
      <c r="GH23" s="70"/>
      <c r="GI23" s="70"/>
      <c r="GJ23" s="54" t="e">
        <f>_xlfn.IFS(GJ$7="X",GF$20*[1]Données!$H$26,GC$3="Samedi",GF$20*[1]Données!$D$26,GC$3="Dimanche",GF$20*[1]Données!$F$26,$B20="SSIAP3",GF$20*[1]Données!$B$26)</f>
        <v>#N/A</v>
      </c>
      <c r="GK23" s="54" t="e">
        <f>_xlfn.IFS(GJ$7="X",GG$20*[1]Données!$I$26,GC$3="Samedi",GG$20*[1]Données!$D$26,GC$3="Dimanche",GG$20*[1]Données!$F$26,$B20="SSIAP3",GG$20*[1]Données!$C$26)</f>
        <v>#N/A</v>
      </c>
      <c r="GL23" s="54" t="e">
        <f>_xlfn.IFS(GJ$7="X",GH$20*[1]Données!$I$26,GC$3="Samedi",GH$20*[1]Données!$D$26,GC$3="Dimanche",GH$20*[1]Données!$F$26,$B20="SSIAP3",GH$20*[1]Données!$C$26)</f>
        <v>#N/A</v>
      </c>
      <c r="GM23" s="52" t="e">
        <f>_xlfn.IFS(GJ$7="X",GI$20*[1]Données!$I$26,GC$3="Samedi",GI$20*[1]Données!$D$26,GC$3="Dimanche",GI$20*[1]Données!$F$26,$B20="SSIAP3",GI$20*[1]Données!$B$26)</f>
        <v>#N/A</v>
      </c>
      <c r="GN23" s="54">
        <f>IF($B20="SSIAP3",SUM(GJ23:GM23),0)</f>
        <v>0</v>
      </c>
      <c r="GO23" s="73"/>
      <c r="GP23" s="73"/>
      <c r="GQ23" s="76"/>
      <c r="GR23" s="70"/>
      <c r="GS23" s="70"/>
      <c r="GT23" s="70"/>
      <c r="GU23" s="70"/>
      <c r="GV23" s="54" t="e">
        <f>_xlfn.IFS(GV$7="X",GR$20*[1]Données!$H$26,GO$3="Samedi",GR$20*[1]Données!$D$26,GO$3="Dimanche",GR$20*[1]Données!$F$26,$B20="SSIAP3",GR$20*[1]Données!$B$26)</f>
        <v>#N/A</v>
      </c>
      <c r="GW23" s="54" t="e">
        <f>_xlfn.IFS(GV$7="X",GS$20*[1]Données!$I$26,GO$3="Samedi",GS$20*[1]Données!$D$26,GO$3="Dimanche",GS$20*[1]Données!$F$26,$B20="SSIAP3",GS$20*[1]Données!$C$26)</f>
        <v>#N/A</v>
      </c>
      <c r="GX23" s="54" t="e">
        <f>_xlfn.IFS(GV$7="X",GT$20*[1]Données!$I$26,GO$3="Samedi",GT$20*[1]Données!$D$26,GO$3="Dimanche",GT$20*[1]Données!$F$26,$B20="SSIAP3",GT$20*[1]Données!$C$26)</f>
        <v>#N/A</v>
      </c>
      <c r="GY23" s="52" t="e">
        <f>_xlfn.IFS(GV$7="X",GU$20*[1]Données!$I$26,GO$3="Samedi",GU$20*[1]Données!$D$26,GO$3="Dimanche",GU$20*[1]Données!$F$26,$B20="SSIAP3",GU$20*[1]Données!$B$26)</f>
        <v>#N/A</v>
      </c>
      <c r="GZ23" s="54">
        <f>IF($B20="SSIAP3",SUM(GV23:GY23),0)</f>
        <v>0</v>
      </c>
      <c r="HA23" s="73"/>
      <c r="HB23" s="73"/>
      <c r="HC23" s="76"/>
      <c r="HD23" s="70"/>
      <c r="HE23" s="70"/>
      <c r="HF23" s="70"/>
      <c r="HG23" s="70"/>
      <c r="HH23" s="54" t="e">
        <f>_xlfn.IFS(HH$7="X",HD$20*[1]Données!$H$26,HA$3="Samedi",HD$20*[1]Données!$D$26,HA$3="Dimanche",HD$20*[1]Données!$F$26,$B20="SSIAP3",HD$20*[1]Données!$B$26)</f>
        <v>#N/A</v>
      </c>
      <c r="HI23" s="54" t="e">
        <f>_xlfn.IFS(HH$7="X",HE$20*[1]Données!$I$26,HA$3="Samedi",HE$20*[1]Données!$D$26,HA$3="Dimanche",HE$20*[1]Données!$F$26,$B20="SSIAP3",HE$20*[1]Données!$C$26)</f>
        <v>#N/A</v>
      </c>
      <c r="HJ23" s="54" t="e">
        <f>_xlfn.IFS(HH$7="X",HF$20*[1]Données!$I$26,HA$3="Samedi",HF$20*[1]Données!$D$26,HA$3="Dimanche",HF$20*[1]Données!$F$26,$B20="SSIAP3",HF$20*[1]Données!$C$26)</f>
        <v>#N/A</v>
      </c>
      <c r="HK23" s="52" t="e">
        <f>_xlfn.IFS(HH$7="X",HG$20*[1]Données!$I$26,HA$3="Samedi",HG$20*[1]Données!$D$26,HA$3="Dimanche",HG$20*[1]Données!$F$26,$B20="SSIAP3",HG$20*[1]Données!$B$26)</f>
        <v>#N/A</v>
      </c>
      <c r="HL23" s="54">
        <f>IF($B20="SSIAP3",SUM(HH23:HK23),0)</f>
        <v>0</v>
      </c>
      <c r="HM23" s="73"/>
      <c r="HN23" s="73"/>
      <c r="HO23" s="76"/>
      <c r="HP23" s="70"/>
      <c r="HQ23" s="70"/>
      <c r="HR23" s="70"/>
      <c r="HS23" s="70"/>
      <c r="HT23" s="54">
        <f>_xlfn.IFS(HT$7="X",HP$20*[1]Données!$H$26,HM$3="Samedi",HP$20*[1]Données!$D$26,HM$3="Dimanche",HP$20*[1]Données!$F$26,$B20="SSIAP3",HP$20*[1]Données!$B$26)</f>
        <v>184</v>
      </c>
      <c r="HU23" s="54">
        <f>_xlfn.IFS(HT$7="X",HQ$20*[1]Données!$I$26,HM$3="Samedi",HQ$20*[1]Données!$D$26,HM$3="Dimanche",HQ$20*[1]Données!$F$26,$B20="SSIAP3",HQ$20*[1]Données!$C$26)</f>
        <v>414</v>
      </c>
      <c r="HV23" s="54">
        <f>_xlfn.IFS(HT$7="X",HR$20*[1]Données!$I$26,HM$3="Samedi",HR$20*[1]Données!$D$26,HM$3="Dimanche",HR$20*[1]Données!$F$26,$B20="SSIAP3",HR$20*[1]Données!$C$26)</f>
        <v>46</v>
      </c>
      <c r="HW23" s="52">
        <f>_xlfn.IFS(HT$7="X",HS$20*[1]Données!$I$26,HM$3="Samedi",HS$20*[1]Données!$D$26,HM$3="Dimanche",HS$20*[1]Données!$F$26,$B20="SSIAP3",HS$20*[1]Données!$B$26)</f>
        <v>46</v>
      </c>
      <c r="HX23" s="54">
        <f>IF($B20="SSIAP3",SUM(HT23:HW23),0)</f>
        <v>0</v>
      </c>
      <c r="HY23" s="73"/>
      <c r="HZ23" s="73"/>
      <c r="IA23" s="76"/>
      <c r="IB23" s="70"/>
      <c r="IC23" s="70"/>
      <c r="ID23" s="70"/>
      <c r="IE23" s="70"/>
      <c r="IF23" s="54">
        <f>_xlfn.IFS(IF$7="X",IB$20*[1]Données!$H$26,HY$3="Samedi",IB$20*[1]Données!$D$26,HY$3="Dimanche",IB$20*[1]Données!$F$26,$B20="SSIAP3",IB$20*[1]Données!$B$26)</f>
        <v>202.4</v>
      </c>
      <c r="IG23" s="54">
        <f>_xlfn.IFS(IF$7="X",IC$20*[1]Données!$I$26,HY$3="Samedi",IC$20*[1]Données!$D$26,HY$3="Dimanche",IC$20*[1]Données!$F$26,$B20="SSIAP3",IC$20*[1]Données!$C$26)</f>
        <v>455.40000000000003</v>
      </c>
      <c r="IH23" s="54">
        <f>_xlfn.IFS(IF$7="X",ID$20*[1]Données!$I$26,HY$3="Samedi",ID$20*[1]Données!$D$26,HY$3="Dimanche",ID$20*[1]Données!$F$26,$B20="SSIAP3",ID$20*[1]Données!$C$26)</f>
        <v>50.6</v>
      </c>
      <c r="II23" s="52">
        <f>_xlfn.IFS(IF$7="X",IE$20*[1]Données!$I$26,HY$3="Samedi",IE$20*[1]Données!$D$26,HY$3="Dimanche",IE$20*[1]Données!$F$26,$B20="SSIAP3",IE$20*[1]Données!$B$26)</f>
        <v>50.6</v>
      </c>
      <c r="IJ23" s="54">
        <f>IF($B20="SSIAP3",SUM(IF23:II23),0)</f>
        <v>0</v>
      </c>
      <c r="IK23" s="73"/>
      <c r="IL23" s="73"/>
      <c r="IM23" s="76"/>
      <c r="IN23" s="70"/>
      <c r="IO23" s="70"/>
      <c r="IP23" s="70"/>
      <c r="IQ23" s="70"/>
      <c r="IR23" s="54" t="e">
        <f>_xlfn.IFS(IR$7="X",IN$20*[1]Données!$H$26,IK$3="Samedi",IN$20*[1]Données!$D$26,IK$3="Dimanche",IN$20*[1]Données!$F$26,$B20="SSIAP3",IN$20*[1]Données!$B$26)</f>
        <v>#N/A</v>
      </c>
      <c r="IS23" s="54" t="e">
        <f>_xlfn.IFS(IR$7="X",IO$20*[1]Données!$I$26,IK$3="Samedi",IO$20*[1]Données!$D$26,IK$3="Dimanche",IO$20*[1]Données!$F$26,$B20="SSIAP3",IO$20*[1]Données!$C$26)</f>
        <v>#N/A</v>
      </c>
      <c r="IT23" s="54" t="e">
        <f>_xlfn.IFS(IR$7="X",IP$20*[1]Données!$I$26,IK$3="Samedi",IP$20*[1]Données!$D$26,IK$3="Dimanche",IP$20*[1]Données!$F$26,$B20="SSIAP3",IP$20*[1]Données!$C$26)</f>
        <v>#N/A</v>
      </c>
      <c r="IU23" s="52" t="e">
        <f>_xlfn.IFS(IR$7="X",IQ$20*[1]Données!$I$26,IK$3="Samedi",IQ$20*[1]Données!$D$26,IK$3="Dimanche",IQ$20*[1]Données!$F$26,$B20="SSIAP3",IQ$20*[1]Données!$B$26)</f>
        <v>#N/A</v>
      </c>
      <c r="IV23" s="54">
        <f>IF($B20="SSIAP3",SUM(IR23:IU23),0)</f>
        <v>0</v>
      </c>
      <c r="IW23" s="73"/>
      <c r="IX23" s="73"/>
      <c r="IY23" s="76"/>
      <c r="IZ23" s="70"/>
      <c r="JA23" s="70"/>
      <c r="JB23" s="70"/>
      <c r="JC23" s="70"/>
      <c r="JD23" s="54" t="e">
        <f>_xlfn.IFS(JD$7="X",IZ$20*[1]Données!$H$26,IW$3="Samedi",IZ$20*[1]Données!$D$26,IW$3="Dimanche",IZ$20*[1]Données!$F$26,$B20="SSIAP3",IZ$20*[1]Données!$B$26)</f>
        <v>#N/A</v>
      </c>
      <c r="JE23" s="54" t="e">
        <f>_xlfn.IFS(JD$7="X",JA$20*[1]Données!$I$26,IW$3="Samedi",JA$20*[1]Données!$D$26,IW$3="Dimanche",JA$20*[1]Données!$F$26,$B20="SSIAP3",JA$20*[1]Données!$C$26)</f>
        <v>#N/A</v>
      </c>
      <c r="JF23" s="54" t="e">
        <f>_xlfn.IFS(JD$7="X",JB$20*[1]Données!$I$26,IW$3="Samedi",JB$20*[1]Données!$D$26,IW$3="Dimanche",JB$20*[1]Données!$F$26,$B20="SSIAP3",JB$20*[1]Données!$C$26)</f>
        <v>#N/A</v>
      </c>
      <c r="JG23" s="52" t="e">
        <f>_xlfn.IFS(JD$7="X",JC$20*[1]Données!$I$26,IW$3="Samedi",JC$20*[1]Données!$D$26,IW$3="Dimanche",JC$20*[1]Données!$F$26,$B20="SSIAP3",JC$20*[1]Données!$B$26)</f>
        <v>#N/A</v>
      </c>
      <c r="JH23" s="54">
        <f>IF($B20="SSIAP3",SUM(JD23:JG23),0)</f>
        <v>0</v>
      </c>
      <c r="JI23" s="73"/>
      <c r="JJ23" s="73"/>
      <c r="JK23" s="76"/>
      <c r="JL23" s="70"/>
      <c r="JM23" s="70"/>
      <c r="JN23" s="70"/>
      <c r="JO23" s="70"/>
      <c r="JP23" s="54" t="e">
        <f>_xlfn.IFS(JP$7="X",JL$20*[1]Données!$H$26,JI$3="Samedi",JL$20*[1]Données!$D$26,JI$3="Dimanche",JL$20*[1]Données!$F$26,$B20="SSIAP3",JL$20*[1]Données!$B$26)</f>
        <v>#N/A</v>
      </c>
      <c r="JQ23" s="54" t="e">
        <f>_xlfn.IFS(JP$7="X",JM$20*[1]Données!$I$26,JI$3="Samedi",JM$20*[1]Données!$D$26,JI$3="Dimanche",JM$20*[1]Données!$F$26,$B20="SSIAP3",JM$20*[1]Données!$C$26)</f>
        <v>#N/A</v>
      </c>
      <c r="JR23" s="54" t="e">
        <f>_xlfn.IFS(JP$7="X",JN$20*[1]Données!$I$26,JI$3="Samedi",JN$20*[1]Données!$D$26,JI$3="Dimanche",JN$20*[1]Données!$F$26,$B20="SSIAP3",JN$20*[1]Données!$C$26)</f>
        <v>#N/A</v>
      </c>
      <c r="JS23" s="52" t="e">
        <f>_xlfn.IFS(JP$7="X",JO$20*[1]Données!$I$26,JI$3="Samedi",JO$20*[1]Données!$D$26,JI$3="Dimanche",JO$20*[1]Données!$F$26,$B20="SSIAP3",JO$20*[1]Données!$B$26)</f>
        <v>#N/A</v>
      </c>
      <c r="JT23" s="54">
        <f>IF($B20="SSIAP3",SUM(JP23:JS23),0)</f>
        <v>0</v>
      </c>
      <c r="JU23" s="73"/>
      <c r="JV23" s="73"/>
      <c r="JW23" s="76"/>
      <c r="JX23" s="70"/>
      <c r="JY23" s="70"/>
      <c r="JZ23" s="70"/>
      <c r="KA23" s="70"/>
      <c r="KB23" s="54" t="e">
        <f>_xlfn.IFS(KB$7="X",JX$20*[1]Données!$H$26,JU$3="Samedi",JX$20*[1]Données!$D$26,JU$3="Dimanche",JX$20*[1]Données!$F$26,$B20="SSIAP3",JX$20*[1]Données!$B$26)</f>
        <v>#N/A</v>
      </c>
      <c r="KC23" s="54" t="e">
        <f>_xlfn.IFS(KB$7="X",JY$20*[1]Données!$I$26,JU$3="Samedi",JY$20*[1]Données!$D$26,JU$3="Dimanche",JY$20*[1]Données!$F$26,$B20="SSIAP3",JY$20*[1]Données!$C$26)</f>
        <v>#N/A</v>
      </c>
      <c r="KD23" s="54" t="e">
        <f>_xlfn.IFS(KB$7="X",JZ$20*[1]Données!$I$26,JU$3="Samedi",JZ$20*[1]Données!$D$26,JU$3="Dimanche",JZ$20*[1]Données!$F$26,$B20="SSIAP3",JZ$20*[1]Données!$C$26)</f>
        <v>#N/A</v>
      </c>
      <c r="KE23" s="52" t="e">
        <f>_xlfn.IFS(KB$7="X",KA$20*[1]Données!$I$26,JU$3="Samedi",KA$20*[1]Données!$D$26,JU$3="Dimanche",KA$20*[1]Données!$F$26,$B20="SSIAP3",KA$20*[1]Données!$B$26)</f>
        <v>#N/A</v>
      </c>
      <c r="KF23" s="54">
        <f>IF($B20="SSIAP3",SUM(KB23:KE23),0)</f>
        <v>0</v>
      </c>
      <c r="KG23" s="73"/>
      <c r="KH23" s="73"/>
      <c r="KI23" s="76"/>
      <c r="KJ23" s="70"/>
      <c r="KK23" s="70"/>
      <c r="KL23" s="70"/>
      <c r="KM23" s="70"/>
      <c r="KN23" s="54" t="e">
        <f>_xlfn.IFS(KN$7="X",KJ$20*[1]Données!$H$26,KG$3="Samedi",KJ$20*[1]Données!$D$26,KG$3="Dimanche",KJ$20*[1]Données!$F$26,$B20="SSIAP3",KJ$20*[1]Données!$B$26)</f>
        <v>#N/A</v>
      </c>
      <c r="KO23" s="54" t="e">
        <f>_xlfn.IFS(KN$7="X",KK$20*[1]Données!$I$26,KG$3="Samedi",KK$20*[1]Données!$D$26,KG$3="Dimanche",KK$20*[1]Données!$F$26,$B20="SSIAP3",KK$20*[1]Données!$C$26)</f>
        <v>#N/A</v>
      </c>
      <c r="KP23" s="54" t="e">
        <f>_xlfn.IFS(KN$7="X",KL$20*[1]Données!$I$26,KG$3="Samedi",KL$20*[1]Données!$D$26,KG$3="Dimanche",KL$20*[1]Données!$F$26,$B20="SSIAP3",KL$20*[1]Données!$C$26)</f>
        <v>#N/A</v>
      </c>
      <c r="KQ23" s="52" t="e">
        <f>_xlfn.IFS(KN$7="X",KM$20*[1]Données!$I$26,KG$3="Samedi",KM$20*[1]Données!$D$26,KG$3="Dimanche",KM$20*[1]Données!$F$26,$B20="SSIAP3",KM$20*[1]Données!$B$26)</f>
        <v>#N/A</v>
      </c>
      <c r="KR23" s="54">
        <f>IF($B20="SSIAP3",SUM(KN23:KQ23),0)</f>
        <v>0</v>
      </c>
      <c r="KS23" s="73"/>
      <c r="KT23" s="73"/>
      <c r="KU23" s="76"/>
      <c r="KV23" s="70"/>
      <c r="KW23" s="70"/>
      <c r="KX23" s="70"/>
      <c r="KY23" s="70"/>
      <c r="KZ23" s="54">
        <f>_xlfn.IFS(KZ$7="X",KV$20*[1]Données!$H$26,KS$3="Samedi",KV$20*[1]Données!$D$26,KS$3="Dimanche",KV$20*[1]Données!$F$26,$B20="SSIAP3",KV$20*[1]Données!$B$26)</f>
        <v>184</v>
      </c>
      <c r="LA23" s="54">
        <f>_xlfn.IFS(KZ$7="X",KW$20*[1]Données!$I$26,KS$3="Samedi",KW$20*[1]Données!$D$26,KS$3="Dimanche",KW$20*[1]Données!$F$26,$B20="SSIAP3",KW$20*[1]Données!$C$26)</f>
        <v>414</v>
      </c>
      <c r="LB23" s="54">
        <f>_xlfn.IFS(KZ$7="X",KX$20*[1]Données!$I$26,KS$3="Samedi",KX$20*[1]Données!$D$26,KS$3="Dimanche",KX$20*[1]Données!$F$26,$B20="SSIAP3",KX$20*[1]Données!$C$26)</f>
        <v>46</v>
      </c>
      <c r="LC23" s="52">
        <f>_xlfn.IFS(KZ$7="X",KY$20*[1]Données!$I$26,KS$3="Samedi",KY$20*[1]Données!$D$26,KS$3="Dimanche",KY$20*[1]Données!$F$26,$B20="SSIAP3",KY$20*[1]Données!$B$26)</f>
        <v>46</v>
      </c>
      <c r="LD23" s="54">
        <f>IF($B20="SSIAP3",SUM(KZ23:LC23),0)</f>
        <v>0</v>
      </c>
      <c r="LE23" s="73"/>
      <c r="LF23" s="73"/>
      <c r="LG23" s="76"/>
      <c r="LH23" s="70"/>
      <c r="LI23" s="70"/>
      <c r="LJ23" s="70"/>
      <c r="LK23" s="70"/>
      <c r="LL23" s="54">
        <f>_xlfn.IFS(LL$7="X",LH$20*[1]Données!$H$26,LE$3="Samedi",LH$20*[1]Données!$D$26,LE$3="Dimanche",LH$20*[1]Données!$F$26,$B20="SSIAP3",LH$20*[1]Données!$B$26)</f>
        <v>202.4</v>
      </c>
      <c r="LM23" s="54">
        <f>_xlfn.IFS(LL$7="X",LI$20*[1]Données!$I$26,LE$3="Samedi",LI$20*[1]Données!$D$26,LE$3="Dimanche",LI$20*[1]Données!$F$26,$B20="SSIAP3",LI$20*[1]Données!$C$26)</f>
        <v>455.40000000000003</v>
      </c>
      <c r="LN23" s="54">
        <f>_xlfn.IFS(LL$7="X",LJ$20*[1]Données!$I$26,LE$3="Samedi",LJ$20*[1]Données!$D$26,LE$3="Dimanche",LJ$20*[1]Données!$F$26,$B20="SSIAP3",LJ$20*[1]Données!$C$26)</f>
        <v>50.6</v>
      </c>
      <c r="LO23" s="52">
        <f>_xlfn.IFS(LL$7="X",LK$20*[1]Données!$I$26,LE$3="Samedi",LK$20*[1]Données!$D$26,LE$3="Dimanche",LK$20*[1]Données!$F$26,$B20="SSIAP3",LK$20*[1]Données!$B$26)</f>
        <v>50.6</v>
      </c>
      <c r="LP23" s="54">
        <f>IF($B20="SSIAP3",SUM(LL23:LO23),0)</f>
        <v>0</v>
      </c>
      <c r="LQ23" s="73"/>
      <c r="LR23" s="73"/>
      <c r="LS23" s="76"/>
      <c r="LT23" s="70"/>
      <c r="LU23" s="70"/>
      <c r="LV23" s="70"/>
      <c r="LW23" s="70"/>
      <c r="LX23" s="54" t="e">
        <f>_xlfn.IFS(LX$7="X",LT$20*[1]Données!$H$26,LQ$3="Samedi",LT$20*[1]Données!$D$26,LQ$3="Dimanche",LT$20*[1]Données!$F$26,$B20="SSIAP3",LT$20*[1]Données!$B$26)</f>
        <v>#N/A</v>
      </c>
      <c r="LY23" s="54" t="e">
        <f>_xlfn.IFS(LX$7="X",LU$20*[1]Données!$I$26,LQ$3="Samedi",LU$20*[1]Données!$D$26,LQ$3="Dimanche",LU$20*[1]Données!$F$26,$B20="SSIAP3",LU$20*[1]Données!$C$26)</f>
        <v>#N/A</v>
      </c>
      <c r="LZ23" s="54" t="e">
        <f>_xlfn.IFS(LX$7="X",LV$20*[1]Données!$I$26,LQ$3="Samedi",LV$20*[1]Données!$D$26,LQ$3="Dimanche",LV$20*[1]Données!$F$26,$B20="SSIAP3",LV$20*[1]Données!$C$26)</f>
        <v>#N/A</v>
      </c>
      <c r="MA23" s="52" t="e">
        <f>_xlfn.IFS(LX$7="X",LW$20*[1]Données!$I$26,LQ$3="Samedi",LW$20*[1]Données!$D$26,LQ$3="Dimanche",LW$20*[1]Données!$F$26,$B20="SSIAP3",LW$20*[1]Données!$B$26)</f>
        <v>#N/A</v>
      </c>
      <c r="MB23" s="54">
        <f>IF($B20="SSIAP3",SUM(LX23:MA23),0)</f>
        <v>0</v>
      </c>
      <c r="MC23" s="73"/>
      <c r="MD23" s="73"/>
      <c r="ME23" s="76"/>
      <c r="MF23" s="70"/>
      <c r="MG23" s="70"/>
      <c r="MH23" s="70"/>
      <c r="MI23" s="70"/>
      <c r="MJ23" s="54" t="e">
        <f>_xlfn.IFS(MJ$7="X",MF$20*[1]Données!$H$26,MC$3="Samedi",MF$20*[1]Données!$D$26,MC$3="Dimanche",MF$20*[1]Données!$F$26,$B20="SSIAP3",MF$20*[1]Données!$B$26)</f>
        <v>#N/A</v>
      </c>
      <c r="MK23" s="54" t="e">
        <f>_xlfn.IFS(MJ$7="X",MG$20*[1]Données!$I$26,MC$3="Samedi",MG$20*[1]Données!$D$26,MC$3="Dimanche",MG$20*[1]Données!$F$26,$B20="SSIAP3",MG$20*[1]Données!$C$26)</f>
        <v>#N/A</v>
      </c>
      <c r="ML23" s="54" t="e">
        <f>_xlfn.IFS(MJ$7="X",MH$20*[1]Données!$I$26,MC$3="Samedi",MH$20*[1]Données!$D$26,MC$3="Dimanche",MH$20*[1]Données!$F$26,$B20="SSIAP3",MH$20*[1]Données!$C$26)</f>
        <v>#N/A</v>
      </c>
      <c r="MM23" s="52" t="e">
        <f>_xlfn.IFS(MJ$7="X",MI$20*[1]Données!$I$26,MC$3="Samedi",MI$20*[1]Données!$D$26,MC$3="Dimanche",MI$20*[1]Données!$F$26,$B20="SSIAP3",MI$20*[1]Données!$B$26)</f>
        <v>#N/A</v>
      </c>
      <c r="MN23" s="54">
        <f>IF($B20="SSIAP3",SUM(MJ23:MM23),0)</f>
        <v>0</v>
      </c>
      <c r="MO23" s="73"/>
      <c r="MP23" s="73"/>
      <c r="MQ23" s="76"/>
      <c r="MR23" s="70"/>
      <c r="MS23" s="70"/>
      <c r="MT23" s="70"/>
      <c r="MU23" s="70"/>
      <c r="MV23" s="54" t="e">
        <f>_xlfn.IFS(MV$7="X",MR$20*[1]Données!$H$26,MO$3="Samedi",MR$20*[1]Données!$D$26,MO$3="Dimanche",MR$20*[1]Données!$F$26,$B20="SSIAP3",MR$20*[1]Données!$B$26)</f>
        <v>#N/A</v>
      </c>
      <c r="MW23" s="54" t="e">
        <f>_xlfn.IFS(MV$7="X",MS$20*[1]Données!$I$26,MO$3="Samedi",MS$20*[1]Données!$D$26,MO$3="Dimanche",MS$20*[1]Données!$F$26,$B20="SSIAP3",MS$20*[1]Données!$C$26)</f>
        <v>#N/A</v>
      </c>
      <c r="MX23" s="54" t="e">
        <f>_xlfn.IFS(MV$7="X",MT$20*[1]Données!$I$26,MO$3="Samedi",MT$20*[1]Données!$D$26,MO$3="Dimanche",MT$20*[1]Données!$F$26,$B20="SSIAP3",MT$20*[1]Données!$C$26)</f>
        <v>#N/A</v>
      </c>
      <c r="MY23" s="52" t="e">
        <f>_xlfn.IFS(MV$7="X",MU$20*[1]Données!$I$26,MO$3="Samedi",MU$20*[1]Données!$D$26,MO$3="Dimanche",MU$20*[1]Données!$F$26,$B20="SSIAP3",MU$20*[1]Données!$B$26)</f>
        <v>#N/A</v>
      </c>
      <c r="MZ23" s="54">
        <f>IF($B20="SSIAP3",SUM(MV23:MY23),0)</f>
        <v>0</v>
      </c>
      <c r="NA23" s="73"/>
      <c r="NB23" s="73"/>
      <c r="NC23" s="76"/>
      <c r="ND23" s="70"/>
      <c r="NE23" s="70"/>
      <c r="NF23" s="70"/>
      <c r="NG23" s="70"/>
      <c r="NH23" s="54" t="e">
        <f>_xlfn.IFS(NH$7="X",ND$20*[1]Données!$H$26,NA$3="Samedi",ND$20*[1]Données!$D$26,NA$3="Dimanche",ND$20*[1]Données!$F$26,$B20="SSIAP3",ND$20*[1]Données!$B$26)</f>
        <v>#N/A</v>
      </c>
      <c r="NI23" s="54" t="e">
        <f>_xlfn.IFS(NH$7="X",NE$20*[1]Données!$I$26,NA$3="Samedi",NE$20*[1]Données!$D$26,NA$3="Dimanche",NE$20*[1]Données!$F$26,$B20="SSIAP3",NE$20*[1]Données!$C$26)</f>
        <v>#N/A</v>
      </c>
      <c r="NJ23" s="54" t="e">
        <f>_xlfn.IFS(NH$7="X",NF$20*[1]Données!$I$26,NA$3="Samedi",NF$20*[1]Données!$D$26,NA$3="Dimanche",NF$20*[1]Données!$F$26,$B20="SSIAP3",NF$20*[1]Données!$C$26)</f>
        <v>#N/A</v>
      </c>
      <c r="NK23" s="52" t="e">
        <f>_xlfn.IFS(NH$7="X",NG$20*[1]Données!$I$26,NA$3="Samedi",NG$20*[1]Données!$D$26,NA$3="Dimanche",NG$20*[1]Données!$F$26,$B20="SSIAP3",NG$20*[1]Données!$B$26)</f>
        <v>#N/A</v>
      </c>
      <c r="NL23" s="54">
        <f>IF($B20="SSIAP3",SUM(NH23:NK23),0)</f>
        <v>0</v>
      </c>
      <c r="NM23" s="54">
        <f>IF($B20="SSIAP3",SUM($P23+$AB23+$AN23+$AZ23+$BL23+$BX23+$CJ23+$CV23+$DH23+$DT23+$EF23+$ER23+$FD23+$FP23+$GB22+$GB23+$GN23+$GZ23+$HL23+$HX23+$IJ23+$IV23+$JH23+$JT23+$KF23+$KR23+$LD23+$LP23+$MB23+$MN23+$MZ23+$NL23),0)</f>
        <v>0</v>
      </c>
    </row>
    <row r="24" spans="1:377" s="39" customFormat="1" ht="15.75" thickBot="1">
      <c r="A24" s="77">
        <v>5</v>
      </c>
      <c r="B24" s="80" t="s">
        <v>28</v>
      </c>
      <c r="C24" s="80" t="s">
        <v>44</v>
      </c>
      <c r="D24" s="55"/>
      <c r="E24" s="71">
        <v>0.91666666666666663</v>
      </c>
      <c r="F24" s="71">
        <v>0.33333333333333331</v>
      </c>
      <c r="G24" s="74">
        <f>24*(MOD(F24-E24,1))</f>
        <v>10.000000000000002</v>
      </c>
      <c r="H24" s="68">
        <f>IF(E24&lt;(21/24),(MIN(21-E24*24,G24)),0)</f>
        <v>0</v>
      </c>
      <c r="I24" s="68">
        <f t="shared" ref="I24" si="193">IF(OR(E24&gt;=21/24,H24&lt;&gt;0),MIN(9-MAX(0,E24*24-21),G24-H24),0)</f>
        <v>8</v>
      </c>
      <c r="J24" s="68">
        <f>MAX(0,MIN(1,G24-SUM($H24:I24)))</f>
        <v>1</v>
      </c>
      <c r="K24" s="68">
        <f>MAX(0,G24-SUM(H24:J24))</f>
        <v>1.0000000000000018</v>
      </c>
      <c r="L24" s="56">
        <f>_xlfn.IFS(L$7="X",H$24*[1]Données!$H$23,E$3="Samedi",H$24*[1]Données!$D$23,E$3="Dimanche",H$24*[1]Données!$F39,$B24="ADS",H$24*[1]Données!$B$23)</f>
        <v>0</v>
      </c>
      <c r="M24" s="56">
        <f>_xlfn.IFS(L$7="X",$I24*[1]Données!$I$23,E$3="Samedi",$I24*[1]Données!$D$23,E$3="Dimanche",$I24*[1]Données!$F$23,$B24="ADS",$I24*[1]Données!$C$23)</f>
        <v>422.72</v>
      </c>
      <c r="N24" s="56">
        <f>_xlfn.IFS(L$7="X",$J24*[1]Données!$I$23,E$3="Samedi",$J24*[1]Données!$D$23,E$3="Dimanche",$J24*[1]Données!$F$23,$B24="ADS",$J24*[1]Données!$C$23)</f>
        <v>52.84</v>
      </c>
      <c r="O24" s="56">
        <f>_xlfn.IFS(L$7="X",$K24*[1]Données!$H$23,E$3="Samedi",$K24*[1]Données!$D$23,E$3="Dimanche",$K24*[1]Données!$F$23,$B24="ADS",$K24*[1]Données!$B$23)</f>
        <v>47.600000000000087</v>
      </c>
      <c r="P24" s="56">
        <f>IF($B24="ADS",SUM(L24:O24),0)</f>
        <v>523.1600000000002</v>
      </c>
      <c r="Q24" s="71">
        <v>0.70833333333333337</v>
      </c>
      <c r="R24" s="71">
        <v>0.33333333333333331</v>
      </c>
      <c r="S24" s="74">
        <f>24*(MOD(R24-Q24,1))</f>
        <v>15</v>
      </c>
      <c r="T24" s="68">
        <f>IF(Q24&lt;(21/24),(MIN(21-Q24*24,S24)),0)</f>
        <v>4</v>
      </c>
      <c r="U24" s="68">
        <f t="shared" ref="U24" si="194">IF(OR(Q24&gt;=21/24,T24&lt;&gt;0),MIN(9-MAX(0,Q24*24-21),S24-T24),0)</f>
        <v>9</v>
      </c>
      <c r="V24" s="68">
        <f>MAX(0,MIN(1,S24-SUM($T24:U24)))</f>
        <v>1</v>
      </c>
      <c r="W24" s="68">
        <f>MAX(0,S24-SUM(T24:V24))</f>
        <v>1</v>
      </c>
      <c r="X24" s="56">
        <f>_xlfn.IFS(X$7="X",T$24*[1]Données!$H$23,Q$3="Samedi",T$24*[1]Données!$D$23,Q$3="Dimanche",T$24*[1]Données!$F39,$B24="ADS",T$24*[1]Données!$B$23)</f>
        <v>95.2</v>
      </c>
      <c r="Y24" s="56">
        <f>_xlfn.IFS(X$7="X",$I24*[1]Données!$I$23,Q$3="Samedi",$I24*[1]Données!$D$23,Q$3="Dimanche",$I24*[1]Données!$F$23,$B24="ADS",$I24*[1]Données!$C$23)</f>
        <v>211.36</v>
      </c>
      <c r="Z24" s="56">
        <f>_xlfn.IFS(X$7="X",$J24*[1]Données!$I$23,Q$3="Samedi",$J24*[1]Données!$D$23,Q$3="Dimanche",$J24*[1]Données!$F$23,$B24="ADS",$J24*[1]Données!$C$23)</f>
        <v>26.42</v>
      </c>
      <c r="AA24" s="56">
        <f>_xlfn.IFS(X$7="X",$K24*[1]Données!$H$23,Q$3="Samedi",$K24*[1]Données!$D$23,Q$3="Dimanche",$K24*[1]Données!$F$23,$B24="ADS",$K24*[1]Données!$B$23)</f>
        <v>23.800000000000043</v>
      </c>
      <c r="AB24" s="56">
        <f>IF($B24="ADS",SUM(X24:AA24),0)</f>
        <v>356.78000000000009</v>
      </c>
      <c r="AC24" s="71">
        <v>0.70833333333333337</v>
      </c>
      <c r="AD24" s="71">
        <v>0.33333333333333331</v>
      </c>
      <c r="AE24" s="74">
        <f>24*(MOD(AD24-AC24,1))</f>
        <v>15</v>
      </c>
      <c r="AF24" s="68">
        <f>IF(AC24&lt;(21/24),(MIN(21-AC24*24,AE24)),0)</f>
        <v>4</v>
      </c>
      <c r="AG24" s="68">
        <f t="shared" ref="AG24" si="195">IF(OR(AC24&gt;=21/24,AF24&lt;&gt;0),MIN(9-MAX(0,AC24*24-21),AE24-AF24),0)</f>
        <v>9</v>
      </c>
      <c r="AH24" s="68">
        <f>MAX(0,MIN(1,AE24-SUM($AF24:AG24)))</f>
        <v>1</v>
      </c>
      <c r="AI24" s="68">
        <f>MAX(0,AE24-SUM(AF24:AH24))</f>
        <v>1</v>
      </c>
      <c r="AJ24" s="56">
        <f>_xlfn.IFS(AJ$7="X",AF$24*[1]Données!$H$23,AC$3="Samedi",AF$24*[1]Données!$D$23,AC$3="Dimanche",AF$24*[1]Données!$F39,$B24="ADS",AF$24*[1]Données!$B$23)</f>
        <v>95.2</v>
      </c>
      <c r="AK24" s="56">
        <f>_xlfn.IFS(AJ$7="X",$I24*[1]Données!$I$23,AC$3="Samedi",$I24*[1]Données!$D$23,AC$3="Dimanche",$I24*[1]Données!$F$23,$B24="ADS",$I24*[1]Données!$C$23)</f>
        <v>211.36</v>
      </c>
      <c r="AL24" s="56">
        <f>_xlfn.IFS(AJ$7="X",$J24*[1]Données!$I$23,AC$3="Samedi",$J24*[1]Données!$D$23,AC$3="Dimanche",$J24*[1]Données!$F$23,$B24="ADS",$J24*[1]Données!$C$23)</f>
        <v>26.42</v>
      </c>
      <c r="AM24" s="56">
        <f>_xlfn.IFS(AJ$7="X",$K24*[1]Données!$H$23,AC$3="Samedi",$K24*[1]Données!$D$23,AC$3="Dimanche",$K24*[1]Données!$F$23,$B24="ADS",$K24*[1]Données!$B$23)</f>
        <v>23.800000000000043</v>
      </c>
      <c r="AN24" s="56">
        <f>IF($B24="ADS",SUM(AJ24:AM24),0)</f>
        <v>356.78000000000009</v>
      </c>
      <c r="AO24" s="71">
        <v>0.70833333333333337</v>
      </c>
      <c r="AP24" s="71">
        <v>0.33333333333333331</v>
      </c>
      <c r="AQ24" s="74">
        <f>24*(MOD(AP24-AO24,1))</f>
        <v>15</v>
      </c>
      <c r="AR24" s="68">
        <f>IF(AO24&lt;(21/24),(MIN(21-AO24*24,AQ24)),0)</f>
        <v>4</v>
      </c>
      <c r="AS24" s="68">
        <f t="shared" ref="AS24" si="196">IF(OR(AO24&gt;=21/24,AR24&lt;&gt;0),MIN(9-MAX(0,AO24*24-21),AQ24-AR24),0)</f>
        <v>9</v>
      </c>
      <c r="AT24" s="68">
        <f>MAX(0,MIN(1,AQ24-SUM($AR24:AS24)))</f>
        <v>1</v>
      </c>
      <c r="AU24" s="68">
        <f>MAX(0,AQ24-SUM(AR24:AT24))</f>
        <v>1</v>
      </c>
      <c r="AV24" s="56">
        <f>_xlfn.IFS(AV$7="X",AR$24*[1]Données!$H$23,AO$3="Samedi",AR$24*[1]Données!$D$23,AO$3="Dimanche",AR$24*[1]Données!$F39,$B24="ADS",AR$24*[1]Données!$B$23)</f>
        <v>95.2</v>
      </c>
      <c r="AW24" s="56">
        <f>_xlfn.IFS(AV$7="X",$I24*[1]Données!$I$23,AO$3="Samedi",$I24*[1]Données!$D$23,AO$3="Dimanche",$I24*[1]Données!$F$23,$B24="ADS",$I24*[1]Données!$C$23)</f>
        <v>211.36</v>
      </c>
      <c r="AX24" s="56">
        <f>_xlfn.IFS(AV$7="X",$J24*[1]Données!$I$23,AO$3="Samedi",$J24*[1]Données!$D$23,AO$3="Dimanche",$J24*[1]Données!$F$23,$B24="ADS",$J24*[1]Données!$C$23)</f>
        <v>26.42</v>
      </c>
      <c r="AY24" s="56">
        <f>_xlfn.IFS(AV$7="X",$K24*[1]Données!$H$23,AO$3="Samedi",$K24*[1]Données!$D$23,AO$3="Dimanche",$K24*[1]Données!$F$23,$B24="ADS",$K24*[1]Données!$B$23)</f>
        <v>23.800000000000043</v>
      </c>
      <c r="AZ24" s="56">
        <f>IF($B24="ADS",SUM(AV24:AY24),0)</f>
        <v>356.78000000000009</v>
      </c>
      <c r="BA24" s="71">
        <v>0.70833333333333337</v>
      </c>
      <c r="BB24" s="71">
        <v>0.33333333333333331</v>
      </c>
      <c r="BC24" s="74">
        <f>24*(MOD(BB24-BA24,1))</f>
        <v>15</v>
      </c>
      <c r="BD24" s="68">
        <f>IF(BA24&lt;(21/24),(MIN(21-BA24*24,BC24)),0)</f>
        <v>4</v>
      </c>
      <c r="BE24" s="68">
        <f t="shared" ref="BE24" si="197">IF(OR(BA24&gt;=21/24,BD24&lt;&gt;0),MIN(9-MAX(0,BA24*24-21),BC24-BD24),0)</f>
        <v>9</v>
      </c>
      <c r="BF24" s="68">
        <f>MAX(0,MIN(1,BC24-SUM($BD24:BE24)))</f>
        <v>1</v>
      </c>
      <c r="BG24" s="68">
        <f>MAX(0,BC24-SUM(BD24:BF24))</f>
        <v>1</v>
      </c>
      <c r="BH24" s="56">
        <f>_xlfn.IFS(BH$7="X",BD$24*[1]Données!$H$23,BA$3="Samedi",BD$24*[1]Données!$D$23,BA$3="Dimanche",BD$24*[1]Données!$F39,$B24="ADS",BD$24*[1]Données!$B$23)</f>
        <v>95.2</v>
      </c>
      <c r="BI24" s="56">
        <f>_xlfn.IFS(BH$7="X",$I24*[1]Données!$I$23,BA$3="Samedi",$I24*[1]Données!$D$23,BA$3="Dimanche",$I24*[1]Données!$F$23,$B24="ADS",$I24*[1]Données!$C$23)</f>
        <v>190.4</v>
      </c>
      <c r="BJ24" s="56">
        <f>_xlfn.IFS(BH$7="X",$J24*[1]Données!$I$23,BA$3="Samedi",$J24*[1]Données!$D$23,BA$3="Dimanche",$J24*[1]Données!$F$23,$B24="ADS",$J24*[1]Données!$C$23)</f>
        <v>23.8</v>
      </c>
      <c r="BK24" s="56">
        <f>_xlfn.IFS(BH$7="X",$K24*[1]Données!$H$23,BA$3="Samedi",$K24*[1]Données!$D$23,BA$3="Dimanche",$K24*[1]Données!$F$23,$B24="ADS",$K24*[1]Données!$B$23)</f>
        <v>23.800000000000043</v>
      </c>
      <c r="BL24" s="56">
        <f>IF($B24="ADS",SUM(BH24:BK24),0)</f>
        <v>333.2000000000001</v>
      </c>
      <c r="BM24" s="71">
        <v>0.70833333333333337</v>
      </c>
      <c r="BN24" s="71">
        <v>0.33333333333333331</v>
      </c>
      <c r="BO24" s="74">
        <f>24*(MOD(BN24-BM24,1))</f>
        <v>15</v>
      </c>
      <c r="BP24" s="68">
        <f>IF(BM24&lt;(21/24),(MIN(21-BM24*24,BO24)),0)</f>
        <v>4</v>
      </c>
      <c r="BQ24" s="68">
        <f t="shared" ref="BQ24" si="198">IF(OR(BM24&gt;=21/24,BP24&lt;&gt;0),MIN(9-MAX(0,BM24*24-21),BO24-BP24),0)</f>
        <v>9</v>
      </c>
      <c r="BR24" s="68">
        <f>MAX(0,MIN(1,BO24-SUM($BP24:BQ24)))</f>
        <v>1</v>
      </c>
      <c r="BS24" s="68">
        <f>MAX(0,BO24-SUM(BP24:BR24))</f>
        <v>1</v>
      </c>
      <c r="BT24" s="56">
        <f>_xlfn.IFS(BT$7="X",BP$24*[1]Données!$H$23,BM$3="Samedi",BP$24*[1]Données!$D$23,BM$3="Dimanche",BP$24*[1]Données!$F39,$B24="ADS",BP$24*[1]Données!$B$23)</f>
        <v>0</v>
      </c>
      <c r="BU24" s="56">
        <f>_xlfn.IFS(BT$7="X",$I24*[1]Données!$I$23,BM$3="Samedi",$I24*[1]Données!$D$23,BM$3="Dimanche",$I24*[1]Données!$F$23,$B24="ADS",$I24*[1]Données!$C$23)</f>
        <v>209.44</v>
      </c>
      <c r="BV24" s="56">
        <f>_xlfn.IFS(BT$7="X",$J24*[1]Données!$I$23,BM$3="Samedi",$J24*[1]Données!$D$23,BM$3="Dimanche",$J24*[1]Données!$F$23,$B24="ADS",$J24*[1]Données!$C$23)</f>
        <v>26.18</v>
      </c>
      <c r="BW24" s="56">
        <f>_xlfn.IFS(BT$7="X",$K24*[1]Données!$H$23,BM$3="Samedi",$K24*[1]Données!$D$23,BM$3="Dimanche",$K24*[1]Données!$F$23,$B24="ADS",$K24*[1]Données!$B$23)</f>
        <v>26.180000000000046</v>
      </c>
      <c r="BX24" s="56">
        <f>IF($B24="ADS",SUM(BT24:BW24),0)</f>
        <v>261.80000000000007</v>
      </c>
      <c r="BY24" s="71">
        <v>0.70833333333333337</v>
      </c>
      <c r="BZ24" s="71">
        <v>0.33333333333333331</v>
      </c>
      <c r="CA24" s="74">
        <f>24*(MOD(BZ24-BY24,1))</f>
        <v>15</v>
      </c>
      <c r="CB24" s="68">
        <f>IF(BY24&lt;(21/24),(MIN(21-BY24*24,CA24)),0)</f>
        <v>4</v>
      </c>
      <c r="CC24" s="68">
        <f t="shared" ref="CC24" si="199">IF(OR(BY24&gt;=21/24,CB24&lt;&gt;0),MIN(9-MAX(0,BY24*24-21),CA24-CB24),0)</f>
        <v>9</v>
      </c>
      <c r="CD24" s="68">
        <f>MAX(0,MIN(1,CA24-SUM($BP24:CC24)))</f>
        <v>0</v>
      </c>
      <c r="CE24" s="68">
        <f>MAX(0,CA24-SUM(CB24:CD24))</f>
        <v>2</v>
      </c>
      <c r="CF24" s="56">
        <f>_xlfn.IFS(CF$7="X",CB$24*[1]Données!$H$23,BY$3="Samedi",CB$24*[1]Données!$D$23,BY$3="Dimanche",CB$24*[1]Données!$F39,$B24="ADS",CB$24*[1]Données!$B$23)</f>
        <v>95.2</v>
      </c>
      <c r="CG24" s="56">
        <f>_xlfn.IFS(CF$7="X",$I24*[1]Données!$I$23,BY$3="Samedi",$I24*[1]Données!$D$23,BY$3="Dimanche",$I24*[1]Données!$F$23,$B24="ADS",$I24*[1]Données!$C$23)</f>
        <v>211.36</v>
      </c>
      <c r="CH24" s="56">
        <f>_xlfn.IFS(CF$7="X",$J24*[1]Données!$I$23,BY$3="Samedi",$J24*[1]Données!$D$23,BY$3="Dimanche",$J24*[1]Données!$F$23,$B24="ADS",$J24*[1]Données!$C$23)</f>
        <v>26.42</v>
      </c>
      <c r="CI24" s="56">
        <f>_xlfn.IFS(CF$7="X",$K24*[1]Données!$H$23,BY$3="Samedi",$K24*[1]Données!$D$23,BY$3="Dimanche",$K24*[1]Données!$F$23,$B24="ADS",$K24*[1]Données!$B$23)</f>
        <v>23.800000000000043</v>
      </c>
      <c r="CJ24" s="56">
        <f>IF($B24="ADS",SUM(CF24:CI24),0)</f>
        <v>356.78000000000009</v>
      </c>
      <c r="CK24" s="71">
        <v>0.70833333333333337</v>
      </c>
      <c r="CL24" s="71">
        <v>0.33333333333333331</v>
      </c>
      <c r="CM24" s="74">
        <f>24*(MOD(CL24-CK24,1))</f>
        <v>15</v>
      </c>
      <c r="CN24" s="68">
        <f>IF(CK24&lt;(21/24),(MIN(21-CK24*24,CM24)),0)</f>
        <v>4</v>
      </c>
      <c r="CO24" s="68">
        <f t="shared" ref="CO24" si="200">IF(OR(CK24&gt;=21/24,CN24&lt;&gt;0),MIN(9-MAX(0,CK24*24-21),CM24-CN24),0)</f>
        <v>9</v>
      </c>
      <c r="CP24" s="68">
        <f t="shared" ref="CP24" si="201">MAX(0,MIN(1,CM24-SUM(CN24:CO24)))</f>
        <v>1</v>
      </c>
      <c r="CQ24" s="68">
        <f>MAX(0,CM24-SUM(CN24:CP24))</f>
        <v>1</v>
      </c>
      <c r="CR24" s="56">
        <f>_xlfn.IFS(CR$7="X",CN$24*[1]Données!$H$23,CK$3="Samedi",CN$24*[1]Données!$D$23,CK$3="Dimanche",CN$24*[1]Données!$F39,$B24="ADS",CN$24*[1]Données!$B$23)</f>
        <v>95.2</v>
      </c>
      <c r="CS24" s="56">
        <f>_xlfn.IFS(CR$7="X",$I24*[1]Données!$I$23,CK$3="Samedi",$I24*[1]Données!$D$23,CK$3="Dimanche",$I24*[1]Données!$F$23,$B24="ADS",$I24*[1]Données!$C$23)</f>
        <v>211.36</v>
      </c>
      <c r="CT24" s="56">
        <f>_xlfn.IFS(CR$7="X",$J24*[1]Données!$I$23,CK$3="Samedi",$J24*[1]Données!$D$23,CK$3="Dimanche",$J24*[1]Données!$F$23,$B24="ADS",$J24*[1]Données!$C$23)</f>
        <v>26.42</v>
      </c>
      <c r="CU24" s="56">
        <f>_xlfn.IFS(CR$7="X",$K24*[1]Données!$H$23,CK$3="Samedi",$K24*[1]Données!$D$23,CK$3="Dimanche",$K24*[1]Données!$F$23,$B24="ADS",$K24*[1]Données!$B$23)</f>
        <v>23.800000000000043</v>
      </c>
      <c r="CV24" s="56">
        <f>IF($B24="ADS",SUM(CR24:CU24),0)</f>
        <v>356.78000000000009</v>
      </c>
      <c r="CW24" s="71">
        <v>0.70833333333333337</v>
      </c>
      <c r="CX24" s="71">
        <v>0.33333333333333331</v>
      </c>
      <c r="CY24" s="74">
        <f>24*(MOD(CX24-CW24,1))</f>
        <v>15</v>
      </c>
      <c r="CZ24" s="68">
        <f>IF(CW24&lt;(21/24),(MIN(21-CW24*24,CY24)),0)</f>
        <v>4</v>
      </c>
      <c r="DA24" s="68">
        <f t="shared" ref="DA24" si="202">IF(OR(CW24&gt;=21/24,CZ24&lt;&gt;0),MIN(9-MAX(0,CW24*24-21),CY24-CZ24),0)</f>
        <v>9</v>
      </c>
      <c r="DB24" s="68">
        <f t="shared" ref="DB24" si="203">MAX(0,MIN(1,CY24-SUM(CZ24:DA24)))</f>
        <v>1</v>
      </c>
      <c r="DC24" s="68">
        <f>MAX(0,CY24-SUM(CZ24:DB24))</f>
        <v>1</v>
      </c>
      <c r="DD24" s="56">
        <f>_xlfn.IFS(DD$7="X",CZ$24*[1]Données!$H$23,CW$3="Samedi",CZ$24*[1]Données!$D$23,CW$3="Dimanche",CZ$24*[1]Données!$F39,$B24="ADS",CZ$24*[1]Données!$B$23)</f>
        <v>95.2</v>
      </c>
      <c r="DE24" s="56">
        <f>_xlfn.IFS(DD$7="X",$I24*[1]Données!$I$23,CW$3="Samedi",$I24*[1]Données!$D$23,CW$3="Dimanche",$I24*[1]Données!$F$23,$B24="ADS",$I24*[1]Données!$C$23)</f>
        <v>211.36</v>
      </c>
      <c r="DF24" s="56">
        <f>_xlfn.IFS(DD$7="X",$J24*[1]Données!$I$23,CW$3="Samedi",$J24*[1]Données!$D$23,CW$3="Dimanche",$J24*[1]Données!$F$23,$B24="ADS",$J24*[1]Données!$C$23)</f>
        <v>26.42</v>
      </c>
      <c r="DG24" s="56">
        <f>_xlfn.IFS(DD$7="X",$K24*[1]Données!$H$23,CW$3="Samedi",$K24*[1]Données!$D$23,CW$3="Dimanche",$K24*[1]Données!$F$23,$B24="ADS",$K24*[1]Données!$B$23)</f>
        <v>23.800000000000043</v>
      </c>
      <c r="DH24" s="56">
        <f>IF($B24="ADS",SUM(DD24:DG24),0)</f>
        <v>356.78000000000009</v>
      </c>
      <c r="DI24" s="71">
        <v>0.70833333333333337</v>
      </c>
      <c r="DJ24" s="71">
        <v>0.33333333333333331</v>
      </c>
      <c r="DK24" s="74">
        <f>24*(MOD(DJ24-DI24,1))</f>
        <v>15</v>
      </c>
      <c r="DL24" s="68">
        <f>IF(DI24&lt;(21/24),(MIN(21-DI24*24,DK24)),0)</f>
        <v>4</v>
      </c>
      <c r="DM24" s="68">
        <f t="shared" ref="DM24" si="204">IF(OR(DI24&gt;=21/24,DL24&lt;&gt;0),MIN(9-MAX(0,DI24*24-21),DK24-DL24),0)</f>
        <v>9</v>
      </c>
      <c r="DN24" s="68">
        <f>MAX(0,MIN(1,DK24-SUM($DL24:DM24)))</f>
        <v>1</v>
      </c>
      <c r="DO24" s="68">
        <f>MAX(0,DK24-SUM(DL24:DN24))</f>
        <v>1</v>
      </c>
      <c r="DP24" s="56">
        <f>_xlfn.IFS(DP$7="X",DL$24*[1]Données!$H$23,DI$3="Samedi",DL$24*[1]Données!$D$23,DI$3="Dimanche",DL$24*[1]Données!$F39,$B24="ADS",DL$24*[1]Données!$B$23)</f>
        <v>95.2</v>
      </c>
      <c r="DQ24" s="56">
        <f>_xlfn.IFS(DP$7="X",$I24*[1]Données!$I$23,DI$3="Samedi",$I24*[1]Données!$D$23,DI$3="Dimanche",$I24*[1]Données!$F$23,$B24="ADS",$I24*[1]Données!$C$23)</f>
        <v>211.36</v>
      </c>
      <c r="DR24" s="56">
        <f>_xlfn.IFS(DP$7="X",$J24*[1]Données!$I$23,DI$3="Samedi",$J24*[1]Données!$D$23,DI$3="Dimanche",$J24*[1]Données!$F$23,$B24="ADS",$J24*[1]Données!$C$23)</f>
        <v>26.42</v>
      </c>
      <c r="DS24" s="56">
        <f>_xlfn.IFS(DP$7="X",$K24*[1]Données!$H$23,DI$3="Samedi",$K24*[1]Données!$D$23,DI$3="Dimanche",$K24*[1]Données!$F$23,$B24="ADS",$K24*[1]Données!$B$23)</f>
        <v>23.800000000000043</v>
      </c>
      <c r="DT24" s="56">
        <f>IF($B24="ADS",SUM(DP24:DS24),0)</f>
        <v>356.78000000000009</v>
      </c>
      <c r="DU24" s="71">
        <v>0.70833333333333337</v>
      </c>
      <c r="DV24" s="71">
        <v>0.33333333333333331</v>
      </c>
      <c r="DW24" s="74">
        <f>24*(MOD(DV24-DU24,1))</f>
        <v>15</v>
      </c>
      <c r="DX24" s="68">
        <f>IF(DU24&lt;(21/24),(MIN(21-DU24*24,DW24)),0)</f>
        <v>4</v>
      </c>
      <c r="DY24" s="68">
        <f t="shared" ref="DY24" si="205">IF(OR(DU24&gt;=21/24,DX24&lt;&gt;0),MIN(9-MAX(0,DU24*24-21),DW24-DX24),0)</f>
        <v>9</v>
      </c>
      <c r="DZ24" s="68">
        <f t="shared" ref="DZ24" si="206">MAX(0,MIN(1,DW24-SUM(DX24:DY24)))</f>
        <v>1</v>
      </c>
      <c r="EA24" s="68">
        <f>MAX(0,DW24-SUM(DX24:DZ24))</f>
        <v>1</v>
      </c>
      <c r="EB24" s="56">
        <f>_xlfn.IFS(EB$7="X",DX$24*[1]Données!$H$23,DU$3="Samedi",DX$24*[1]Données!$D$23,DU$3="Dimanche",DX$24*[1]Données!$F39,$B24="ADS",DX$24*[1]Données!$B$23)</f>
        <v>95.2</v>
      </c>
      <c r="EC24" s="56">
        <f>_xlfn.IFS(EB$7="X",$I24*[1]Données!$I$23,DU$3="Samedi",$I24*[1]Données!$D$23,DU$3="Dimanche",$I24*[1]Données!$F$23,$B24="ADS",$I24*[1]Données!$C$23)</f>
        <v>211.36</v>
      </c>
      <c r="ED24" s="56">
        <f>_xlfn.IFS(EB$7="X",$J24*[1]Données!$I$23,DU$3="Samedi",$J24*[1]Données!$D$23,DU$3="Dimanche",$J24*[1]Données!$F$23,$B24="ADS",$J24*[1]Données!$C$23)</f>
        <v>26.42</v>
      </c>
      <c r="EE24" s="56">
        <f>_xlfn.IFS(EB$7="X",$K24*[1]Données!$H$23,DU$3="Samedi",$K24*[1]Données!$D$23,DU$3="Dimanche",$K24*[1]Données!$F$23,$B24="ADS",$K24*[1]Données!$B$23)</f>
        <v>23.800000000000043</v>
      </c>
      <c r="EF24" s="56">
        <f>IF($B24="ADS",SUM(EB24:EE24),0)</f>
        <v>356.78000000000009</v>
      </c>
      <c r="EG24" s="71">
        <v>0.70833333333333337</v>
      </c>
      <c r="EH24" s="71">
        <v>0.33333333333333331</v>
      </c>
      <c r="EI24" s="74">
        <f>24*(MOD(EH24-EG24,1))</f>
        <v>15</v>
      </c>
      <c r="EJ24" s="68">
        <f>IF(EG24&lt;(21/24),(MIN(21-EG24*24,EI24)),0)</f>
        <v>4</v>
      </c>
      <c r="EK24" s="68">
        <f t="shared" ref="EK24" si="207">IF(OR(EG24&gt;=21/24,EJ24&lt;&gt;0),MIN(9-MAX(0,EG24*24-21),EI24-EJ24),0)</f>
        <v>9</v>
      </c>
      <c r="EL24" s="68">
        <f t="shared" ref="EL24" si="208">MAX(0,MIN(1,EI24-SUM(EJ24:EK24)))</f>
        <v>1</v>
      </c>
      <c r="EM24" s="68">
        <f>MAX(0,EI24-SUM(EJ24:EL24))</f>
        <v>1</v>
      </c>
      <c r="EN24" s="56">
        <f>_xlfn.IFS(EN$7="X",EJ$24*[1]Données!$H$23,EG$3="Samedi",EJ$24*[1]Données!$D$23,EG$3="Dimanche",EJ$24*[1]Données!$F39,$B24="ADS",EJ$24*[1]Données!$B$23)</f>
        <v>95.2</v>
      </c>
      <c r="EO24" s="56">
        <f>_xlfn.IFS(EN$7="X",$I24*[1]Données!$I$23,EG$3="Samedi",$I24*[1]Données!$D$23,EG$3="Dimanche",$I24*[1]Données!$F$23,$B24="ADS",$I24*[1]Données!$C$23)</f>
        <v>190.4</v>
      </c>
      <c r="EP24" s="56">
        <f>_xlfn.IFS(EN$7="X",$J24*[1]Données!$I$23,EG$3="Samedi",$J24*[1]Données!$D$23,EG$3="Dimanche",$J24*[1]Données!$F$23,$B24="ADS",$J24*[1]Données!$C$23)</f>
        <v>23.8</v>
      </c>
      <c r="EQ24" s="56">
        <f>_xlfn.IFS(EN$7="X",$K24*[1]Données!$H$23,EG$3="Samedi",$K24*[1]Données!$D$23,EG$3="Dimanche",$K24*[1]Données!$F$23,$B24="ADS",$K24*[1]Données!$B$23)</f>
        <v>23.800000000000043</v>
      </c>
      <c r="ER24" s="56">
        <f>IF($B24="ADS",SUM(EN24:EQ24),0)</f>
        <v>333.2000000000001</v>
      </c>
      <c r="ES24" s="71">
        <v>0.70833333333333337</v>
      </c>
      <c r="ET24" s="71">
        <v>0.33333333333333331</v>
      </c>
      <c r="EU24" s="74">
        <f>24*(MOD(ET24-ES24,1))</f>
        <v>15</v>
      </c>
      <c r="EV24" s="68">
        <f>IF(ES24&lt;(21/24),(MIN(21-ES24*24,EU24)),0)</f>
        <v>4</v>
      </c>
      <c r="EW24" s="68">
        <f t="shared" ref="EW24" si="209">IF(OR(ES24&gt;=21/24,EV24&lt;&gt;0),MIN(9-MAX(0,ES24*24-21),EU24-EV24),0)</f>
        <v>9</v>
      </c>
      <c r="EX24" s="68">
        <f t="shared" ref="EX24" si="210">MAX(0,MIN(1,EU24-SUM(EV24:EW24)))</f>
        <v>1</v>
      </c>
      <c r="EY24" s="68">
        <f>MAX(0,EU24-SUM(EV24:EX24))</f>
        <v>1</v>
      </c>
      <c r="EZ24" s="56">
        <f>_xlfn.IFS(EZ$7="X",EV$24*[1]Données!$H$23,ES$3="Samedi",EV$24*[1]Données!$D$23,ES$3="Dimanche",EV$24*[1]Données!$F39,$B24="ADS",EV$24*[1]Données!$B$23)</f>
        <v>0</v>
      </c>
      <c r="FA24" s="56">
        <f>_xlfn.IFS(EZ$7="X",$I24*[1]Données!$I$23,ES$3="Samedi",$I24*[1]Données!$D$23,ES$3="Dimanche",$I24*[1]Données!$F$23,$B24="ADS",$I24*[1]Données!$C$23)</f>
        <v>209.44</v>
      </c>
      <c r="FB24" s="56">
        <f>_xlfn.IFS(EZ$7="X",$J24*[1]Données!$I$23,ES$3="Samedi",$J24*[1]Données!$D$23,ES$3="Dimanche",$J24*[1]Données!$F$23,$B24="ADS",$J24*[1]Données!$C$23)</f>
        <v>26.18</v>
      </c>
      <c r="FC24" s="56">
        <f>_xlfn.IFS(EZ$7="X",$K24*[1]Données!$H$23,ES$3="Samedi",$K24*[1]Données!$D$23,ES$3="Dimanche",$K24*[1]Données!$F$23,$B24="ADS",$K24*[1]Données!$B$23)</f>
        <v>26.180000000000046</v>
      </c>
      <c r="FD24" s="56">
        <f>IF($B24="ADS",SUM(EZ24:FC24),0)</f>
        <v>261.80000000000007</v>
      </c>
      <c r="FE24" s="71">
        <v>0.70833333333333337</v>
      </c>
      <c r="FF24" s="71">
        <v>0.33333333333333331</v>
      </c>
      <c r="FG24" s="74">
        <f>24*(MOD(FF24-FE24,1))</f>
        <v>15</v>
      </c>
      <c r="FH24" s="68">
        <f>IF(FE24&lt;(21/24),(MIN(21-FE24*24,FG24)),0)</f>
        <v>4</v>
      </c>
      <c r="FI24" s="68">
        <f t="shared" ref="FI24" si="211">IF(OR(FE24&gt;=21/24,FH24&lt;&gt;0),MIN(9-MAX(0,FE24*24-21),FG24-FH24),0)</f>
        <v>9</v>
      </c>
      <c r="FJ24" s="68">
        <f t="shared" ref="FJ24" si="212">MAX(0,MIN(1,FG24-SUM(FH24:FI24)))</f>
        <v>1</v>
      </c>
      <c r="FK24" s="68">
        <f>MAX(0,FG24-SUM(FH24:FJ24))</f>
        <v>1</v>
      </c>
      <c r="FL24" s="56">
        <f>_xlfn.IFS(FL$7="X",FH$24*[1]Données!$H$23,FE$3="Samedi",FH$24*[1]Données!$D$23,FE$3="Dimanche",FH$24*[1]Données!$F39,$B24="ADS",FH$24*[1]Données!$B$23)</f>
        <v>95.2</v>
      </c>
      <c r="FM24" s="56">
        <f>_xlfn.IFS(FL$7="X",$I24*[1]Données!$I$23,FE$3="Samedi",$I24*[1]Données!$D$23,FE$3="Dimanche",$I24*[1]Données!$F$23,$B24="ADS",$I24*[1]Données!$C$23)</f>
        <v>211.36</v>
      </c>
      <c r="FN24" s="56">
        <f>_xlfn.IFS(FL$7="X",$J24*[1]Données!$I$23,FE$3="Samedi",$J24*[1]Données!$D$23,FE$3="Dimanche",$J24*[1]Données!$F$23,$B24="ADS",$J24*[1]Données!$C$23)</f>
        <v>26.42</v>
      </c>
      <c r="FO24" s="56">
        <f>_xlfn.IFS(FL$7="X",$K24*[1]Données!$H$23,FE$3="Samedi",$K24*[1]Données!$D$23,FE$3="Dimanche",$K24*[1]Données!$F$23,$B24="ADS",$K24*[1]Données!$B$23)</f>
        <v>23.800000000000043</v>
      </c>
      <c r="FP24" s="56">
        <f>IF($B24="ADS",SUM(FL24:FO24),0)</f>
        <v>356.78000000000009</v>
      </c>
      <c r="FQ24" s="71">
        <v>0.70833333333333337</v>
      </c>
      <c r="FR24" s="71">
        <v>0.33333333333333331</v>
      </c>
      <c r="FS24" s="74">
        <f>24*(MOD(FR24-FQ24,1))</f>
        <v>15</v>
      </c>
      <c r="FT24" s="68">
        <f>IF(FQ24&lt;(21/24),(MIN(21-FQ24*24,FS24)),0)</f>
        <v>4</v>
      </c>
      <c r="FU24" s="68">
        <f t="shared" ref="FU24" si="213">IF(OR(FQ24&gt;=21/24,FT24&lt;&gt;0),MIN(9-MAX(0,FQ24*24-21),FS24-FT24),0)</f>
        <v>9</v>
      </c>
      <c r="FV24" s="68">
        <f t="shared" ref="FV24" si="214">MAX(0,MIN(1,FS24-SUM(FT24:FU24)))</f>
        <v>1</v>
      </c>
      <c r="FW24" s="68">
        <f>MAX(0,FS24-SUM(FT24:FV24))</f>
        <v>1</v>
      </c>
      <c r="FX24" s="56">
        <f>_xlfn.IFS(FX$7="X",FT$24*[1]Données!$H$23,FQ$3="Samedi",FT$24*[1]Données!$D$23,FQ$3="Dimanche",FT$24*[1]Données!$F39,$B24="ADS",FT$24*[1]Données!$B$23)</f>
        <v>95.2</v>
      </c>
      <c r="FY24" s="56">
        <f>_xlfn.IFS(FX$7="X",$I24*[1]Données!$I$23,FQ$3="Samedi",$I24*[1]Données!$D$23,FQ$3="Dimanche",$I24*[1]Données!$F$23,$B24="ADS",$I24*[1]Données!$C$23)</f>
        <v>211.36</v>
      </c>
      <c r="FZ24" s="56">
        <f>_xlfn.IFS(FX$7="X",$J24*[1]Données!$I$23,FQ$3="Samedi",$J24*[1]Données!$D$23,FQ$3="Dimanche",$J24*[1]Données!$F$23,$B24="ADS",$J24*[1]Données!$C$23)</f>
        <v>26.42</v>
      </c>
      <c r="GA24" s="56">
        <f>_xlfn.IFS(FX$7="X",$K24*[1]Données!$H$23,FQ$3="Samedi",$K24*[1]Données!$D$23,FQ$3="Dimanche",$K24*[1]Données!$F$23,$B24="ADS",$K24*[1]Données!$B$23)</f>
        <v>23.800000000000043</v>
      </c>
      <c r="GB24" s="56">
        <f>IF($B24="ADS",SUM(FX24:GA24),0)</f>
        <v>356.78000000000009</v>
      </c>
      <c r="GC24" s="71">
        <v>0.70833333333333337</v>
      </c>
      <c r="GD24" s="71">
        <v>0.33333333333333331</v>
      </c>
      <c r="GE24" s="74">
        <f>24*(MOD(GD24-GC24,1))</f>
        <v>15</v>
      </c>
      <c r="GF24" s="68">
        <f>IF(GC24&lt;(21/24),(MIN(21-GC24*24,GE24)),0)</f>
        <v>4</v>
      </c>
      <c r="GG24" s="68">
        <f t="shared" ref="GG24" si="215">IF(OR(GC24&gt;=21/24,GF24&lt;&gt;0),MIN(9-MAX(0,GC24*24-21),GE24-GF24),0)</f>
        <v>9</v>
      </c>
      <c r="GH24" s="68">
        <f t="shared" ref="GH24" si="216">MAX(0,MIN(1,GE24-SUM(GF24:GG24)))</f>
        <v>1</v>
      </c>
      <c r="GI24" s="68">
        <f>MAX(0,GE24-SUM(GF24:GH24))</f>
        <v>1</v>
      </c>
      <c r="GJ24" s="56">
        <f>_xlfn.IFS(GJ$7="X",GF$24*[1]Données!$H$23,GC$3="Samedi",GF$24*[1]Données!$D$23,GC$3="Dimanche",GF$24*[1]Données!$F39,$B24="ADS",GF$24*[1]Données!$B$23)</f>
        <v>95.2</v>
      </c>
      <c r="GK24" s="56">
        <f>_xlfn.IFS(GJ$7="X",$I24*[1]Données!$I$23,GC$3="Samedi",$I24*[1]Données!$D$23,GC$3="Dimanche",$I24*[1]Données!$F$23,$B24="ADS",$I24*[1]Données!$C$23)</f>
        <v>211.36</v>
      </c>
      <c r="GL24" s="56">
        <f>_xlfn.IFS(GJ$7="X",$J24*[1]Données!$I$23,GC$3="Samedi",$J24*[1]Données!$D$23,GC$3="Dimanche",$J24*[1]Données!$F$23,$B24="ADS",$J24*[1]Données!$C$23)</f>
        <v>26.42</v>
      </c>
      <c r="GM24" s="56">
        <f>_xlfn.IFS(GJ$7="X",$K24*[1]Données!$H$23,GC$3="Samedi",$K24*[1]Données!$D$23,GC$3="Dimanche",$K24*[1]Données!$F$23,$B24="ADS",$K24*[1]Données!$B$23)</f>
        <v>23.800000000000043</v>
      </c>
      <c r="GN24" s="56">
        <f>IF($B24="ADS",SUM(GJ24:GM24),0)</f>
        <v>356.78000000000009</v>
      </c>
      <c r="GO24" s="71">
        <v>0.70833333333333337</v>
      </c>
      <c r="GP24" s="71">
        <v>0.33333333333333331</v>
      </c>
      <c r="GQ24" s="74">
        <f>24*(MOD(GP24-GO24,1))</f>
        <v>15</v>
      </c>
      <c r="GR24" s="68">
        <f>IF(GO24&lt;(21/24),(MIN(21-GO24*24,GQ24)),0)</f>
        <v>4</v>
      </c>
      <c r="GS24" s="68">
        <f t="shared" ref="GS24" si="217">IF(OR(GO24&gt;=21/24,GR24&lt;&gt;0),MIN(9-MAX(0,GO24*24-21),GQ24-GR24),0)</f>
        <v>9</v>
      </c>
      <c r="GT24" s="68">
        <f t="shared" ref="GT24" si="218">MAX(0,MIN(1,GQ24-SUM(GR24:GS24)))</f>
        <v>1</v>
      </c>
      <c r="GU24" s="68">
        <f>MAX(0,GQ24-SUM(GR24:GT24))</f>
        <v>1</v>
      </c>
      <c r="GV24" s="56">
        <f>_xlfn.IFS(GV$7="X",GR$24*[1]Données!$H$23,GO$3="Samedi",GR$24*[1]Données!$D$23,GO$3="Dimanche",GR$24*[1]Données!$F39,$B24="ADS",GR$24*[1]Données!$B$23)</f>
        <v>95.2</v>
      </c>
      <c r="GW24" s="56">
        <f>_xlfn.IFS(GV$7="X",$I24*[1]Données!$I$23,GO$3="Samedi",$I24*[1]Données!$D$23,GO$3="Dimanche",$I24*[1]Données!$F$23,$B24="ADS",$I24*[1]Données!$C$23)</f>
        <v>211.36</v>
      </c>
      <c r="GX24" s="56">
        <f>_xlfn.IFS(GV$7="X",$J24*[1]Données!$I$23,GO$3="Samedi",$J24*[1]Données!$D$23,GO$3="Dimanche",$J24*[1]Données!$F$23,$B24="ADS",$J24*[1]Données!$C$23)</f>
        <v>26.42</v>
      </c>
      <c r="GY24" s="56">
        <f>_xlfn.IFS(GV$7="X",$K24*[1]Données!$H$23,GO$3="Samedi",$K24*[1]Données!$D$23,GO$3="Dimanche",$K24*[1]Données!$F$23,$B24="ADS",$K24*[1]Données!$B$23)</f>
        <v>23.800000000000043</v>
      </c>
      <c r="GZ24" s="56">
        <f>IF($B24="ADS",SUM(GV24:GY24),0)</f>
        <v>356.78000000000009</v>
      </c>
      <c r="HA24" s="71">
        <v>0.70833333333333337</v>
      </c>
      <c r="HB24" s="71">
        <v>0.33333333333333331</v>
      </c>
      <c r="HC24" s="74">
        <f>24*(MOD(HB24-HA24,1))</f>
        <v>15</v>
      </c>
      <c r="HD24" s="68">
        <f>IF(HA24&lt;(21/24),(MIN(21-HA24*24,HC24)),0)</f>
        <v>4</v>
      </c>
      <c r="HE24" s="68">
        <f t="shared" ref="HE24" si="219">IF(OR(HA24&gt;=21/24,HD24&lt;&gt;0),MIN(9-MAX(0,HA24*24-21),HC24-HD24),0)</f>
        <v>9</v>
      </c>
      <c r="HF24" s="68">
        <f t="shared" ref="HF24" si="220">MAX(0,MIN(1,HC24-SUM(HD24:HE24)))</f>
        <v>1</v>
      </c>
      <c r="HG24" s="68">
        <f>MAX(0,HC24-SUM(HD24:HF24))</f>
        <v>1</v>
      </c>
      <c r="HH24" s="56">
        <f>_xlfn.IFS(HH$7="X",HD$24*[1]Données!$H$23,HA$3="Samedi",HD$24*[1]Données!$D$23,HA$3="Dimanche",HD$24*[1]Données!$F39,$B24="ADS",HD$24*[1]Données!$B$23)</f>
        <v>95.2</v>
      </c>
      <c r="HI24" s="56">
        <f>_xlfn.IFS(HH$7="X",$I24*[1]Données!$I$23,HA$3="Samedi",$I24*[1]Données!$D$23,HA$3="Dimanche",$I24*[1]Données!$F$23,$B24="ADS",$I24*[1]Données!$C$23)</f>
        <v>211.36</v>
      </c>
      <c r="HJ24" s="56">
        <f>_xlfn.IFS(HH$7="X",$J24*[1]Données!$I$23,HA$3="Samedi",$J24*[1]Données!$D$23,HA$3="Dimanche",$J24*[1]Données!$F$23,$B24="ADS",$J24*[1]Données!$C$23)</f>
        <v>26.42</v>
      </c>
      <c r="HK24" s="56">
        <f>_xlfn.IFS(HH$7="X",$K24*[1]Données!$H$23,HA$3="Samedi",$K24*[1]Données!$D$23,HA$3="Dimanche",$K24*[1]Données!$F$23,$B24="ADS",$K24*[1]Données!$B$23)</f>
        <v>23.800000000000043</v>
      </c>
      <c r="HL24" s="56">
        <f>IF($B24="ADS",SUM(HH24:HK24),0)</f>
        <v>356.78000000000009</v>
      </c>
      <c r="HM24" s="71">
        <v>0.70833333333333337</v>
      </c>
      <c r="HN24" s="71">
        <v>0.33333333333333331</v>
      </c>
      <c r="HO24" s="74">
        <f>24*(MOD(HN24-HM24,1))</f>
        <v>15</v>
      </c>
      <c r="HP24" s="68">
        <f>IF(HM24&lt;(21/24),(MIN(21-HM24*24,HO24)),0)</f>
        <v>4</v>
      </c>
      <c r="HQ24" s="68">
        <f t="shared" ref="HQ24" si="221">IF(OR(HM24&gt;=21/24,HP24&lt;&gt;0),MIN(9-MAX(0,HM24*24-21),HO24-HP24),0)</f>
        <v>9</v>
      </c>
      <c r="HR24" s="68">
        <f t="shared" ref="HR24" si="222">MAX(0,MIN(1,HO24-SUM(HP24:HQ24)))</f>
        <v>1</v>
      </c>
      <c r="HS24" s="68">
        <f>MAX(0,HO24-SUM(HP24:HR24))</f>
        <v>1</v>
      </c>
      <c r="HT24" s="56">
        <f>_xlfn.IFS(HT$7="X",HP$24*[1]Données!$H$23,HM$3="Samedi",HP$24*[1]Données!$D$23,HM$3="Dimanche",HP$24*[1]Données!$F39,$B24="ADS",HP$24*[1]Données!$B$23)</f>
        <v>95.2</v>
      </c>
      <c r="HU24" s="56">
        <f>_xlfn.IFS(HT$7="X",$I24*[1]Données!$I$23,HM$3="Samedi",$I24*[1]Données!$D$23,HM$3="Dimanche",$I24*[1]Données!$F$23,$B24="ADS",$I24*[1]Données!$C$23)</f>
        <v>190.4</v>
      </c>
      <c r="HV24" s="56">
        <f>_xlfn.IFS(HT$7="X",$J24*[1]Données!$I$23,HM$3="Samedi",$J24*[1]Données!$D$23,HM$3="Dimanche",$J24*[1]Données!$F$23,$B24="ADS",$J24*[1]Données!$C$23)</f>
        <v>23.8</v>
      </c>
      <c r="HW24" s="56">
        <f>_xlfn.IFS(HT$7="X",$K24*[1]Données!$H$23,HM$3="Samedi",$K24*[1]Données!$D$23,HM$3="Dimanche",$K24*[1]Données!$F$23,$B24="ADS",$K24*[1]Données!$B$23)</f>
        <v>23.800000000000043</v>
      </c>
      <c r="HX24" s="56">
        <f>IF($B24="ADS",SUM(HT24:HW24),0)</f>
        <v>333.2000000000001</v>
      </c>
      <c r="HY24" s="71">
        <v>0.70833333333333337</v>
      </c>
      <c r="HZ24" s="71">
        <v>0.33333333333333331</v>
      </c>
      <c r="IA24" s="74">
        <f>24*(MOD(HZ24-HY24,1))</f>
        <v>15</v>
      </c>
      <c r="IB24" s="68">
        <f>IF(HY24&lt;(21/24),(MIN(21-HY24*24,IA24)),0)</f>
        <v>4</v>
      </c>
      <c r="IC24" s="68">
        <f t="shared" ref="IC24" si="223">IF(OR(HY24&gt;=21/24,IB24&lt;&gt;0),MIN(9-MAX(0,HY24*24-21),IA24-IB24),0)</f>
        <v>9</v>
      </c>
      <c r="ID24" s="68">
        <f t="shared" ref="ID24" si="224">MAX(0,MIN(1,IA24-SUM(IB24:IC24)))</f>
        <v>1</v>
      </c>
      <c r="IE24" s="68">
        <f>MAX(0,IA24-SUM(IB24:ID24))</f>
        <v>1</v>
      </c>
      <c r="IF24" s="56">
        <f>_xlfn.IFS(IF$7="X",IB$24*[1]Données!$H$23,HY$3="Samedi",IB$24*[1]Données!$D$23,HY$3="Dimanche",IB$24*[1]Données!$F39,$B24="ADS",IB$24*[1]Données!$B$23)</f>
        <v>0</v>
      </c>
      <c r="IG24" s="56">
        <f>_xlfn.IFS(IF$7="X",$I24*[1]Données!$I$23,HY$3="Samedi",$I24*[1]Données!$D$23,HY$3="Dimanche",$I24*[1]Données!$F$23,$B24="ADS",$I24*[1]Données!$C$23)</f>
        <v>209.44</v>
      </c>
      <c r="IH24" s="56">
        <f>_xlfn.IFS(IF$7="X",$J24*[1]Données!$I$23,HY$3="Samedi",$J24*[1]Données!$D$23,HY$3="Dimanche",$J24*[1]Données!$F$23,$B24="ADS",$J24*[1]Données!$C$23)</f>
        <v>26.18</v>
      </c>
      <c r="II24" s="56">
        <f>_xlfn.IFS(IF$7="X",$K24*[1]Données!$H$23,HY$3="Samedi",$K24*[1]Données!$D$23,HY$3="Dimanche",$K24*[1]Données!$F$23,$B24="ADS",$K24*[1]Données!$B$23)</f>
        <v>26.180000000000046</v>
      </c>
      <c r="IJ24" s="56">
        <f>IF($B24="ADS",SUM(IF24:II24),0)</f>
        <v>261.80000000000007</v>
      </c>
      <c r="IK24" s="71">
        <v>0.70833333333333337</v>
      </c>
      <c r="IL24" s="71">
        <v>0.33333333333333331</v>
      </c>
      <c r="IM24" s="74">
        <f>24*(MOD(IL24-IK24,1))</f>
        <v>15</v>
      </c>
      <c r="IN24" s="68">
        <f>IF(IK24&lt;(21/24),(MIN(21-IK24*24,IM24)),0)</f>
        <v>4</v>
      </c>
      <c r="IO24" s="68">
        <f t="shared" ref="IO24" si="225">IF(OR(IK24&gt;=21/24,IN24&lt;&gt;0),MIN(9-MAX(0,IK24*24-21),IM24-IN24),0)</f>
        <v>9</v>
      </c>
      <c r="IP24" s="68">
        <f t="shared" ref="IP24" si="226">MAX(0,MIN(1,IM24-SUM(IN24:IO24)))</f>
        <v>1</v>
      </c>
      <c r="IQ24" s="68">
        <f>MAX(0,IM24-SUM(IN24:IP24))</f>
        <v>1</v>
      </c>
      <c r="IR24" s="56">
        <f>_xlfn.IFS(IR$7="X",IN$24*[1]Données!$H$23,IK$3="Samedi",IN$24*[1]Données!$D$23,IK$3="Dimanche",IN$24*[1]Données!$F39,$B24="ADS",IN$24*[1]Données!$B$23)</f>
        <v>95.2</v>
      </c>
      <c r="IS24" s="56">
        <f>_xlfn.IFS(IR$7="X",$I24*[1]Données!$I$23,IK$3="Samedi",$I24*[1]Données!$D$23,IK$3="Dimanche",$I24*[1]Données!$F$23,$B24="ADS",$I24*[1]Données!$C$23)</f>
        <v>211.36</v>
      </c>
      <c r="IT24" s="56">
        <f>_xlfn.IFS(IR$7="X",$J24*[1]Données!$I$23,IK$3="Samedi",$J24*[1]Données!$D$23,IK$3="Dimanche",$J24*[1]Données!$F$23,$B24="ADS",$J24*[1]Données!$C$23)</f>
        <v>26.42</v>
      </c>
      <c r="IU24" s="56">
        <f>_xlfn.IFS(IR$7="X",$K24*[1]Données!$H$23,IK$3="Samedi",$K24*[1]Données!$D$23,IK$3="Dimanche",$K24*[1]Données!$F$23,$B24="ADS",$K24*[1]Données!$B$23)</f>
        <v>23.800000000000043</v>
      </c>
      <c r="IV24" s="56">
        <f>IF($B24="ADS",SUM(IR24:IU24),0)</f>
        <v>356.78000000000009</v>
      </c>
      <c r="IW24" s="71">
        <v>0.70833333333333337</v>
      </c>
      <c r="IX24" s="71">
        <v>0.33333333333333331</v>
      </c>
      <c r="IY24" s="74">
        <f>24*(MOD(IX24-IW24,1))</f>
        <v>15</v>
      </c>
      <c r="IZ24" s="68">
        <f>IF(IW24&lt;(21/24),(MIN(21-IW24*24,IY24)),0)</f>
        <v>4</v>
      </c>
      <c r="JA24" s="68">
        <f t="shared" ref="JA24" si="227">IF(OR(IW24&gt;=21/24,IZ24&lt;&gt;0),MIN(9-MAX(0,IW24*24-21),IY24-IZ24),0)</f>
        <v>9</v>
      </c>
      <c r="JB24" s="68">
        <f t="shared" ref="JB24" si="228">MAX(0,MIN(1,IY24-SUM(IZ24:JA24)))</f>
        <v>1</v>
      </c>
      <c r="JC24" s="68">
        <f>MAX(0,IY24-SUM(IZ24:JB24))</f>
        <v>1</v>
      </c>
      <c r="JD24" s="56">
        <f>_xlfn.IFS(JD$7="X",IZ$24*[1]Données!$H$23,IW$3="Samedi",IZ$24*[1]Données!$D$23,IW$3="Dimanche",IZ$24*[1]Données!$F39,$B24="ADS",IZ$24*[1]Données!$B$23)</f>
        <v>95.2</v>
      </c>
      <c r="JE24" s="56">
        <f>_xlfn.IFS(JD$7="X",$I24*[1]Données!$I$23,IW$3="Samedi",$I24*[1]Données!$D$23,IW$3="Dimanche",$I24*[1]Données!$F$23,$B24="ADS",$I24*[1]Données!$C$23)</f>
        <v>211.36</v>
      </c>
      <c r="JF24" s="56">
        <f>_xlfn.IFS(JD$7="X",$J24*[1]Données!$I$23,IW$3="Samedi",$J24*[1]Données!$D$23,IW$3="Dimanche",$J24*[1]Données!$F$23,$B24="ADS",$J24*[1]Données!$C$23)</f>
        <v>26.42</v>
      </c>
      <c r="JG24" s="56">
        <f>_xlfn.IFS(JD$7="X",$K24*[1]Données!$H$23,IW$3="Samedi",$K24*[1]Données!$D$23,IW$3="Dimanche",$K24*[1]Données!$F$23,$B24="ADS",$K24*[1]Données!$B$23)</f>
        <v>23.800000000000043</v>
      </c>
      <c r="JH24" s="56">
        <f>IF($B24="ADS",SUM(JD24:JG24),0)</f>
        <v>356.78000000000009</v>
      </c>
      <c r="JI24" s="71">
        <v>0.70833333333333337</v>
      </c>
      <c r="JJ24" s="71">
        <v>0.33333333333333331</v>
      </c>
      <c r="JK24" s="74">
        <f>24*(MOD(JJ24-JI24,1))</f>
        <v>15</v>
      </c>
      <c r="JL24" s="68">
        <f>IF(JI24&lt;(21/24),(MIN(21-JI24*24,JK24)),0)</f>
        <v>4</v>
      </c>
      <c r="JM24" s="68">
        <f t="shared" ref="JM24" si="229">IF(OR(JI24&gt;=21/24,JL24&lt;&gt;0),MIN(9-MAX(0,JI24*24-21),JK24-JL24),0)</f>
        <v>9</v>
      </c>
      <c r="JN24" s="68">
        <f t="shared" ref="JN24" si="230">MAX(0,MIN(1,JK24-SUM(JL24:JM24)))</f>
        <v>1</v>
      </c>
      <c r="JO24" s="68">
        <f>MAX(0,JK24-SUM(JL24:JN24))</f>
        <v>1</v>
      </c>
      <c r="JP24" s="56">
        <f>_xlfn.IFS(JP$7="X",JL$24*[1]Données!$H$23,JI$3="Samedi",JL$24*[1]Données!$D$23,JI$3="Dimanche",JL$24*[1]Données!$F39,$B24="ADS",JL$24*[1]Données!$B$23)</f>
        <v>95.2</v>
      </c>
      <c r="JQ24" s="56">
        <f>_xlfn.IFS(JP$7="X",$I24*[1]Données!$I$23,JI$3="Samedi",$I24*[1]Données!$D$23,JI$3="Dimanche",$I24*[1]Données!$F$23,$B24="ADS",$I24*[1]Données!$C$23)</f>
        <v>211.36</v>
      </c>
      <c r="JR24" s="56">
        <f>_xlfn.IFS(JP$7="X",$J24*[1]Données!$I$23,JI$3="Samedi",$J24*[1]Données!$D$23,JI$3="Dimanche",$J24*[1]Données!$F$23,$B24="ADS",$J24*[1]Données!$C$23)</f>
        <v>26.42</v>
      </c>
      <c r="JS24" s="56">
        <f>_xlfn.IFS(JP$7="X",$K24*[1]Données!$H$23,JI$3="Samedi",$K24*[1]Données!$D$23,JI$3="Dimanche",$K24*[1]Données!$F$23,$B24="ADS",$K24*[1]Données!$B$23)</f>
        <v>23.800000000000043</v>
      </c>
      <c r="JT24" s="56">
        <f>IF($B24="ADS",SUM(JP24:JS24),0)</f>
        <v>356.78000000000009</v>
      </c>
      <c r="JU24" s="71">
        <v>0.70833333333333337</v>
      </c>
      <c r="JV24" s="71">
        <v>0.33333333333333331</v>
      </c>
      <c r="JW24" s="74">
        <f>24*(MOD(JV24-JU24,1))</f>
        <v>15</v>
      </c>
      <c r="JX24" s="68">
        <f>IF(JU24&lt;(21/24),(MIN(21-JU24*24,JW24)),0)</f>
        <v>4</v>
      </c>
      <c r="JY24" s="68">
        <f t="shared" ref="JY24" si="231">IF(OR(JU24&gt;=21/24,JX24&lt;&gt;0),MIN(9-MAX(0,JU24*24-21),JW24-JX24),0)</f>
        <v>9</v>
      </c>
      <c r="JZ24" s="68">
        <f t="shared" ref="JZ24" si="232">MAX(0,MIN(1,JW24-SUM(JX24:JY24)))</f>
        <v>1</v>
      </c>
      <c r="KA24" s="68">
        <f>MAX(0,JW24-SUM(JX24:JZ24))</f>
        <v>1</v>
      </c>
      <c r="KB24" s="56">
        <f>_xlfn.IFS(KB$7="X",JX$24*[1]Données!$H$23,JU$3="Samedi",JX$24*[1]Données!$D$23,JU$3="Dimanche",JX$24*[1]Données!$F39,$B24="ADS",JX$24*[1]Données!$B$23)</f>
        <v>95.2</v>
      </c>
      <c r="KC24" s="56">
        <f>_xlfn.IFS(KB$7="X",$I24*[1]Données!$I$23,JU$3="Samedi",$I24*[1]Données!$D$23,JU$3="Dimanche",$I24*[1]Données!$F$23,$B24="ADS",$I24*[1]Données!$C$23)</f>
        <v>211.36</v>
      </c>
      <c r="KD24" s="56">
        <f>_xlfn.IFS(KB$7="X",$J24*[1]Données!$I$23,JU$3="Samedi",$J24*[1]Données!$D$23,JU$3="Dimanche",$J24*[1]Données!$F$23,$B24="ADS",$J24*[1]Données!$C$23)</f>
        <v>26.42</v>
      </c>
      <c r="KE24" s="56">
        <f>_xlfn.IFS(KB$7="X",$K24*[1]Données!$H$23,JU$3="Samedi",$K24*[1]Données!$D$23,JU$3="Dimanche",$K24*[1]Données!$F$23,$B24="ADS",$K24*[1]Données!$B$23)</f>
        <v>23.800000000000043</v>
      </c>
      <c r="KF24" s="56">
        <f>IF($B24="ADS",SUM(KB24:KE24),0)</f>
        <v>356.78000000000009</v>
      </c>
      <c r="KG24" s="71">
        <v>0.70833333333333337</v>
      </c>
      <c r="KH24" s="71">
        <v>0.33333333333333331</v>
      </c>
      <c r="KI24" s="74">
        <f>24*(MOD(KH24-KG24,1))</f>
        <v>15</v>
      </c>
      <c r="KJ24" s="68">
        <f>IF(KG24&lt;(21/24),(MIN(21-KG24*24,KI24)),0)</f>
        <v>4</v>
      </c>
      <c r="KK24" s="68">
        <f t="shared" ref="KK24" si="233">IF(OR(KG24&gt;=21/24,KJ24&lt;&gt;0),MIN(9-MAX(0,KG24*24-21),KI24-KJ24),0)</f>
        <v>9</v>
      </c>
      <c r="KL24" s="68">
        <f t="shared" ref="KL24" si="234">MAX(0,MIN(1,KI24-SUM(KJ24:KK24)))</f>
        <v>1</v>
      </c>
      <c r="KM24" s="68">
        <f>MAX(0,KI24-SUM(KJ24:KL24))</f>
        <v>1</v>
      </c>
      <c r="KN24" s="56">
        <f>_xlfn.IFS(KN$7="X",KJ$24*[1]Données!$H$23,KG$3="Samedi",KJ$24*[1]Données!$D$23,KG$3="Dimanche",KJ$24*[1]Données!$F39,$B24="ADS",KJ$24*[1]Données!$B$23)</f>
        <v>95.2</v>
      </c>
      <c r="KO24" s="56">
        <f>_xlfn.IFS(KN$7="X",$I24*[1]Données!$I$23,KG$3="Samedi",$I24*[1]Données!$D$23,KG$3="Dimanche",$I24*[1]Données!$F$23,$B24="ADS",$I24*[1]Données!$C$23)</f>
        <v>211.36</v>
      </c>
      <c r="KP24" s="56">
        <f>_xlfn.IFS(KN$7="X",$J24*[1]Données!$I$23,KG$3="Samedi",$J24*[1]Données!$D$23,KG$3="Dimanche",$J24*[1]Données!$F$23,$B24="ADS",$J24*[1]Données!$C$23)</f>
        <v>26.42</v>
      </c>
      <c r="KQ24" s="56">
        <f>_xlfn.IFS(KN$7="X",$K24*[1]Données!$H$23,KG$3="Samedi",$K24*[1]Données!$D$23,KG$3="Dimanche",$K24*[1]Données!$F$23,$B24="ADS",$K24*[1]Données!$B$23)</f>
        <v>23.800000000000043</v>
      </c>
      <c r="KR24" s="56">
        <f>IF($B24="ADS",SUM(KN24:KQ24),0)</f>
        <v>356.78000000000009</v>
      </c>
      <c r="KS24" s="71">
        <v>0.70833333333333337</v>
      </c>
      <c r="KT24" s="71">
        <v>0.33333333333333331</v>
      </c>
      <c r="KU24" s="74">
        <f>24*(MOD(KT24-KS24,1))</f>
        <v>15</v>
      </c>
      <c r="KV24" s="68">
        <f>IF(KS24&lt;(21/24),(MIN(21-KS24*24,KU24)),0)</f>
        <v>4</v>
      </c>
      <c r="KW24" s="68">
        <f t="shared" ref="KW24" si="235">IF(OR(KS24&gt;=21/24,KV24&lt;&gt;0),MIN(9-MAX(0,KS24*24-21),KU24-KV24),0)</f>
        <v>9</v>
      </c>
      <c r="KX24" s="68">
        <f t="shared" ref="KX24" si="236">MAX(0,MIN(1,KU24-SUM(KV24:KW24)))</f>
        <v>1</v>
      </c>
      <c r="KY24" s="68">
        <f>MAX(0,KU24-SUM(KV24:KX24))</f>
        <v>1</v>
      </c>
      <c r="KZ24" s="56">
        <f>_xlfn.IFS(KZ$7="X",KV$24*[1]Données!$H$23,KS$3="Samedi",KV$24*[1]Données!$D$23,KS$3="Dimanche",KV$24*[1]Données!$F39,$B24="ADS",KV$24*[1]Données!$B$23)</f>
        <v>95.2</v>
      </c>
      <c r="LA24" s="56">
        <f>_xlfn.IFS(KZ$7="X",$I24*[1]Données!$I$23,KS$3="Samedi",$I24*[1]Données!$D$23,KS$3="Dimanche",$I24*[1]Données!$F$23,$B24="ADS",$I24*[1]Données!$C$23)</f>
        <v>190.4</v>
      </c>
      <c r="LB24" s="56">
        <f>_xlfn.IFS(KZ$7="X",$J24*[1]Données!$I$23,KS$3="Samedi",$J24*[1]Données!$D$23,KS$3="Dimanche",$J24*[1]Données!$F$23,$B24="ADS",$J24*[1]Données!$C$23)</f>
        <v>23.8</v>
      </c>
      <c r="LC24" s="56">
        <f>_xlfn.IFS(KZ$7="X",$K24*[1]Données!$H$23,KS$3="Samedi",$K24*[1]Données!$D$23,KS$3="Dimanche",$K24*[1]Données!$F$23,$B24="ADS",$K24*[1]Données!$B$23)</f>
        <v>23.800000000000043</v>
      </c>
      <c r="LD24" s="56">
        <f>IF($B24="ADS",SUM(KZ24:LC24),0)</f>
        <v>333.2000000000001</v>
      </c>
      <c r="LE24" s="71">
        <v>0.70833333333333337</v>
      </c>
      <c r="LF24" s="71">
        <v>0.33333333333333331</v>
      </c>
      <c r="LG24" s="74">
        <f>24*(MOD(LF24-LE24,1))</f>
        <v>15</v>
      </c>
      <c r="LH24" s="68">
        <f>IF(LE24&lt;(21/24),(MIN(21-LE24*24,LG24)),0)</f>
        <v>4</v>
      </c>
      <c r="LI24" s="68">
        <f t="shared" ref="LI24" si="237">IF(OR(LE24&gt;=21/24,LH24&lt;&gt;0),MIN(9-MAX(0,LE24*24-21),LG24-LH24),0)</f>
        <v>9</v>
      </c>
      <c r="LJ24" s="68">
        <f t="shared" ref="LJ24" si="238">MAX(0,MIN(1,LG24-SUM(LH24:LI24)))</f>
        <v>1</v>
      </c>
      <c r="LK24" s="68">
        <f>MAX(0,LG24-SUM(LH24:LJ24))</f>
        <v>1</v>
      </c>
      <c r="LL24" s="56">
        <f>_xlfn.IFS(LL$7="X",LH$24*[1]Données!$H$23,LE$3="Samedi",LH$24*[1]Données!$D$23,LE$3="Dimanche",LH$24*[1]Données!$F39,$B24="ADS",LH$24*[1]Données!$B$23)</f>
        <v>0</v>
      </c>
      <c r="LM24" s="56">
        <f>_xlfn.IFS(LL$7="X",$I24*[1]Données!$I$23,LE$3="Samedi",$I24*[1]Données!$D$23,LE$3="Dimanche",$I24*[1]Données!$F$23,$B24="ADS",$I24*[1]Données!$C$23)</f>
        <v>209.44</v>
      </c>
      <c r="LN24" s="56">
        <f>_xlfn.IFS(LL$7="X",$J24*[1]Données!$I$23,LE$3="Samedi",$J24*[1]Données!$D$23,LE$3="Dimanche",$J24*[1]Données!$F$23,$B24="ADS",$J24*[1]Données!$C$23)</f>
        <v>26.18</v>
      </c>
      <c r="LO24" s="56">
        <f>_xlfn.IFS(LL$7="X",$K24*[1]Données!$H$23,LE$3="Samedi",$K24*[1]Données!$D$23,LE$3="Dimanche",$K24*[1]Données!$F$23,$B24="ADS",$K24*[1]Données!$B$23)</f>
        <v>26.180000000000046</v>
      </c>
      <c r="LP24" s="56">
        <f>IF($B24="ADS",SUM(LL24:LO24),0)</f>
        <v>261.80000000000007</v>
      </c>
      <c r="LQ24" s="71">
        <v>0.70833333333333337</v>
      </c>
      <c r="LR24" s="71">
        <v>0.33333333333333331</v>
      </c>
      <c r="LS24" s="74">
        <f>24*(MOD(LR24-LQ24,1))</f>
        <v>15</v>
      </c>
      <c r="LT24" s="68">
        <f>IF(LQ24&lt;(21/24),(MIN(21-LQ24*24,LS24)),0)</f>
        <v>4</v>
      </c>
      <c r="LU24" s="68">
        <f t="shared" ref="LU24" si="239">IF(OR(LQ24&gt;=21/24,LT24&lt;&gt;0),MIN(9-MAX(0,LQ24*24-21),LS24-LT24),0)</f>
        <v>9</v>
      </c>
      <c r="LV24" s="68">
        <f t="shared" ref="LV24" si="240">MAX(0,MIN(1,LS24-SUM(LT24:LU24)))</f>
        <v>1</v>
      </c>
      <c r="LW24" s="68">
        <f>MAX(0,LS24-SUM(LT24:LV24))</f>
        <v>1</v>
      </c>
      <c r="LX24" s="56">
        <f>_xlfn.IFS(LX$7="X",LT$24*[1]Données!$H$23,LQ$3="Samedi",LT$24*[1]Données!$D$23,LQ$3="Dimanche",LT$24*[1]Données!$F39,$B24="ADS",LT$24*[1]Données!$B$23)</f>
        <v>95.2</v>
      </c>
      <c r="LY24" s="56">
        <f>_xlfn.IFS(LX$7="X",$I24*[1]Données!$I$23,LQ$3="Samedi",$I24*[1]Données!$D$23,LQ$3="Dimanche",$I24*[1]Données!$F$23,$B24="ADS",$I24*[1]Données!$C$23)</f>
        <v>211.36</v>
      </c>
      <c r="LZ24" s="56">
        <f>_xlfn.IFS(LX$7="X",$J24*[1]Données!$I$23,LQ$3="Samedi",$J24*[1]Données!$D$23,LQ$3="Dimanche",$J24*[1]Données!$F$23,$B24="ADS",$J24*[1]Données!$C$23)</f>
        <v>26.42</v>
      </c>
      <c r="MA24" s="56">
        <f>_xlfn.IFS(LX$7="X",$K24*[1]Données!$H$23,LQ$3="Samedi",$K24*[1]Données!$D$23,LQ$3="Dimanche",$K24*[1]Données!$F$23,$B24="ADS",$K24*[1]Données!$B$23)</f>
        <v>23.800000000000043</v>
      </c>
      <c r="MB24" s="56">
        <f>IF($B24="ADS",SUM(LX24:MA24),0)</f>
        <v>356.78000000000009</v>
      </c>
      <c r="MC24" s="71">
        <v>0.70833333333333337</v>
      </c>
      <c r="MD24" s="71">
        <v>0.33333333333333331</v>
      </c>
      <c r="ME24" s="74">
        <f>24*(MOD(MD24-MC24,1))</f>
        <v>15</v>
      </c>
      <c r="MF24" s="68">
        <f>IF(MC24&lt;(21/24),(MIN(21-MC24*24,ME24)),0)</f>
        <v>4</v>
      </c>
      <c r="MG24" s="68">
        <f t="shared" ref="MG24" si="241">IF(OR(MC24&gt;=21/24,MF24&lt;&gt;0),MIN(9-MAX(0,MC24*24-21),ME24-MF24),0)</f>
        <v>9</v>
      </c>
      <c r="MH24" s="68">
        <f t="shared" ref="MH24" si="242">MAX(0,MIN(1,ME24-SUM(MF24:MG24)))</f>
        <v>1</v>
      </c>
      <c r="MI24" s="68">
        <f>MAX(0,ME24-SUM(MF24:MH24))</f>
        <v>1</v>
      </c>
      <c r="MJ24" s="56">
        <f>_xlfn.IFS(MJ$7="X",MF$24*[1]Données!$H$23,MC$3="Samedi",MF$24*[1]Données!$D$23,MC$3="Dimanche",MF$24*[1]Données!$F39,$B24="ADS",MF$24*[1]Données!$B$23)</f>
        <v>95.2</v>
      </c>
      <c r="MK24" s="56">
        <f>_xlfn.IFS(MJ$7="X",$I24*[1]Données!$I$23,MC$3="Samedi",$I24*[1]Données!$D$23,MC$3="Dimanche",$I24*[1]Données!$F$23,$B24="ADS",$I24*[1]Données!$C$23)</f>
        <v>211.36</v>
      </c>
      <c r="ML24" s="56">
        <f>_xlfn.IFS(MJ$7="X",$J24*[1]Données!$I$23,MC$3="Samedi",$J24*[1]Données!$D$23,MC$3="Dimanche",$J24*[1]Données!$F$23,$B24="ADS",$J24*[1]Données!$C$23)</f>
        <v>26.42</v>
      </c>
      <c r="MM24" s="56">
        <f>_xlfn.IFS(MJ$7="X",$K24*[1]Données!$H$23,MC$3="Samedi",$K24*[1]Données!$D$23,MC$3="Dimanche",$K24*[1]Données!$F$23,$B24="ADS",$K24*[1]Données!$B$23)</f>
        <v>23.800000000000043</v>
      </c>
      <c r="MN24" s="56">
        <f>IF($B24="ADS",SUM(MJ24:MM24),0)</f>
        <v>356.78000000000009</v>
      </c>
      <c r="MO24" s="71">
        <v>0.70833333333333337</v>
      </c>
      <c r="MP24" s="71">
        <v>0.33333333333333331</v>
      </c>
      <c r="MQ24" s="74">
        <f>24*(MOD(MP24-MO24,1))</f>
        <v>15</v>
      </c>
      <c r="MR24" s="68">
        <f>IF(MO24&lt;(21/24),(MIN(21-MO24*24,MQ24)),0)</f>
        <v>4</v>
      </c>
      <c r="MS24" s="68">
        <f t="shared" ref="MS24" si="243">IF(OR(MO24&gt;=21/24,MR24&lt;&gt;0),MIN(9-MAX(0,MO24*24-21),MQ24-MR24),0)</f>
        <v>9</v>
      </c>
      <c r="MT24" s="68">
        <f t="shared" ref="MT24" si="244">MAX(0,MIN(1,MQ24-SUM(MR24:MS24)))</f>
        <v>1</v>
      </c>
      <c r="MU24" s="68">
        <f>MAX(0,MQ24-SUM(MR24:MT24))</f>
        <v>1</v>
      </c>
      <c r="MV24" s="56">
        <f>_xlfn.IFS(MV$7="X",MR$24*[1]Données!$H$23,MO$3="Samedi",MR$24*[1]Données!$D$23,MO$3="Dimanche",MR$24*[1]Données!$F39,$B24="ADS",MR$24*[1]Données!$B$23)</f>
        <v>95.2</v>
      </c>
      <c r="MW24" s="56">
        <f>_xlfn.IFS(MV$7="X",$I24*[1]Données!$I$23,MO$3="Samedi",$I24*[1]Données!$D$23,MO$3="Dimanche",$I24*[1]Données!$F$23,$B24="ADS",$I24*[1]Données!$C$23)</f>
        <v>211.36</v>
      </c>
      <c r="MX24" s="56">
        <f>_xlfn.IFS(MV$7="X",$J24*[1]Données!$I$23,MO$3="Samedi",$J24*[1]Données!$D$23,MO$3="Dimanche",$J24*[1]Données!$F$23,$B24="ADS",$J24*[1]Données!$C$23)</f>
        <v>26.42</v>
      </c>
      <c r="MY24" s="56">
        <f>_xlfn.IFS(MV$7="X",$K24*[1]Données!$H$23,MO$3="Samedi",$K24*[1]Données!$D$23,MO$3="Dimanche",$K24*[1]Données!$F$23,$B24="ADS",$K24*[1]Données!$B$23)</f>
        <v>23.800000000000043</v>
      </c>
      <c r="MZ24" s="56">
        <f>IF($B24="ADS",SUM(MV24:MY24),0)</f>
        <v>356.78000000000009</v>
      </c>
      <c r="NA24" s="71">
        <v>0.70833333333333337</v>
      </c>
      <c r="NB24" s="71">
        <v>0.33333333333333331</v>
      </c>
      <c r="NC24" s="74">
        <f>24*(MOD(NB24-NA24,1))</f>
        <v>15</v>
      </c>
      <c r="ND24" s="68">
        <f>IF(NA24&lt;(21/24),(MIN(21-NA24*24,NC24)),0)</f>
        <v>4</v>
      </c>
      <c r="NE24" s="68">
        <f t="shared" ref="NE24" si="245">IF(OR(NA24&gt;=21/24,ND24&lt;&gt;0),MIN(9-MAX(0,NA24*24-21),NC24-ND24),0)</f>
        <v>9</v>
      </c>
      <c r="NF24" s="68">
        <f t="shared" ref="NF24" si="246">MAX(0,MIN(1,NC24-SUM(ND24:NE24)))</f>
        <v>1</v>
      </c>
      <c r="NG24" s="68">
        <f>MAX(0,NC24-SUM(ND24:NF24))</f>
        <v>1</v>
      </c>
      <c r="NH24" s="56">
        <f>_xlfn.IFS(NH$7="X",ND$24*[1]Données!$H$23,NA$3="Samedi",ND$24*[1]Données!$D$23,NA$3="Dimanche",ND$24*[1]Données!$F39,$B24="ADS",ND$24*[1]Données!$B$23)</f>
        <v>95.2</v>
      </c>
      <c r="NI24" s="56">
        <f>_xlfn.IFS(NH$7="X",$I24*[1]Données!$I$23,NA$3="Samedi",$I24*[1]Données!$D$23,NA$3="Dimanche",$I24*[1]Données!$F$23,$B24="ADS",$I24*[1]Données!$C$23)</f>
        <v>211.36</v>
      </c>
      <c r="NJ24" s="56">
        <f>_xlfn.IFS(NH$7="X",$J24*[1]Données!$I$23,NA$3="Samedi",$J24*[1]Données!$D$23,NA$3="Dimanche",$J24*[1]Données!$F$23,$B24="ADS",$J24*[1]Données!$C$23)</f>
        <v>26.42</v>
      </c>
      <c r="NK24" s="56">
        <f>_xlfn.IFS(NH$7="X",$K24*[1]Données!$H$23,NA$3="Samedi",$K24*[1]Données!$D$23,NA$3="Dimanche",$K24*[1]Données!$F$23,$B24="ADS",$K24*[1]Données!$B$23)</f>
        <v>23.800000000000043</v>
      </c>
      <c r="NL24" s="56">
        <f>IF($B24="ADS",SUM(NH24:NK24),0)</f>
        <v>356.78000000000009</v>
      </c>
      <c r="NM24" s="50">
        <f>IF($B$12="ADS",SUM($P24+$AB24+$AN24+$AZ24+$BL24+$BX24+$CJ24+$CV24+$DH24+$DT24+$EF24+$ER24+$FD24+$FP24+$GB23+$GB24+$GN24+$GZ24+$HL24+$HX24+$IJ24+$IV24+$JH24+$JT24+$KF24+$KR24+$LD24+$LP24+$MB24+$MN24+$MZ24+$NL24),0)</f>
        <v>10752.320000000003</v>
      </c>
    </row>
    <row r="25" spans="1:377" ht="15.75" hidden="1" thickBot="1">
      <c r="A25" s="78"/>
      <c r="B25" s="81"/>
      <c r="C25" s="81"/>
      <c r="D25" s="51"/>
      <c r="E25" s="72"/>
      <c r="F25" s="72"/>
      <c r="G25" s="75"/>
      <c r="H25" s="69"/>
      <c r="I25" s="69"/>
      <c r="J25" s="69"/>
      <c r="K25" s="69"/>
      <c r="L25" s="52">
        <f>_xlfn.IFS(L$7="X",H$24*[1]Données!$H$24,E$3="Samedi",H$24*[1]Données!$D$24,E$3="Dimanche",H$24*[1]Données!$F$24,$B24="SSIAP1",H$24*[1]Données!$B$24)</f>
        <v>0</v>
      </c>
      <c r="M25" s="52">
        <f>_xlfn.IFS(L$7="X",$I24*[1]Données!$I$24,E$3="Samedi",$I24*[1]Données!$D$24,E$3="Dimanche",$I24*[1]Données!$F$24,$B24="SSIAP1",$I24*[1]Données!$C$24)</f>
        <v>433.36</v>
      </c>
      <c r="N25" s="52">
        <f>_xlfn.IFS(L$7="X",$J24*[1]Données!$I$24,E$3="Samedi",$J24*[1]Données!$D$24,E$3="Dimanche",$J24*[1]Données!$F$24,$B24="SSIAP1",$J24*[1]Données!$C$24)</f>
        <v>54.17</v>
      </c>
      <c r="O25" s="52">
        <f>_xlfn.IFS(L$7="X",$K24*[1]Données!$I$24,E$3="Samedi",$K24*[1]Données!$D$24,E$3="Dimanche",$K24*[1]Données!$F$24,$B24="SSIAP1",$K24*[1]Données!$B$24)</f>
        <v>54.170000000000101</v>
      </c>
      <c r="P25" s="52">
        <f>IF($B24="SSIAP1",SUM(L25:O25),0)</f>
        <v>0</v>
      </c>
      <c r="Q25" s="72"/>
      <c r="R25" s="72"/>
      <c r="S25" s="75"/>
      <c r="T25" s="69"/>
      <c r="U25" s="69"/>
      <c r="V25" s="69"/>
      <c r="W25" s="69"/>
      <c r="X25" s="52" t="e">
        <f>_xlfn.IFS(X$7="X",T$24*[1]Données!$H$24,Q$3="Samedi",T$24*[1]Données!$D$24,Q$3="Dimanche",T$24*[1]Données!$F$24,$B24="SSIAP1",T$24*[1]Données!$B$24)</f>
        <v>#N/A</v>
      </c>
      <c r="Y25" s="52" t="e">
        <f>_xlfn.IFS(X$7="X",$I24*[1]Données!$I$24,Q$3="Samedi",$I24*[1]Données!$D$24,Q$3="Dimanche",$I24*[1]Données!$F$24,$B24="SSIAP1",$I24*[1]Données!$C$24)</f>
        <v>#N/A</v>
      </c>
      <c r="Z25" s="52" t="e">
        <f>_xlfn.IFS(X$7="X",$J24*[1]Données!$I$24,Q$3="Samedi",$J24*[1]Données!$D$24,Q$3="Dimanche",$J24*[1]Données!$F$24,$B24="SSIAP1",$J24*[1]Données!$C$24)</f>
        <v>#N/A</v>
      </c>
      <c r="AA25" s="52" t="e">
        <f>_xlfn.IFS(X$7="X",$K24*[1]Données!$I$24,Q$3="Samedi",$K24*[1]Données!$D$24,Q$3="Dimanche",$K24*[1]Données!$F$24,$B24="SSIAP1",$K24*[1]Données!$B$24)</f>
        <v>#N/A</v>
      </c>
      <c r="AB25" s="52">
        <f>IF($B24="SSIAP1",SUM(X25:AA25),0)</f>
        <v>0</v>
      </c>
      <c r="AC25" s="72"/>
      <c r="AD25" s="72"/>
      <c r="AE25" s="75"/>
      <c r="AF25" s="69"/>
      <c r="AG25" s="69"/>
      <c r="AH25" s="69"/>
      <c r="AI25" s="69"/>
      <c r="AJ25" s="52" t="e">
        <f>_xlfn.IFS(AJ$7="X",AF$24*[1]Données!$H$24,AC$3="Samedi",AF$24*[1]Données!$D$24,AC$3="Dimanche",AF$24*[1]Données!$F$24,$B24="SSIAP1",AF$24*[1]Données!$B$24)</f>
        <v>#N/A</v>
      </c>
      <c r="AK25" s="52" t="e">
        <f>_xlfn.IFS(AJ$7="X",$I24*[1]Données!$I$24,AC$3="Samedi",$I24*[1]Données!$D$24,AC$3="Dimanche",$I24*[1]Données!$F$24,$B24="SSIAP1",$I24*[1]Données!$C$24)</f>
        <v>#N/A</v>
      </c>
      <c r="AL25" s="52" t="e">
        <f>_xlfn.IFS(AJ$7="X",$J24*[1]Données!$I$24,AC$3="Samedi",$J24*[1]Données!$D$24,AC$3="Dimanche",$J24*[1]Données!$F$24,$B24="SSIAP1",$J24*[1]Données!$C$24)</f>
        <v>#N/A</v>
      </c>
      <c r="AM25" s="52" t="e">
        <f>_xlfn.IFS(AJ$7="X",$K24*[1]Données!$I$24,AC$3="Samedi",$K24*[1]Données!$D$24,AC$3="Dimanche",$K24*[1]Données!$F$24,$B24="SSIAP1",$K24*[1]Données!$B$24)</f>
        <v>#N/A</v>
      </c>
      <c r="AN25" s="52">
        <f>IF($B24="SSIAP1",SUM(AJ25:AM25),0)</f>
        <v>0</v>
      </c>
      <c r="AO25" s="72"/>
      <c r="AP25" s="72"/>
      <c r="AQ25" s="75"/>
      <c r="AR25" s="69"/>
      <c r="AS25" s="69"/>
      <c r="AT25" s="69"/>
      <c r="AU25" s="69"/>
      <c r="AV25" s="52" t="e">
        <f>_xlfn.IFS(AV$7="X",AR$24*[1]Données!$H$24,AO$3="Samedi",AR$24*[1]Données!$D$24,AO$3="Dimanche",AR$24*[1]Données!$F$24,$B24="SSIAP1",AR$24*[1]Données!$B$24)</f>
        <v>#N/A</v>
      </c>
      <c r="AW25" s="52" t="e">
        <f>_xlfn.IFS(AV$7="X",$I24*[1]Données!$I$24,AO$3="Samedi",$I24*[1]Données!$D$24,AO$3="Dimanche",$I24*[1]Données!$F$24,$B24="SSIAP1",$I24*[1]Données!$C$24)</f>
        <v>#N/A</v>
      </c>
      <c r="AX25" s="52" t="e">
        <f>_xlfn.IFS(AV$7="X",$J24*[1]Données!$I$24,AO$3="Samedi",$J24*[1]Données!$D$24,AO$3="Dimanche",$J24*[1]Données!$F$24,$B24="SSIAP1",$J24*[1]Données!$C$24)</f>
        <v>#N/A</v>
      </c>
      <c r="AY25" s="52" t="e">
        <f>_xlfn.IFS(AV$7="X",$K24*[1]Données!$I$24,AO$3="Samedi",$K24*[1]Données!$D$24,AO$3="Dimanche",$K24*[1]Données!$F$24,$B24="SSIAP1",$K24*[1]Données!$B$24)</f>
        <v>#N/A</v>
      </c>
      <c r="AZ25" s="52">
        <f>IF($B24="SSIAP1",SUM(AV25:AY25),0)</f>
        <v>0</v>
      </c>
      <c r="BA25" s="72"/>
      <c r="BB25" s="72"/>
      <c r="BC25" s="75"/>
      <c r="BD25" s="69"/>
      <c r="BE25" s="69"/>
      <c r="BF25" s="69"/>
      <c r="BG25" s="69"/>
      <c r="BH25" s="52">
        <f>_xlfn.IFS(BH$7="X",BD$24*[1]Données!$H$24,BA$3="Samedi",BD$24*[1]Données!$D$24,BA$3="Dimanche",BD$24*[1]Données!$F$24,$B24="SSIAP1",BD$24*[1]Données!$B$24)</f>
        <v>97.6</v>
      </c>
      <c r="BI25" s="52">
        <f>_xlfn.IFS(BH$7="X",$I24*[1]Données!$I$24,BA$3="Samedi",$I24*[1]Données!$D$24,BA$3="Dimanche",$I24*[1]Données!$F$24,$B24="SSIAP1",$I24*[1]Données!$C$24)</f>
        <v>195.2</v>
      </c>
      <c r="BJ25" s="52">
        <f>_xlfn.IFS(BH$7="X",$J24*[1]Données!$I$24,BA$3="Samedi",$J24*[1]Données!$D$24,BA$3="Dimanche",$J24*[1]Données!$F$24,$B24="SSIAP1",$J24*[1]Données!$C$24)</f>
        <v>24.4</v>
      </c>
      <c r="BK25" s="52">
        <f>_xlfn.IFS(BH$7="X",$K24*[1]Données!$I$24,BA$3="Samedi",$K24*[1]Données!$D$24,BA$3="Dimanche",$K24*[1]Données!$F$24,$B24="SSIAP1",$K24*[1]Données!$B$24)</f>
        <v>24.400000000000041</v>
      </c>
      <c r="BL25" s="52">
        <f>IF($B24="SSIAP1",SUM(BH25:BK25),0)</f>
        <v>0</v>
      </c>
      <c r="BM25" s="72"/>
      <c r="BN25" s="72"/>
      <c r="BO25" s="75"/>
      <c r="BP25" s="69"/>
      <c r="BQ25" s="69"/>
      <c r="BR25" s="69"/>
      <c r="BS25" s="69"/>
      <c r="BT25" s="52">
        <f>_xlfn.IFS(BT$7="X",BP$24*[1]Données!$H$24,BM$3="Samedi",BP$24*[1]Données!$D$24,BM$3="Dimanche",BP$24*[1]Données!$F$24,$B24="SSIAP1",BP$24*[1]Données!$B$24)</f>
        <v>107.36</v>
      </c>
      <c r="BU25" s="52">
        <f>_xlfn.IFS(BT$7="X",$I24*[1]Données!$I$24,BM$3="Samedi",$I24*[1]Données!$D$24,BM$3="Dimanche",$I24*[1]Données!$F$24,$B24="SSIAP1",$I24*[1]Données!$C$24)</f>
        <v>214.72</v>
      </c>
      <c r="BV25" s="52">
        <f>_xlfn.IFS(BT$7="X",$J24*[1]Données!$I$24,BM$3="Samedi",$J24*[1]Données!$D$24,BM$3="Dimanche",$J24*[1]Données!$F$24,$B24="SSIAP1",$J24*[1]Données!$C$24)</f>
        <v>26.84</v>
      </c>
      <c r="BW25" s="52">
        <f>_xlfn.IFS(BT$7="X",$K24*[1]Données!$I$24,BM$3="Samedi",$K24*[1]Données!$D$24,BM$3="Dimanche",$K24*[1]Données!$F$24,$B24="SSIAP1",$K24*[1]Données!$B$24)</f>
        <v>26.840000000000046</v>
      </c>
      <c r="BX25" s="52">
        <f>IF($B24="SSIAP1",SUM(BT25:BW25),0)</f>
        <v>0</v>
      </c>
      <c r="BY25" s="72"/>
      <c r="BZ25" s="72"/>
      <c r="CA25" s="75"/>
      <c r="CB25" s="69"/>
      <c r="CC25" s="69"/>
      <c r="CD25" s="69"/>
      <c r="CE25" s="69"/>
      <c r="CF25" s="52" t="e">
        <f>_xlfn.IFS(CF$7="X",CB$24*[1]Données!$H$24,BY$3="Samedi",CB$24*[1]Données!$D$24,BY$3="Dimanche",CB$24*[1]Données!$F$24,$B24="SSIAP1",CB$24*[1]Données!$B$24)</f>
        <v>#N/A</v>
      </c>
      <c r="CG25" s="52" t="e">
        <f>_xlfn.IFS(CF$7="X",$I24*[1]Données!$I$24,BY$3="Samedi",$I24*[1]Données!$D$24,BY$3="Dimanche",$I24*[1]Données!$F$24,$B24="SSIAP1",$I24*[1]Données!$C$24)</f>
        <v>#N/A</v>
      </c>
      <c r="CH25" s="52" t="e">
        <f>_xlfn.IFS(CF$7="X",$J24*[1]Données!$I$24,BY$3="Samedi",$J24*[1]Données!$D$24,BY$3="Dimanche",$J24*[1]Données!$F$24,$B24="SSIAP1",$J24*[1]Données!$C$24)</f>
        <v>#N/A</v>
      </c>
      <c r="CI25" s="52" t="e">
        <f>_xlfn.IFS(CF$7="X",$K24*[1]Données!$I$24,BY$3="Samedi",$K24*[1]Données!$D$24,BY$3="Dimanche",$K24*[1]Données!$F$24,$B24="SSIAP1",$K24*[1]Données!$B$24)</f>
        <v>#N/A</v>
      </c>
      <c r="CJ25" s="52">
        <f>IF($B24="SSIAP1",SUM(CF25:CI25),0)</f>
        <v>0</v>
      </c>
      <c r="CK25" s="72"/>
      <c r="CL25" s="72"/>
      <c r="CM25" s="75"/>
      <c r="CN25" s="69"/>
      <c r="CO25" s="69"/>
      <c r="CP25" s="69"/>
      <c r="CQ25" s="69"/>
      <c r="CR25" s="52" t="e">
        <f>_xlfn.IFS(CR$7="X",CN$24*[1]Données!$H$24,CK$3="Samedi",CN$24*[1]Données!$D$24,CK$3="Dimanche",CN$24*[1]Données!$F$24,$B24="SSIAP1",CN$24*[1]Données!$B$24)</f>
        <v>#N/A</v>
      </c>
      <c r="CS25" s="52" t="e">
        <f>_xlfn.IFS(CR$7="X",$I24*[1]Données!$I$24,CK$3="Samedi",$I24*[1]Données!$D$24,CK$3="Dimanche",$I24*[1]Données!$F$24,$B24="SSIAP1",$I24*[1]Données!$C$24)</f>
        <v>#N/A</v>
      </c>
      <c r="CT25" s="52" t="e">
        <f>_xlfn.IFS(CR$7="X",$J24*[1]Données!$I$24,CK$3="Samedi",$J24*[1]Données!$D$24,CK$3="Dimanche",$J24*[1]Données!$F$24,$B24="SSIAP1",$J24*[1]Données!$C$24)</f>
        <v>#N/A</v>
      </c>
      <c r="CU25" s="52" t="e">
        <f>_xlfn.IFS(CR$7="X",$K24*[1]Données!$I$24,CK$3="Samedi",$K24*[1]Données!$D$24,CK$3="Dimanche",$K24*[1]Données!$F$24,$B24="SSIAP1",$K24*[1]Données!$B$24)</f>
        <v>#N/A</v>
      </c>
      <c r="CV25" s="52">
        <f>IF($B24="SSIAP1",SUM(CR25:CU25),0)</f>
        <v>0</v>
      </c>
      <c r="CW25" s="72"/>
      <c r="CX25" s="72"/>
      <c r="CY25" s="75"/>
      <c r="CZ25" s="69"/>
      <c r="DA25" s="69"/>
      <c r="DB25" s="69"/>
      <c r="DC25" s="69"/>
      <c r="DD25" s="52" t="e">
        <f>_xlfn.IFS(DD$7="X",CZ$24*[1]Données!$H$24,CW$3="Samedi",CZ$24*[1]Données!$D$24,CW$3="Dimanche",CZ$24*[1]Données!$F$24,$B24="SSIAP1",CZ$24*[1]Données!$B$24)</f>
        <v>#N/A</v>
      </c>
      <c r="DE25" s="52" t="e">
        <f>_xlfn.IFS(DD$7="X",$I24*[1]Données!$I$24,CW$3="Samedi",$I24*[1]Données!$D$24,CW$3="Dimanche",$I24*[1]Données!$F$24,$B24="SSIAP1",$I24*[1]Données!$C$24)</f>
        <v>#N/A</v>
      </c>
      <c r="DF25" s="52" t="e">
        <f>_xlfn.IFS(DD$7="X",$J24*[1]Données!$I$24,CW$3="Samedi",$J24*[1]Données!$D$24,CW$3="Dimanche",$J24*[1]Données!$F$24,$B24="SSIAP1",$J24*[1]Données!$C$24)</f>
        <v>#N/A</v>
      </c>
      <c r="DG25" s="52" t="e">
        <f>_xlfn.IFS(DD$7="X",$K24*[1]Données!$I$24,CW$3="Samedi",$K24*[1]Données!$D$24,CW$3="Dimanche",$K24*[1]Données!$F$24,$B24="SSIAP1",$K24*[1]Données!$B$24)</f>
        <v>#N/A</v>
      </c>
      <c r="DH25" s="52">
        <f>IF($B24="SSIAP1",SUM(DD25:DG25),0)</f>
        <v>0</v>
      </c>
      <c r="DI25" s="72"/>
      <c r="DJ25" s="72"/>
      <c r="DK25" s="75"/>
      <c r="DL25" s="69"/>
      <c r="DM25" s="69"/>
      <c r="DN25" s="69"/>
      <c r="DO25" s="69"/>
      <c r="DP25" s="52" t="e">
        <f>_xlfn.IFS(DP$7="X",DL$24*[1]Données!$H$24,DI$3="Samedi",DL$24*[1]Données!$D$24,DI$3="Dimanche",DL$24*[1]Données!$F$24,$B24="SSIAP1",DL$24*[1]Données!$B$24)</f>
        <v>#N/A</v>
      </c>
      <c r="DQ25" s="52" t="e">
        <f>_xlfn.IFS(DP$7="X",$I24*[1]Données!$I$24,DI$3="Samedi",$I24*[1]Données!$D$24,DI$3="Dimanche",$I24*[1]Données!$F$24,$B24="SSIAP1",$I24*[1]Données!$C$24)</f>
        <v>#N/A</v>
      </c>
      <c r="DR25" s="52" t="e">
        <f>_xlfn.IFS(DP$7="X",$J24*[1]Données!$I$24,DI$3="Samedi",$J24*[1]Données!$D$24,DI$3="Dimanche",$J24*[1]Données!$F$24,$B24="SSIAP1",$J24*[1]Données!$C$24)</f>
        <v>#N/A</v>
      </c>
      <c r="DS25" s="52" t="e">
        <f>_xlfn.IFS(DP$7="X",$K24*[1]Données!$I$24,DI$3="Samedi",$K24*[1]Données!$D$24,DI$3="Dimanche",$K24*[1]Données!$F$24,$B24="SSIAP1",$K24*[1]Données!$B$24)</f>
        <v>#N/A</v>
      </c>
      <c r="DT25" s="52">
        <f>IF($B24="SSIAP1",SUM(DP25:DS25),0)</f>
        <v>0</v>
      </c>
      <c r="DU25" s="72"/>
      <c r="DV25" s="72"/>
      <c r="DW25" s="75"/>
      <c r="DX25" s="69"/>
      <c r="DY25" s="69"/>
      <c r="DZ25" s="69"/>
      <c r="EA25" s="69"/>
      <c r="EB25" s="52" t="e">
        <f>_xlfn.IFS(EB$7="X",DX$24*[1]Données!$H$24,DU$3="Samedi",DX$24*[1]Données!$D$24,DU$3="Dimanche",DX$24*[1]Données!$F$24,$B24="SSIAP1",DX$24*[1]Données!$B$24)</f>
        <v>#N/A</v>
      </c>
      <c r="EC25" s="52" t="e">
        <f>_xlfn.IFS(EB$7="X",$I24*[1]Données!$I$24,DU$3="Samedi",$I24*[1]Données!$D$24,DU$3="Dimanche",$I24*[1]Données!$F$24,$B24="SSIAP1",$I24*[1]Données!$C$24)</f>
        <v>#N/A</v>
      </c>
      <c r="ED25" s="52" t="e">
        <f>_xlfn.IFS(EB$7="X",$J24*[1]Données!$I$24,DU$3="Samedi",$J24*[1]Données!$D$24,DU$3="Dimanche",$J24*[1]Données!$F$24,$B24="SSIAP1",$J24*[1]Données!$C$24)</f>
        <v>#N/A</v>
      </c>
      <c r="EE25" s="52" t="e">
        <f>_xlfn.IFS(EB$7="X",$K24*[1]Données!$I$24,DU$3="Samedi",$K24*[1]Données!$D$24,DU$3="Dimanche",$K24*[1]Données!$F$24,$B24="SSIAP1",$K24*[1]Données!$B$24)</f>
        <v>#N/A</v>
      </c>
      <c r="EF25" s="52">
        <f>IF($B24="SSIAP1",SUM(EB25:EE25),0)</f>
        <v>0</v>
      </c>
      <c r="EG25" s="72"/>
      <c r="EH25" s="72"/>
      <c r="EI25" s="75"/>
      <c r="EJ25" s="69"/>
      <c r="EK25" s="69"/>
      <c r="EL25" s="69"/>
      <c r="EM25" s="69"/>
      <c r="EN25" s="52">
        <f>_xlfn.IFS(EN$7="X",EJ$24*[1]Données!$H$24,EG$3="Samedi",EJ$24*[1]Données!$D$24,EG$3="Dimanche",EJ$24*[1]Données!$F$24,$B24="SSIAP1",EJ$24*[1]Données!$B$24)</f>
        <v>97.6</v>
      </c>
      <c r="EO25" s="52">
        <f>_xlfn.IFS(EN$7="X",$I24*[1]Données!$I$24,EG$3="Samedi",$I24*[1]Données!$D$24,EG$3="Dimanche",$I24*[1]Données!$F$24,$B24="SSIAP1",$I24*[1]Données!$C$24)</f>
        <v>195.2</v>
      </c>
      <c r="EP25" s="52">
        <f>_xlfn.IFS(EN$7="X",$J24*[1]Données!$I$24,EG$3="Samedi",$J24*[1]Données!$D$24,EG$3="Dimanche",$J24*[1]Données!$F$24,$B24="SSIAP1",$J24*[1]Données!$C$24)</f>
        <v>24.4</v>
      </c>
      <c r="EQ25" s="52">
        <f>_xlfn.IFS(EN$7="X",$K24*[1]Données!$I$24,EG$3="Samedi",$K24*[1]Données!$D$24,EG$3="Dimanche",$K24*[1]Données!$F$24,$B24="SSIAP1",$K24*[1]Données!$B$24)</f>
        <v>24.400000000000041</v>
      </c>
      <c r="ER25" s="52">
        <f>IF($B24="SSIAP1",SUM(EN25:EQ25),0)</f>
        <v>0</v>
      </c>
      <c r="ES25" s="72"/>
      <c r="ET25" s="72"/>
      <c r="EU25" s="75"/>
      <c r="EV25" s="69"/>
      <c r="EW25" s="69"/>
      <c r="EX25" s="69"/>
      <c r="EY25" s="69"/>
      <c r="EZ25" s="52">
        <f>_xlfn.IFS(EZ$7="X",EV$24*[1]Données!$H$24,ES$3="Samedi",EV$24*[1]Données!$D$24,ES$3="Dimanche",EV$24*[1]Données!$F$24,$B24="SSIAP1",EV$24*[1]Données!$B$24)</f>
        <v>107.36</v>
      </c>
      <c r="FA25" s="52">
        <f>_xlfn.IFS(EZ$7="X",$I24*[1]Données!$I$24,ES$3="Samedi",$I24*[1]Données!$D$24,ES$3="Dimanche",$I24*[1]Données!$F$24,$B24="SSIAP1",$I24*[1]Données!$C$24)</f>
        <v>214.72</v>
      </c>
      <c r="FB25" s="52">
        <f>_xlfn.IFS(EZ$7="X",$J24*[1]Données!$I$24,ES$3="Samedi",$J24*[1]Données!$D$24,ES$3="Dimanche",$J24*[1]Données!$F$24,$B24="SSIAP1",$J24*[1]Données!$C$24)</f>
        <v>26.84</v>
      </c>
      <c r="FC25" s="52">
        <f>_xlfn.IFS(EZ$7="X",$K24*[1]Données!$I$24,ES$3="Samedi",$K24*[1]Données!$D$24,ES$3="Dimanche",$K24*[1]Données!$F$24,$B24="SSIAP1",$K24*[1]Données!$B$24)</f>
        <v>26.840000000000046</v>
      </c>
      <c r="FD25" s="52">
        <f>IF($B24="SSIAP1",SUM(EZ25:FC25),0)</f>
        <v>0</v>
      </c>
      <c r="FE25" s="72"/>
      <c r="FF25" s="72"/>
      <c r="FG25" s="75"/>
      <c r="FH25" s="69"/>
      <c r="FI25" s="69"/>
      <c r="FJ25" s="69"/>
      <c r="FK25" s="69"/>
      <c r="FL25" s="52" t="e">
        <f>_xlfn.IFS(FL$7="X",FH$24*[1]Données!$H$24,FE$3="Samedi",FH$24*[1]Données!$D$24,FE$3="Dimanche",FH$24*[1]Données!$F$24,$B24="SSIAP1",FH$24*[1]Données!$B$24)</f>
        <v>#N/A</v>
      </c>
      <c r="FM25" s="52" t="e">
        <f>_xlfn.IFS(FL$7="X",$I24*[1]Données!$I$24,FE$3="Samedi",$I24*[1]Données!$D$24,FE$3="Dimanche",$I24*[1]Données!$F$24,$B24="SSIAP1",$I24*[1]Données!$C$24)</f>
        <v>#N/A</v>
      </c>
      <c r="FN25" s="52" t="e">
        <f>_xlfn.IFS(FL$7="X",$J24*[1]Données!$I$24,FE$3="Samedi",$J24*[1]Données!$D$24,FE$3="Dimanche",$J24*[1]Données!$F$24,$B24="SSIAP1",$J24*[1]Données!$C$24)</f>
        <v>#N/A</v>
      </c>
      <c r="FO25" s="52" t="e">
        <f>_xlfn.IFS(FL$7="X",$K24*[1]Données!$I$24,FE$3="Samedi",$K24*[1]Données!$D$24,FE$3="Dimanche",$K24*[1]Données!$F$24,$B24="SSIAP1",$K24*[1]Données!$B$24)</f>
        <v>#N/A</v>
      </c>
      <c r="FP25" s="52">
        <f>IF($B24="SSIAP1",SUM(FL25:FO25),0)</f>
        <v>0</v>
      </c>
      <c r="FQ25" s="72"/>
      <c r="FR25" s="72"/>
      <c r="FS25" s="75"/>
      <c r="FT25" s="69"/>
      <c r="FU25" s="69"/>
      <c r="FV25" s="69"/>
      <c r="FW25" s="69"/>
      <c r="FX25" s="52" t="e">
        <f>_xlfn.IFS(FX$7="X",FT$24*[1]Données!$H$24,FQ$3="Samedi",FT$24*[1]Données!$D$24,FQ$3="Dimanche",FT$24*[1]Données!$F$24,$B24="SSIAP1",FT$24*[1]Données!$B$24)</f>
        <v>#N/A</v>
      </c>
      <c r="FY25" s="52" t="e">
        <f>_xlfn.IFS(FX$7="X",$I24*[1]Données!$I$24,FQ$3="Samedi",$I24*[1]Données!$D$24,FQ$3="Dimanche",$I24*[1]Données!$F$24,$B24="SSIAP1",$I24*[1]Données!$C$24)</f>
        <v>#N/A</v>
      </c>
      <c r="FZ25" s="52" t="e">
        <f>_xlfn.IFS(FX$7="X",$J24*[1]Données!$I$24,FQ$3="Samedi",$J24*[1]Données!$D$24,FQ$3="Dimanche",$J24*[1]Données!$F$24,$B24="SSIAP1",$J24*[1]Données!$C$24)</f>
        <v>#N/A</v>
      </c>
      <c r="GA25" s="52" t="e">
        <f>_xlfn.IFS(FX$7="X",$K24*[1]Données!$I$24,FQ$3="Samedi",$K24*[1]Données!$D$24,FQ$3="Dimanche",$K24*[1]Données!$F$24,$B24="SSIAP1",$K24*[1]Données!$B$24)</f>
        <v>#N/A</v>
      </c>
      <c r="GB25" s="52">
        <f>IF($B24="SSIAP1",SUM(FX25:GA25),0)</f>
        <v>0</v>
      </c>
      <c r="GC25" s="72"/>
      <c r="GD25" s="72"/>
      <c r="GE25" s="75"/>
      <c r="GF25" s="69"/>
      <c r="GG25" s="69"/>
      <c r="GH25" s="69"/>
      <c r="GI25" s="69"/>
      <c r="GJ25" s="52" t="e">
        <f>_xlfn.IFS(GJ$7="X",GF$24*[1]Données!$H$24,GC$3="Samedi",GF$24*[1]Données!$D$24,GC$3="Dimanche",GF$24*[1]Données!$F$24,$B24="SSIAP1",GF$24*[1]Données!$B$24)</f>
        <v>#N/A</v>
      </c>
      <c r="GK25" s="52" t="e">
        <f>_xlfn.IFS(GJ$7="X",$I24*[1]Données!$I$24,GC$3="Samedi",$I24*[1]Données!$D$24,GC$3="Dimanche",$I24*[1]Données!$F$24,$B24="SSIAP1",$I24*[1]Données!$C$24)</f>
        <v>#N/A</v>
      </c>
      <c r="GL25" s="52" t="e">
        <f>_xlfn.IFS(GJ$7="X",$J24*[1]Données!$I$24,GC$3="Samedi",$J24*[1]Données!$D$24,GC$3="Dimanche",$J24*[1]Données!$F$24,$B24="SSIAP1",$J24*[1]Données!$C$24)</f>
        <v>#N/A</v>
      </c>
      <c r="GM25" s="52" t="e">
        <f>_xlfn.IFS(GJ$7="X",$K24*[1]Données!$I$24,GC$3="Samedi",$K24*[1]Données!$D$24,GC$3="Dimanche",$K24*[1]Données!$F$24,$B24="SSIAP1",$K24*[1]Données!$B$24)</f>
        <v>#N/A</v>
      </c>
      <c r="GN25" s="52">
        <f>IF($B24="SSIAP1",SUM(GJ25:GM25),0)</f>
        <v>0</v>
      </c>
      <c r="GO25" s="72"/>
      <c r="GP25" s="72"/>
      <c r="GQ25" s="75"/>
      <c r="GR25" s="69"/>
      <c r="GS25" s="69"/>
      <c r="GT25" s="69"/>
      <c r="GU25" s="69"/>
      <c r="GV25" s="52" t="e">
        <f>_xlfn.IFS(GV$7="X",GR$24*[1]Données!$H$24,GO$3="Samedi",GR$24*[1]Données!$D$24,GO$3="Dimanche",GR$24*[1]Données!$F$24,$B24="SSIAP1",GR$24*[1]Données!$B$24)</f>
        <v>#N/A</v>
      </c>
      <c r="GW25" s="52" t="e">
        <f>_xlfn.IFS(GV$7="X",$I24*[1]Données!$I$24,GO$3="Samedi",$I24*[1]Données!$D$24,GO$3="Dimanche",$I24*[1]Données!$F$24,$B24="SSIAP1",$I24*[1]Données!$C$24)</f>
        <v>#N/A</v>
      </c>
      <c r="GX25" s="52" t="e">
        <f>_xlfn.IFS(GV$7="X",$J24*[1]Données!$I$24,GO$3="Samedi",$J24*[1]Données!$D$24,GO$3="Dimanche",$J24*[1]Données!$F$24,$B24="SSIAP1",$J24*[1]Données!$C$24)</f>
        <v>#N/A</v>
      </c>
      <c r="GY25" s="52" t="e">
        <f>_xlfn.IFS(GV$7="X",$K24*[1]Données!$I$24,GO$3="Samedi",$K24*[1]Données!$D$24,GO$3="Dimanche",$K24*[1]Données!$F$24,$B24="SSIAP1",$K24*[1]Données!$B$24)</f>
        <v>#N/A</v>
      </c>
      <c r="GZ25" s="52">
        <f>IF($B24="SSIAP1",SUM(GV25:GY25),0)</f>
        <v>0</v>
      </c>
      <c r="HA25" s="72"/>
      <c r="HB25" s="72"/>
      <c r="HC25" s="75"/>
      <c r="HD25" s="69"/>
      <c r="HE25" s="69"/>
      <c r="HF25" s="69"/>
      <c r="HG25" s="69"/>
      <c r="HH25" s="52" t="e">
        <f>_xlfn.IFS(HH$7="X",HD$24*[1]Données!$H$24,HA$3="Samedi",HD$24*[1]Données!$D$24,HA$3="Dimanche",HD$24*[1]Données!$F$24,$B24="SSIAP1",HD$24*[1]Données!$B$24)</f>
        <v>#N/A</v>
      </c>
      <c r="HI25" s="52" t="e">
        <f>_xlfn.IFS(HH$7="X",$I24*[1]Données!$I$24,HA$3="Samedi",$I24*[1]Données!$D$24,HA$3="Dimanche",$I24*[1]Données!$F$24,$B24="SSIAP1",$I24*[1]Données!$C$24)</f>
        <v>#N/A</v>
      </c>
      <c r="HJ25" s="52" t="e">
        <f>_xlfn.IFS(HH$7="X",$J24*[1]Données!$I$24,HA$3="Samedi",$J24*[1]Données!$D$24,HA$3="Dimanche",$J24*[1]Données!$F$24,$B24="SSIAP1",$J24*[1]Données!$C$24)</f>
        <v>#N/A</v>
      </c>
      <c r="HK25" s="52" t="e">
        <f>_xlfn.IFS(HH$7="X",$K24*[1]Données!$I$24,HA$3="Samedi",$K24*[1]Données!$D$24,HA$3="Dimanche",$K24*[1]Données!$F$24,$B24="SSIAP1",$K24*[1]Données!$B$24)</f>
        <v>#N/A</v>
      </c>
      <c r="HL25" s="52">
        <f>IF($B24="SSIAP1",SUM(HH25:HK25),0)</f>
        <v>0</v>
      </c>
      <c r="HM25" s="72"/>
      <c r="HN25" s="72"/>
      <c r="HO25" s="75"/>
      <c r="HP25" s="69"/>
      <c r="HQ25" s="69"/>
      <c r="HR25" s="69"/>
      <c r="HS25" s="69"/>
      <c r="HT25" s="52">
        <f>_xlfn.IFS(HT$7="X",HP$24*[1]Données!$H$24,HM$3="Samedi",HP$24*[1]Données!$D$24,HM$3="Dimanche",HP$24*[1]Données!$F$24,$B24="SSIAP1",HP$24*[1]Données!$B$24)</f>
        <v>97.6</v>
      </c>
      <c r="HU25" s="52">
        <f>_xlfn.IFS(HT$7="X",$I24*[1]Données!$I$24,HM$3="Samedi",$I24*[1]Données!$D$24,HM$3="Dimanche",$I24*[1]Données!$F$24,$B24="SSIAP1",$I24*[1]Données!$C$24)</f>
        <v>195.2</v>
      </c>
      <c r="HV25" s="52">
        <f>_xlfn.IFS(HT$7="X",$J24*[1]Données!$I$24,HM$3="Samedi",$J24*[1]Données!$D$24,HM$3="Dimanche",$J24*[1]Données!$F$24,$B24="SSIAP1",$J24*[1]Données!$C$24)</f>
        <v>24.4</v>
      </c>
      <c r="HW25" s="52">
        <f>_xlfn.IFS(HT$7="X",$K24*[1]Données!$I$24,HM$3="Samedi",$K24*[1]Données!$D$24,HM$3="Dimanche",$K24*[1]Données!$F$24,$B24="SSIAP1",$K24*[1]Données!$B$24)</f>
        <v>24.400000000000041</v>
      </c>
      <c r="HX25" s="52">
        <f>IF($B24="SSIAP1",SUM(HT25:HW25),0)</f>
        <v>0</v>
      </c>
      <c r="HY25" s="72"/>
      <c r="HZ25" s="72"/>
      <c r="IA25" s="75"/>
      <c r="IB25" s="69"/>
      <c r="IC25" s="69"/>
      <c r="ID25" s="69"/>
      <c r="IE25" s="69"/>
      <c r="IF25" s="52">
        <f>_xlfn.IFS(IF$7="X",IB$24*[1]Données!$H$24,HY$3="Samedi",IB$24*[1]Données!$D$24,HY$3="Dimanche",IB$24*[1]Données!$F$24,$B24="SSIAP1",IB$24*[1]Données!$B$24)</f>
        <v>107.36</v>
      </c>
      <c r="IG25" s="52">
        <f>_xlfn.IFS(IF$7="X",$I24*[1]Données!$I$24,HY$3="Samedi",$I24*[1]Données!$D$24,HY$3="Dimanche",$I24*[1]Données!$F$24,$B24="SSIAP1",$I24*[1]Données!$C$24)</f>
        <v>214.72</v>
      </c>
      <c r="IH25" s="52">
        <f>_xlfn.IFS(IF$7="X",$J24*[1]Données!$I$24,HY$3="Samedi",$J24*[1]Données!$D$24,HY$3="Dimanche",$J24*[1]Données!$F$24,$B24="SSIAP1",$J24*[1]Données!$C$24)</f>
        <v>26.84</v>
      </c>
      <c r="II25" s="52">
        <f>_xlfn.IFS(IF$7="X",$K24*[1]Données!$I$24,HY$3="Samedi",$K24*[1]Données!$D$24,HY$3="Dimanche",$K24*[1]Données!$F$24,$B24="SSIAP1",$K24*[1]Données!$B$24)</f>
        <v>26.840000000000046</v>
      </c>
      <c r="IJ25" s="52">
        <f>IF($B24="SSIAP1",SUM(IF25:II25),0)</f>
        <v>0</v>
      </c>
      <c r="IK25" s="72"/>
      <c r="IL25" s="72"/>
      <c r="IM25" s="75"/>
      <c r="IN25" s="69"/>
      <c r="IO25" s="69"/>
      <c r="IP25" s="69"/>
      <c r="IQ25" s="69"/>
      <c r="IR25" s="52" t="e">
        <f>_xlfn.IFS(IR$7="X",IN$24*[1]Données!$H$24,IK$3="Samedi",IN$24*[1]Données!$D$24,IK$3="Dimanche",IN$24*[1]Données!$F$24,$B24="SSIAP1",IN$24*[1]Données!$B$24)</f>
        <v>#N/A</v>
      </c>
      <c r="IS25" s="52" t="e">
        <f>_xlfn.IFS(IR$7="X",$I24*[1]Données!$I$24,IK$3="Samedi",$I24*[1]Données!$D$24,IK$3="Dimanche",$I24*[1]Données!$F$24,$B24="SSIAP1",$I24*[1]Données!$C$24)</f>
        <v>#N/A</v>
      </c>
      <c r="IT25" s="52" t="e">
        <f>_xlfn.IFS(IR$7="X",$J24*[1]Données!$I$24,IK$3="Samedi",$J24*[1]Données!$D$24,IK$3="Dimanche",$J24*[1]Données!$F$24,$B24="SSIAP1",$J24*[1]Données!$C$24)</f>
        <v>#N/A</v>
      </c>
      <c r="IU25" s="52" t="e">
        <f>_xlfn.IFS(IR$7="X",$K24*[1]Données!$I$24,IK$3="Samedi",$K24*[1]Données!$D$24,IK$3="Dimanche",$K24*[1]Données!$F$24,$B24="SSIAP1",$K24*[1]Données!$B$24)</f>
        <v>#N/A</v>
      </c>
      <c r="IV25" s="52">
        <f>IF($B24="SSIAP1",SUM(IR25:IU25),0)</f>
        <v>0</v>
      </c>
      <c r="IW25" s="72"/>
      <c r="IX25" s="72"/>
      <c r="IY25" s="75"/>
      <c r="IZ25" s="69"/>
      <c r="JA25" s="69"/>
      <c r="JB25" s="69"/>
      <c r="JC25" s="69"/>
      <c r="JD25" s="52" t="e">
        <f>_xlfn.IFS(JD$7="X",IZ$24*[1]Données!$H$24,IW$3="Samedi",IZ$24*[1]Données!$D$24,IW$3="Dimanche",IZ$24*[1]Données!$F$24,$B24="SSIAP1",IZ$24*[1]Données!$B$24)</f>
        <v>#N/A</v>
      </c>
      <c r="JE25" s="52" t="e">
        <f>_xlfn.IFS(JD$7="X",$I24*[1]Données!$I$24,IW$3="Samedi",$I24*[1]Données!$D$24,IW$3="Dimanche",$I24*[1]Données!$F$24,$B24="SSIAP1",$I24*[1]Données!$C$24)</f>
        <v>#N/A</v>
      </c>
      <c r="JF25" s="52" t="e">
        <f>_xlfn.IFS(JD$7="X",$J24*[1]Données!$I$24,IW$3="Samedi",$J24*[1]Données!$D$24,IW$3="Dimanche",$J24*[1]Données!$F$24,$B24="SSIAP1",$J24*[1]Données!$C$24)</f>
        <v>#N/A</v>
      </c>
      <c r="JG25" s="52" t="e">
        <f>_xlfn.IFS(JD$7="X",$K24*[1]Données!$I$24,IW$3="Samedi",$K24*[1]Données!$D$24,IW$3="Dimanche",$K24*[1]Données!$F$24,$B24="SSIAP1",$K24*[1]Données!$B$24)</f>
        <v>#N/A</v>
      </c>
      <c r="JH25" s="52">
        <f>IF($B24="SSIAP1",SUM(JD25:JG25),0)</f>
        <v>0</v>
      </c>
      <c r="JI25" s="72"/>
      <c r="JJ25" s="72"/>
      <c r="JK25" s="75"/>
      <c r="JL25" s="69"/>
      <c r="JM25" s="69"/>
      <c r="JN25" s="69"/>
      <c r="JO25" s="69"/>
      <c r="JP25" s="52" t="e">
        <f>_xlfn.IFS(JP$7="X",JL$24*[1]Données!$H$24,JI$3="Samedi",JL$24*[1]Données!$D$24,JI$3="Dimanche",JL$24*[1]Données!$F$24,$B24="SSIAP1",JL$24*[1]Données!$B$24)</f>
        <v>#N/A</v>
      </c>
      <c r="JQ25" s="52" t="e">
        <f>_xlfn.IFS(JP$7="X",$I24*[1]Données!$I$24,JI$3="Samedi",$I24*[1]Données!$D$24,JI$3="Dimanche",$I24*[1]Données!$F$24,$B24="SSIAP1",$I24*[1]Données!$C$24)</f>
        <v>#N/A</v>
      </c>
      <c r="JR25" s="52" t="e">
        <f>_xlfn.IFS(JP$7="X",$J24*[1]Données!$I$24,JI$3="Samedi",$J24*[1]Données!$D$24,JI$3="Dimanche",$J24*[1]Données!$F$24,$B24="SSIAP1",$J24*[1]Données!$C$24)</f>
        <v>#N/A</v>
      </c>
      <c r="JS25" s="52" t="e">
        <f>_xlfn.IFS(JP$7="X",$K24*[1]Données!$I$24,JI$3="Samedi",$K24*[1]Données!$D$24,JI$3="Dimanche",$K24*[1]Données!$F$24,$B24="SSIAP1",$K24*[1]Données!$B$24)</f>
        <v>#N/A</v>
      </c>
      <c r="JT25" s="52">
        <f>IF($B24="SSIAP1",SUM(JP25:JS25),0)</f>
        <v>0</v>
      </c>
      <c r="JU25" s="72"/>
      <c r="JV25" s="72"/>
      <c r="JW25" s="75"/>
      <c r="JX25" s="69"/>
      <c r="JY25" s="69"/>
      <c r="JZ25" s="69"/>
      <c r="KA25" s="69"/>
      <c r="KB25" s="52" t="e">
        <f>_xlfn.IFS(KB$7="X",JX$24*[1]Données!$H$24,JU$3="Samedi",JX$24*[1]Données!$D$24,JU$3="Dimanche",JX$24*[1]Données!$F$24,$B24="SSIAP1",JX$24*[1]Données!$B$24)</f>
        <v>#N/A</v>
      </c>
      <c r="KC25" s="52" t="e">
        <f>_xlfn.IFS(KB$7="X",$I24*[1]Données!$I$24,JU$3="Samedi",$I24*[1]Données!$D$24,JU$3="Dimanche",$I24*[1]Données!$F$24,$B24="SSIAP1",$I24*[1]Données!$C$24)</f>
        <v>#N/A</v>
      </c>
      <c r="KD25" s="52" t="e">
        <f>_xlfn.IFS(KB$7="X",$J24*[1]Données!$I$24,JU$3="Samedi",$J24*[1]Données!$D$24,JU$3="Dimanche",$J24*[1]Données!$F$24,$B24="SSIAP1",$J24*[1]Données!$C$24)</f>
        <v>#N/A</v>
      </c>
      <c r="KE25" s="52" t="e">
        <f>_xlfn.IFS(KB$7="X",$K24*[1]Données!$I$24,JU$3="Samedi",$K24*[1]Données!$D$24,JU$3="Dimanche",$K24*[1]Données!$F$24,$B24="SSIAP1",$K24*[1]Données!$B$24)</f>
        <v>#N/A</v>
      </c>
      <c r="KF25" s="52">
        <f>IF($B24="SSIAP1",SUM(KB25:KE25),0)</f>
        <v>0</v>
      </c>
      <c r="KG25" s="72"/>
      <c r="KH25" s="72"/>
      <c r="KI25" s="75"/>
      <c r="KJ25" s="69"/>
      <c r="KK25" s="69"/>
      <c r="KL25" s="69"/>
      <c r="KM25" s="69"/>
      <c r="KN25" s="52" t="e">
        <f>_xlfn.IFS(KN$7="X",KJ$24*[1]Données!$H$24,KG$3="Samedi",KJ$24*[1]Données!$D$24,KG$3="Dimanche",KJ$24*[1]Données!$F$24,$B24="SSIAP1",KJ$24*[1]Données!$B$24)</f>
        <v>#N/A</v>
      </c>
      <c r="KO25" s="52" t="e">
        <f>_xlfn.IFS(KN$7="X",$I24*[1]Données!$I$24,KG$3="Samedi",$I24*[1]Données!$D$24,KG$3="Dimanche",$I24*[1]Données!$F$24,$B24="SSIAP1",$I24*[1]Données!$C$24)</f>
        <v>#N/A</v>
      </c>
      <c r="KP25" s="52" t="e">
        <f>_xlfn.IFS(KN$7="X",$J24*[1]Données!$I$24,KG$3="Samedi",$J24*[1]Données!$D$24,KG$3="Dimanche",$J24*[1]Données!$F$24,$B24="SSIAP1",$J24*[1]Données!$C$24)</f>
        <v>#N/A</v>
      </c>
      <c r="KQ25" s="52" t="e">
        <f>_xlfn.IFS(KN$7="X",$K24*[1]Données!$I$24,KG$3="Samedi",$K24*[1]Données!$D$24,KG$3="Dimanche",$K24*[1]Données!$F$24,$B24="SSIAP1",$K24*[1]Données!$B$24)</f>
        <v>#N/A</v>
      </c>
      <c r="KR25" s="52">
        <f>IF($B24="SSIAP1",SUM(KN25:KQ25),0)</f>
        <v>0</v>
      </c>
      <c r="KS25" s="72"/>
      <c r="KT25" s="72"/>
      <c r="KU25" s="75"/>
      <c r="KV25" s="69"/>
      <c r="KW25" s="69"/>
      <c r="KX25" s="69"/>
      <c r="KY25" s="69"/>
      <c r="KZ25" s="52">
        <f>_xlfn.IFS(KZ$7="X",KV$24*[1]Données!$H$24,KS$3="Samedi",KV$24*[1]Données!$D$24,KS$3="Dimanche",KV$24*[1]Données!$F$24,$B24="SSIAP1",KV$24*[1]Données!$B$24)</f>
        <v>97.6</v>
      </c>
      <c r="LA25" s="52">
        <f>_xlfn.IFS(KZ$7="X",$I24*[1]Données!$I$24,KS$3="Samedi",$I24*[1]Données!$D$24,KS$3="Dimanche",$I24*[1]Données!$F$24,$B24="SSIAP1",$I24*[1]Données!$C$24)</f>
        <v>195.2</v>
      </c>
      <c r="LB25" s="52">
        <f>_xlfn.IFS(KZ$7="X",$J24*[1]Données!$I$24,KS$3="Samedi",$J24*[1]Données!$D$24,KS$3="Dimanche",$J24*[1]Données!$F$24,$B24="SSIAP1",$J24*[1]Données!$C$24)</f>
        <v>24.4</v>
      </c>
      <c r="LC25" s="52">
        <f>_xlfn.IFS(KZ$7="X",$K24*[1]Données!$I$24,KS$3="Samedi",$K24*[1]Données!$D$24,KS$3="Dimanche",$K24*[1]Données!$F$24,$B24="SSIAP1",$K24*[1]Données!$B$24)</f>
        <v>24.400000000000041</v>
      </c>
      <c r="LD25" s="52">
        <f>IF($B24="SSIAP1",SUM(KZ25:LC25),0)</f>
        <v>0</v>
      </c>
      <c r="LE25" s="72"/>
      <c r="LF25" s="72"/>
      <c r="LG25" s="75"/>
      <c r="LH25" s="69"/>
      <c r="LI25" s="69"/>
      <c r="LJ25" s="69"/>
      <c r="LK25" s="69"/>
      <c r="LL25" s="52">
        <f>_xlfn.IFS(LL$7="X",LH$24*[1]Données!$H$24,LE$3="Samedi",LH$24*[1]Données!$D$24,LE$3="Dimanche",LH$24*[1]Données!$F$24,$B24="SSIAP1",LH$24*[1]Données!$B$24)</f>
        <v>107.36</v>
      </c>
      <c r="LM25" s="52">
        <f>_xlfn.IFS(LL$7="X",$I24*[1]Données!$I$24,LE$3="Samedi",$I24*[1]Données!$D$24,LE$3="Dimanche",$I24*[1]Données!$F$24,$B24="SSIAP1",$I24*[1]Données!$C$24)</f>
        <v>214.72</v>
      </c>
      <c r="LN25" s="52">
        <f>_xlfn.IFS(LL$7="X",$J24*[1]Données!$I$24,LE$3="Samedi",$J24*[1]Données!$D$24,LE$3="Dimanche",$J24*[1]Données!$F$24,$B24="SSIAP1",$J24*[1]Données!$C$24)</f>
        <v>26.84</v>
      </c>
      <c r="LO25" s="52">
        <f>_xlfn.IFS(LL$7="X",$K24*[1]Données!$I$24,LE$3="Samedi",$K24*[1]Données!$D$24,LE$3="Dimanche",$K24*[1]Données!$F$24,$B24="SSIAP1",$K24*[1]Données!$B$24)</f>
        <v>26.840000000000046</v>
      </c>
      <c r="LP25" s="52">
        <f>IF($B24="SSIAP1",SUM(LL25:LO25),0)</f>
        <v>0</v>
      </c>
      <c r="LQ25" s="72"/>
      <c r="LR25" s="72"/>
      <c r="LS25" s="75"/>
      <c r="LT25" s="69"/>
      <c r="LU25" s="69"/>
      <c r="LV25" s="69"/>
      <c r="LW25" s="69"/>
      <c r="LX25" s="52" t="e">
        <f>_xlfn.IFS(LX$7="X",LT$24*[1]Données!$H$24,LQ$3="Samedi",LT$24*[1]Données!$D$24,LQ$3="Dimanche",LT$24*[1]Données!$F$24,$B24="SSIAP1",LT$24*[1]Données!$B$24)</f>
        <v>#N/A</v>
      </c>
      <c r="LY25" s="52" t="e">
        <f>_xlfn.IFS(LX$7="X",$I24*[1]Données!$I$24,LQ$3="Samedi",$I24*[1]Données!$D$24,LQ$3="Dimanche",$I24*[1]Données!$F$24,$B24="SSIAP1",$I24*[1]Données!$C$24)</f>
        <v>#N/A</v>
      </c>
      <c r="LZ25" s="52" t="e">
        <f>_xlfn.IFS(LX$7="X",$J24*[1]Données!$I$24,LQ$3="Samedi",$J24*[1]Données!$D$24,LQ$3="Dimanche",$J24*[1]Données!$F$24,$B24="SSIAP1",$J24*[1]Données!$C$24)</f>
        <v>#N/A</v>
      </c>
      <c r="MA25" s="52" t="e">
        <f>_xlfn.IFS(LX$7="X",$K24*[1]Données!$I$24,LQ$3="Samedi",$K24*[1]Données!$D$24,LQ$3="Dimanche",$K24*[1]Données!$F$24,$B24="SSIAP1",$K24*[1]Données!$B$24)</f>
        <v>#N/A</v>
      </c>
      <c r="MB25" s="52">
        <f>IF($B24="SSIAP1",SUM(LX25:MA25),0)</f>
        <v>0</v>
      </c>
      <c r="MC25" s="72"/>
      <c r="MD25" s="72"/>
      <c r="ME25" s="75"/>
      <c r="MF25" s="69"/>
      <c r="MG25" s="69"/>
      <c r="MH25" s="69"/>
      <c r="MI25" s="69"/>
      <c r="MJ25" s="52" t="e">
        <f>_xlfn.IFS(MJ$7="X",MF$24*[1]Données!$H$24,MC$3="Samedi",MF$24*[1]Données!$D$24,MC$3="Dimanche",MF$24*[1]Données!$F$24,$B24="SSIAP1",MF$24*[1]Données!$B$24)</f>
        <v>#N/A</v>
      </c>
      <c r="MK25" s="52" t="e">
        <f>_xlfn.IFS(MJ$7="X",$I24*[1]Données!$I$24,MC$3="Samedi",$I24*[1]Données!$D$24,MC$3="Dimanche",$I24*[1]Données!$F$24,$B24="SSIAP1",$I24*[1]Données!$C$24)</f>
        <v>#N/A</v>
      </c>
      <c r="ML25" s="52" t="e">
        <f>_xlfn.IFS(MJ$7="X",$J24*[1]Données!$I$24,MC$3="Samedi",$J24*[1]Données!$D$24,MC$3="Dimanche",$J24*[1]Données!$F$24,$B24="SSIAP1",$J24*[1]Données!$C$24)</f>
        <v>#N/A</v>
      </c>
      <c r="MM25" s="52" t="e">
        <f>_xlfn.IFS(MJ$7="X",$K24*[1]Données!$I$24,MC$3="Samedi",$K24*[1]Données!$D$24,MC$3="Dimanche",$K24*[1]Données!$F$24,$B24="SSIAP1",$K24*[1]Données!$B$24)</f>
        <v>#N/A</v>
      </c>
      <c r="MN25" s="52">
        <f>IF($B24="SSIAP1",SUM(MJ25:MM25),0)</f>
        <v>0</v>
      </c>
      <c r="MO25" s="72"/>
      <c r="MP25" s="72"/>
      <c r="MQ25" s="75"/>
      <c r="MR25" s="69"/>
      <c r="MS25" s="69"/>
      <c r="MT25" s="69"/>
      <c r="MU25" s="69"/>
      <c r="MV25" s="52" t="e">
        <f>_xlfn.IFS(MV$7="X",MR$24*[1]Données!$H$24,MO$3="Samedi",MR$24*[1]Données!$D$24,MO$3="Dimanche",MR$24*[1]Données!$F$24,$B24="SSIAP1",MR$24*[1]Données!$B$24)</f>
        <v>#N/A</v>
      </c>
      <c r="MW25" s="52" t="e">
        <f>_xlfn.IFS(MV$7="X",$I24*[1]Données!$I$24,MO$3="Samedi",$I24*[1]Données!$D$24,MO$3="Dimanche",$I24*[1]Données!$F$24,$B24="SSIAP1",$I24*[1]Données!$C$24)</f>
        <v>#N/A</v>
      </c>
      <c r="MX25" s="52" t="e">
        <f>_xlfn.IFS(MV$7="X",$J24*[1]Données!$I$24,MO$3="Samedi",$J24*[1]Données!$D$24,MO$3="Dimanche",$J24*[1]Données!$F$24,$B24="SSIAP1",$J24*[1]Données!$C$24)</f>
        <v>#N/A</v>
      </c>
      <c r="MY25" s="52" t="e">
        <f>_xlfn.IFS(MV$7="X",$K24*[1]Données!$I$24,MO$3="Samedi",$K24*[1]Données!$D$24,MO$3="Dimanche",$K24*[1]Données!$F$24,$B24="SSIAP1",$K24*[1]Données!$B$24)</f>
        <v>#N/A</v>
      </c>
      <c r="MZ25" s="52">
        <f>IF($B24="SSIAP1",SUM(MV25:MY25),0)</f>
        <v>0</v>
      </c>
      <c r="NA25" s="72"/>
      <c r="NB25" s="72"/>
      <c r="NC25" s="75"/>
      <c r="ND25" s="69"/>
      <c r="NE25" s="69"/>
      <c r="NF25" s="69"/>
      <c r="NG25" s="69"/>
      <c r="NH25" s="52" t="e">
        <f>_xlfn.IFS(NH$7="X",ND$24*[1]Données!$H$24,NA$3="Samedi",ND$24*[1]Données!$D$24,NA$3="Dimanche",ND$24*[1]Données!$F$24,$B24="SSIAP1",ND$24*[1]Données!$B$24)</f>
        <v>#N/A</v>
      </c>
      <c r="NI25" s="52" t="e">
        <f>_xlfn.IFS(NH$7="X",$I24*[1]Données!$I$24,NA$3="Samedi",$I24*[1]Données!$D$24,NA$3="Dimanche",$I24*[1]Données!$F$24,$B24="SSIAP1",$I24*[1]Données!$C$24)</f>
        <v>#N/A</v>
      </c>
      <c r="NJ25" s="52" t="e">
        <f>_xlfn.IFS(NH$7="X",$J24*[1]Données!$I$24,NA$3="Samedi",$J24*[1]Données!$D$24,NA$3="Dimanche",$J24*[1]Données!$F$24,$B24="SSIAP1",$J24*[1]Données!$C$24)</f>
        <v>#N/A</v>
      </c>
      <c r="NK25" s="52" t="e">
        <f>_xlfn.IFS(NH$7="X",$K24*[1]Données!$I$24,NA$3="Samedi",$K24*[1]Données!$D$24,NA$3="Dimanche",$K24*[1]Données!$F$24,$B24="SSIAP1",$K24*[1]Données!$B$24)</f>
        <v>#N/A</v>
      </c>
      <c r="NL25" s="52">
        <f>IF($B24="SSIAP1",SUM(NH25:NK25),0)</f>
        <v>0</v>
      </c>
      <c r="NM25" s="52">
        <f>IF($B24="SSIAP1",SUM($P25+$AB25+$AN25+$AZ25+$BL25+$BX25+$CJ25+$CV25+$DH25+$DT25+$EF25+$ER25+$FD25+$FP25+$GB24+$GB25+$GN25+$GZ25+$HL25+$HX25+$IJ25+$IV25+$JH25+$JT25+$KF25+$KR25+$LD25+$LP25+$MB25+$MN25+$MZ25+$NL25),0)</f>
        <v>0</v>
      </c>
    </row>
    <row r="26" spans="1:377" ht="15.75" hidden="1" thickBot="1">
      <c r="A26" s="78"/>
      <c r="B26" s="81"/>
      <c r="C26" s="81"/>
      <c r="D26" s="51"/>
      <c r="E26" s="72"/>
      <c r="F26" s="72"/>
      <c r="G26" s="75"/>
      <c r="H26" s="69"/>
      <c r="I26" s="69"/>
      <c r="J26" s="69"/>
      <c r="K26" s="69"/>
      <c r="L26" s="52">
        <f>_xlfn.IFS(L$7="X",H$24*[1]Données!$H$25,E$3="Samedi",H$24*[1]Données!$D$25,E$3="Dimanche",H$24*[1]Données!$F$25,$B24="SSIAP2",H$24*[1]Données!$B$25)</f>
        <v>0</v>
      </c>
      <c r="M26" s="52">
        <f>_xlfn.IFS(L$7="X",$I24*[1]Données!$I$25,E$3="Samedi",$I24*[1]Données!$D$25,E$3="Dimanche",$I24*[1]Données!$F$25,$B24="SSIAP2",$I24*[1]Données!$C$25)</f>
        <v>518.55999999999995</v>
      </c>
      <c r="N26" s="52">
        <f>_xlfn.IFS(L$7="X",$J24*[1]Données!$I$25,E$3="Samedi",$J24*[1]Données!$D$25,E$3="Dimanche",$J24*[1]Données!$F$25,$B$8="SSIAP2",$J24*[1]Données!$C$25)</f>
        <v>64.819999999999993</v>
      </c>
      <c r="O26" s="52">
        <f>_xlfn.IFS(L$7="X",$K24*[1]Données!$I$25,E$3="Samedi",$K24*[1]Données!$D$25,E$3="Dimanche",$K24*[1]Données!$F$25,$B24="SSIAP2",$K24*[1]Données!$B$25)</f>
        <v>64.820000000000107</v>
      </c>
      <c r="P26" s="52">
        <f>IF($B24="SSIAP2",SUM(L26:O26),0)</f>
        <v>0</v>
      </c>
      <c r="Q26" s="72"/>
      <c r="R26" s="72"/>
      <c r="S26" s="75"/>
      <c r="T26" s="69"/>
      <c r="U26" s="69"/>
      <c r="V26" s="69"/>
      <c r="W26" s="69"/>
      <c r="X26" s="52" t="e">
        <f>_xlfn.IFS(X$7="X",T$24*[1]Données!$H$25,Q$3="Samedi",T$24*[1]Données!$D$25,Q$3="Dimanche",T$24*[1]Données!$F$25,$B24="SSIAP2",T$24*[1]Données!$B$25)</f>
        <v>#N/A</v>
      </c>
      <c r="Y26" s="52" t="e">
        <f>_xlfn.IFS(X$7="X",$I24*[1]Données!$I$25,Q$3="Samedi",$I24*[1]Données!$D$25,Q$3="Dimanche",$I24*[1]Données!$F$25,$B24="SSIAP2",$I24*[1]Données!$C$25)</f>
        <v>#N/A</v>
      </c>
      <c r="Z26" s="52" t="e">
        <f>_xlfn.IFS(X$7="X",$J24*[1]Données!$I$25,Q$3="Samedi",$J24*[1]Données!$D$25,Q$3="Dimanche",$J24*[1]Données!$F$25,$B$8="SSIAP2",$J24*[1]Données!$C$25)</f>
        <v>#N/A</v>
      </c>
      <c r="AA26" s="52" t="e">
        <f>_xlfn.IFS(X$7="X",$K24*[1]Données!$I$25,Q$3="Samedi",$K24*[1]Données!$D$25,Q$3="Dimanche",$K24*[1]Données!$F$25,$B24="SSIAP2",$K24*[1]Données!$B$25)</f>
        <v>#N/A</v>
      </c>
      <c r="AB26" s="52">
        <f>IF($B24="SSIAP2",SUM(X26:AA26),0)</f>
        <v>0</v>
      </c>
      <c r="AC26" s="72"/>
      <c r="AD26" s="72"/>
      <c r="AE26" s="75"/>
      <c r="AF26" s="69"/>
      <c r="AG26" s="69"/>
      <c r="AH26" s="69"/>
      <c r="AI26" s="69"/>
      <c r="AJ26" s="52" t="e">
        <f>_xlfn.IFS(AJ$7="X",AF$24*[1]Données!$H$25,AC$3="Samedi",AF$24*[1]Données!$D$25,AC$3="Dimanche",AF$24*[1]Données!$F$25,$B24="SSIAP2",AF$24*[1]Données!$B$25)</f>
        <v>#N/A</v>
      </c>
      <c r="AK26" s="52" t="e">
        <f>_xlfn.IFS(AJ$7="X",$I24*[1]Données!$I$25,AC$3="Samedi",$I24*[1]Données!$D$25,AC$3="Dimanche",$I24*[1]Données!$F$25,$B24="SSIAP2",$I24*[1]Données!$C$25)</f>
        <v>#N/A</v>
      </c>
      <c r="AL26" s="52" t="e">
        <f>_xlfn.IFS(AJ$7="X",$J24*[1]Données!$I$25,AC$3="Samedi",$J24*[1]Données!$D$25,AC$3="Dimanche",$J24*[1]Données!$F$25,$B$8="SSIAP2",$J24*[1]Données!$C$25)</f>
        <v>#N/A</v>
      </c>
      <c r="AM26" s="52" t="e">
        <f>_xlfn.IFS(AJ$7="X",$K24*[1]Données!$I$25,AC$3="Samedi",$K24*[1]Données!$D$25,AC$3="Dimanche",$K24*[1]Données!$F$25,$B24="SSIAP2",$K24*[1]Données!$B$25)</f>
        <v>#N/A</v>
      </c>
      <c r="AN26" s="52">
        <f>IF($B24="SSIAP2",SUM(AJ26:AM26),0)</f>
        <v>0</v>
      </c>
      <c r="AO26" s="72"/>
      <c r="AP26" s="72"/>
      <c r="AQ26" s="75"/>
      <c r="AR26" s="69"/>
      <c r="AS26" s="69"/>
      <c r="AT26" s="69"/>
      <c r="AU26" s="69"/>
      <c r="AV26" s="52" t="e">
        <f>_xlfn.IFS(AV$7="X",AR$24*[1]Données!$H$25,AO$3="Samedi",AR$24*[1]Données!$D$25,AO$3="Dimanche",AR$24*[1]Données!$F$25,$B24="SSIAP2",AR$24*[1]Données!$B$25)</f>
        <v>#N/A</v>
      </c>
      <c r="AW26" s="52" t="e">
        <f>_xlfn.IFS(AV$7="X",$I24*[1]Données!$I$25,AO$3="Samedi",$I24*[1]Données!$D$25,AO$3="Dimanche",$I24*[1]Données!$F$25,$B24="SSIAP2",$I24*[1]Données!$C$25)</f>
        <v>#N/A</v>
      </c>
      <c r="AX26" s="52" t="e">
        <f>_xlfn.IFS(AV$7="X",$J24*[1]Données!$I$25,AO$3="Samedi",$J24*[1]Données!$D$25,AO$3="Dimanche",$J24*[1]Données!$F$25,$B$8="SSIAP2",$J24*[1]Données!$C$25)</f>
        <v>#N/A</v>
      </c>
      <c r="AY26" s="52" t="e">
        <f>_xlfn.IFS(AV$7="X",$K24*[1]Données!$I$25,AO$3="Samedi",$K24*[1]Données!$D$25,AO$3="Dimanche",$K24*[1]Données!$F$25,$B24="SSIAP2",$K24*[1]Données!$B$25)</f>
        <v>#N/A</v>
      </c>
      <c r="AZ26" s="52">
        <f>IF($B24="SSIAP2",SUM(AV26:AY26),0)</f>
        <v>0</v>
      </c>
      <c r="BA26" s="72"/>
      <c r="BB26" s="72"/>
      <c r="BC26" s="75"/>
      <c r="BD26" s="69"/>
      <c r="BE26" s="69"/>
      <c r="BF26" s="69"/>
      <c r="BG26" s="69"/>
      <c r="BH26" s="52">
        <f>_xlfn.IFS(BH$7="X",BD$24*[1]Données!$H$25,BA$3="Samedi",BD$24*[1]Données!$D$25,BA$3="Dimanche",BD$24*[1]Données!$F$25,$B24="SSIAP2",BD$24*[1]Données!$B$25)</f>
        <v>116.8</v>
      </c>
      <c r="BI26" s="52">
        <f>_xlfn.IFS(BH$7="X",$I24*[1]Données!$I$25,BA$3="Samedi",$I24*[1]Données!$D$25,BA$3="Dimanche",$I24*[1]Données!$F$25,$B24="SSIAP2",$I24*[1]Données!$C$25)</f>
        <v>233.6</v>
      </c>
      <c r="BJ26" s="52">
        <f>_xlfn.IFS(BH$7="X",$J24*[1]Données!$I$25,BA$3="Samedi",$J24*[1]Données!$D$25,BA$3="Dimanche",$J24*[1]Données!$F$25,$B$8="SSIAP2",$J24*[1]Données!$C$25)</f>
        <v>29.2</v>
      </c>
      <c r="BK26" s="52">
        <f>_xlfn.IFS(BH$7="X",$K24*[1]Données!$I$25,BA$3="Samedi",$K24*[1]Données!$D$25,BA$3="Dimanche",$K24*[1]Données!$F$25,$B24="SSIAP2",$K24*[1]Données!$B$25)</f>
        <v>29.200000000000053</v>
      </c>
      <c r="BL26" s="52">
        <f>IF($B24="SSIAP2",SUM(BH26:BK26),0)</f>
        <v>0</v>
      </c>
      <c r="BM26" s="72"/>
      <c r="BN26" s="72"/>
      <c r="BO26" s="75"/>
      <c r="BP26" s="69"/>
      <c r="BQ26" s="69"/>
      <c r="BR26" s="69"/>
      <c r="BS26" s="69"/>
      <c r="BT26" s="52">
        <f>_xlfn.IFS(BT$7="X",BP$24*[1]Données!$H$25,BM$3="Samedi",BP$24*[1]Données!$D$25,BM$3="Dimanche",BP$24*[1]Données!$F$25,$B24="SSIAP2",BP$24*[1]Données!$B$25)</f>
        <v>128.47999999999999</v>
      </c>
      <c r="BU26" s="52">
        <f>_xlfn.IFS(BT$7="X",$I24*[1]Données!$I$25,BM$3="Samedi",$I24*[1]Données!$D$25,BM$3="Dimanche",$I24*[1]Données!$F$25,$B24="SSIAP2",$I24*[1]Données!$C$25)</f>
        <v>256.95999999999998</v>
      </c>
      <c r="BV26" s="52">
        <f>_xlfn.IFS(BT$7="X",$J24*[1]Données!$I$25,BM$3="Samedi",$J24*[1]Données!$D$25,BM$3="Dimanche",$J24*[1]Données!$F$25,$B$8="SSIAP2",$J24*[1]Données!$C$25)</f>
        <v>32.119999999999997</v>
      </c>
      <c r="BW26" s="52">
        <f>_xlfn.IFS(BT$7="X",$K24*[1]Données!$I$25,BM$3="Samedi",$K24*[1]Données!$D$25,BM$3="Dimanche",$K24*[1]Données!$F$25,$B24="SSIAP2",$K24*[1]Données!$B$25)</f>
        <v>32.120000000000054</v>
      </c>
      <c r="BX26" s="52">
        <f>IF($B24="SSIAP2",SUM(BT26:BW26),0)</f>
        <v>0</v>
      </c>
      <c r="BY26" s="72"/>
      <c r="BZ26" s="72"/>
      <c r="CA26" s="75"/>
      <c r="CB26" s="69"/>
      <c r="CC26" s="69"/>
      <c r="CD26" s="69"/>
      <c r="CE26" s="69"/>
      <c r="CF26" s="52" t="e">
        <f>_xlfn.IFS(CF$7="X",CB$24*[1]Données!$H$25,BY$3="Samedi",CB$24*[1]Données!$D$25,BY$3="Dimanche",CB$24*[1]Données!$F$25,$B24="SSIAP2",CB$24*[1]Données!$B$25)</f>
        <v>#N/A</v>
      </c>
      <c r="CG26" s="52" t="e">
        <f>_xlfn.IFS(CF$7="X",$I24*[1]Données!$I$25,BY$3="Samedi",$I24*[1]Données!$D$25,BY$3="Dimanche",$I24*[1]Données!$F$25,$B24="SSIAP2",$I24*[1]Données!$C$25)</f>
        <v>#N/A</v>
      </c>
      <c r="CH26" s="52" t="e">
        <f>_xlfn.IFS(CF$7="X",$J24*[1]Données!$I$25,BY$3="Samedi",$J24*[1]Données!$D$25,BY$3="Dimanche",$J24*[1]Données!$F$25,$B$8="SSIAP2",$J24*[1]Données!$C$25)</f>
        <v>#N/A</v>
      </c>
      <c r="CI26" s="52" t="e">
        <f>_xlfn.IFS(CF$7="X",$K24*[1]Données!$I$25,BY$3="Samedi",$K24*[1]Données!$D$25,BY$3="Dimanche",$K24*[1]Données!$F$25,$B24="SSIAP2",$K24*[1]Données!$B$25)</f>
        <v>#N/A</v>
      </c>
      <c r="CJ26" s="52">
        <f>IF($B24="SSIAP2",SUM(CF26:CI26),0)</f>
        <v>0</v>
      </c>
      <c r="CK26" s="72"/>
      <c r="CL26" s="72"/>
      <c r="CM26" s="75"/>
      <c r="CN26" s="69"/>
      <c r="CO26" s="69"/>
      <c r="CP26" s="69"/>
      <c r="CQ26" s="69"/>
      <c r="CR26" s="52" t="e">
        <f>_xlfn.IFS(CR$7="X",CN$24*[1]Données!$H$25,CK$3="Samedi",CN$24*[1]Données!$D$25,CK$3="Dimanche",CN$24*[1]Données!$F$25,$B24="SSIAP2",CN$24*[1]Données!$B$25)</f>
        <v>#N/A</v>
      </c>
      <c r="CS26" s="52" t="e">
        <f>_xlfn.IFS(CR$7="X",$I24*[1]Données!$I$25,CK$3="Samedi",$I24*[1]Données!$D$25,CK$3="Dimanche",$I24*[1]Données!$F$25,$B24="SSIAP2",$I24*[1]Données!$C$25)</f>
        <v>#N/A</v>
      </c>
      <c r="CT26" s="52" t="e">
        <f>_xlfn.IFS(CR$7="X",$J24*[1]Données!$I$25,CK$3="Samedi",$J24*[1]Données!$D$25,CK$3="Dimanche",$J24*[1]Données!$F$25,$B$8="SSIAP2",$J24*[1]Données!$C$25)</f>
        <v>#N/A</v>
      </c>
      <c r="CU26" s="52" t="e">
        <f>_xlfn.IFS(CR$7="X",$K24*[1]Données!$I$25,CK$3="Samedi",$K24*[1]Données!$D$25,CK$3="Dimanche",$K24*[1]Données!$F$25,$B24="SSIAP2",$K24*[1]Données!$B$25)</f>
        <v>#N/A</v>
      </c>
      <c r="CV26" s="52">
        <f>IF($B24="SSIAP2",SUM(CR26:CU26),0)</f>
        <v>0</v>
      </c>
      <c r="CW26" s="72"/>
      <c r="CX26" s="72"/>
      <c r="CY26" s="75"/>
      <c r="CZ26" s="69"/>
      <c r="DA26" s="69"/>
      <c r="DB26" s="69"/>
      <c r="DC26" s="69"/>
      <c r="DD26" s="52" t="e">
        <f>_xlfn.IFS(DD$7="X",CZ$24*[1]Données!$H$25,CW$3="Samedi",CZ$24*[1]Données!$D$25,CW$3="Dimanche",CZ$24*[1]Données!$F$25,$B24="SSIAP2",CZ$24*[1]Données!$B$25)</f>
        <v>#N/A</v>
      </c>
      <c r="DE26" s="52" t="e">
        <f>_xlfn.IFS(DD$7="X",$I24*[1]Données!$I$25,CW$3="Samedi",$I24*[1]Données!$D$25,CW$3="Dimanche",$I24*[1]Données!$F$25,$B24="SSIAP2",$I24*[1]Données!$C$25)</f>
        <v>#N/A</v>
      </c>
      <c r="DF26" s="52" t="e">
        <f>_xlfn.IFS(DD$7="X",$J24*[1]Données!$I$25,CW$3="Samedi",$J24*[1]Données!$D$25,CW$3="Dimanche",$J24*[1]Données!$F$25,$B$8="SSIAP2",$J24*[1]Données!$C$25)</f>
        <v>#N/A</v>
      </c>
      <c r="DG26" s="52" t="e">
        <f>_xlfn.IFS(DD$7="X",$K24*[1]Données!$I$25,CW$3="Samedi",$K24*[1]Données!$D$25,CW$3="Dimanche",$K24*[1]Données!$F$25,$B24="SSIAP2",$K24*[1]Données!$B$25)</f>
        <v>#N/A</v>
      </c>
      <c r="DH26" s="52">
        <f>IF($B24="SSIAP2",SUM(DD26:DG26),0)</f>
        <v>0</v>
      </c>
      <c r="DI26" s="72"/>
      <c r="DJ26" s="72"/>
      <c r="DK26" s="75"/>
      <c r="DL26" s="69"/>
      <c r="DM26" s="69"/>
      <c r="DN26" s="69"/>
      <c r="DO26" s="69"/>
      <c r="DP26" s="52" t="e">
        <f>_xlfn.IFS(DP$7="X",DL$24*[1]Données!$H$25,DI$3="Samedi",DL$24*[1]Données!$D$25,DI$3="Dimanche",DL$24*[1]Données!$F$25,$B24="SSIAP2",DL$24*[1]Données!$B$25)</f>
        <v>#N/A</v>
      </c>
      <c r="DQ26" s="52" t="e">
        <f>_xlfn.IFS(DP$7="X",$I24*[1]Données!$I$25,DI$3="Samedi",$I24*[1]Données!$D$25,DI$3="Dimanche",$I24*[1]Données!$F$25,$B24="SSIAP2",$I24*[1]Données!$C$25)</f>
        <v>#N/A</v>
      </c>
      <c r="DR26" s="52" t="e">
        <f>_xlfn.IFS(DP$7="X",$J24*[1]Données!$I$25,DI$3="Samedi",$J24*[1]Données!$D$25,DI$3="Dimanche",$J24*[1]Données!$F$25,$B$8="SSIAP2",$J24*[1]Données!$C$25)</f>
        <v>#N/A</v>
      </c>
      <c r="DS26" s="52" t="e">
        <f>_xlfn.IFS(DP$7="X",$K24*[1]Données!$I$25,DI$3="Samedi",$K24*[1]Données!$D$25,DI$3="Dimanche",$K24*[1]Données!$F$25,$B24="SSIAP2",$K24*[1]Données!$B$25)</f>
        <v>#N/A</v>
      </c>
      <c r="DT26" s="52">
        <f>IF($B24="SSIAP2",SUM(DP26:DS26),0)</f>
        <v>0</v>
      </c>
      <c r="DU26" s="72"/>
      <c r="DV26" s="72"/>
      <c r="DW26" s="75"/>
      <c r="DX26" s="69"/>
      <c r="DY26" s="69"/>
      <c r="DZ26" s="69"/>
      <c r="EA26" s="69"/>
      <c r="EB26" s="52" t="e">
        <f>_xlfn.IFS(EB$7="X",DX$24*[1]Données!$H$25,DU$3="Samedi",DX$24*[1]Données!$D$25,DU$3="Dimanche",DX$24*[1]Données!$F$25,$B24="SSIAP2",DX$24*[1]Données!$B$25)</f>
        <v>#N/A</v>
      </c>
      <c r="EC26" s="52" t="e">
        <f>_xlfn.IFS(EB$7="X",$I24*[1]Données!$I$25,DU$3="Samedi",$I24*[1]Données!$D$25,DU$3="Dimanche",$I24*[1]Données!$F$25,$B24="SSIAP2",$I24*[1]Données!$C$25)</f>
        <v>#N/A</v>
      </c>
      <c r="ED26" s="52" t="e">
        <f>_xlfn.IFS(EB$7="X",$J24*[1]Données!$I$25,DU$3="Samedi",$J24*[1]Données!$D$25,DU$3="Dimanche",$J24*[1]Données!$F$25,$B$8="SSIAP2",$J24*[1]Données!$C$25)</f>
        <v>#N/A</v>
      </c>
      <c r="EE26" s="52" t="e">
        <f>_xlfn.IFS(EB$7="X",$K24*[1]Données!$I$25,DU$3="Samedi",$K24*[1]Données!$D$25,DU$3="Dimanche",$K24*[1]Données!$F$25,$B24="SSIAP2",$K24*[1]Données!$B$25)</f>
        <v>#N/A</v>
      </c>
      <c r="EF26" s="52">
        <f>IF($B24="SSIAP2",SUM(EB26:EE26),0)</f>
        <v>0</v>
      </c>
      <c r="EG26" s="72"/>
      <c r="EH26" s="72"/>
      <c r="EI26" s="75"/>
      <c r="EJ26" s="69"/>
      <c r="EK26" s="69"/>
      <c r="EL26" s="69"/>
      <c r="EM26" s="69"/>
      <c r="EN26" s="52">
        <f>_xlfn.IFS(EN$7="X",EJ$24*[1]Données!$H$25,EG$3="Samedi",EJ$24*[1]Données!$D$25,EG$3="Dimanche",EJ$24*[1]Données!$F$25,$B24="SSIAP2",EJ$24*[1]Données!$B$25)</f>
        <v>116.8</v>
      </c>
      <c r="EO26" s="52">
        <f>_xlfn.IFS(EN$7="X",$I24*[1]Données!$I$25,EG$3="Samedi",$I24*[1]Données!$D$25,EG$3="Dimanche",$I24*[1]Données!$F$25,$B24="SSIAP2",$I24*[1]Données!$C$25)</f>
        <v>233.6</v>
      </c>
      <c r="EP26" s="52">
        <f>_xlfn.IFS(EN$7="X",$J24*[1]Données!$I$25,EG$3="Samedi",$J24*[1]Données!$D$25,EG$3="Dimanche",$J24*[1]Données!$F$25,$B$8="SSIAP2",$J24*[1]Données!$C$25)</f>
        <v>29.2</v>
      </c>
      <c r="EQ26" s="52">
        <f>_xlfn.IFS(EN$7="X",$K24*[1]Données!$I$25,EG$3="Samedi",$K24*[1]Données!$D$25,EG$3="Dimanche",$K24*[1]Données!$F$25,$B24="SSIAP2",$K24*[1]Données!$B$25)</f>
        <v>29.200000000000053</v>
      </c>
      <c r="ER26" s="52">
        <f>IF($B24="SSIAP2",SUM(EN26:EQ26),0)</f>
        <v>0</v>
      </c>
      <c r="ES26" s="72"/>
      <c r="ET26" s="72"/>
      <c r="EU26" s="75"/>
      <c r="EV26" s="69"/>
      <c r="EW26" s="69"/>
      <c r="EX26" s="69"/>
      <c r="EY26" s="69"/>
      <c r="EZ26" s="52">
        <f>_xlfn.IFS(EZ$7="X",EV$24*[1]Données!$H$25,ES$3="Samedi",EV$24*[1]Données!$D$25,ES$3="Dimanche",EV$24*[1]Données!$F$25,$B24="SSIAP2",EV$24*[1]Données!$B$25)</f>
        <v>128.47999999999999</v>
      </c>
      <c r="FA26" s="52">
        <f>_xlfn.IFS(EZ$7="X",$I24*[1]Données!$I$25,ES$3="Samedi",$I24*[1]Données!$D$25,ES$3="Dimanche",$I24*[1]Données!$F$25,$B24="SSIAP2",$I24*[1]Données!$C$25)</f>
        <v>256.95999999999998</v>
      </c>
      <c r="FB26" s="52">
        <f>_xlfn.IFS(EZ$7="X",$J24*[1]Données!$I$25,ES$3="Samedi",$J24*[1]Données!$D$25,ES$3="Dimanche",$J24*[1]Données!$F$25,$B$8="SSIAP2",$J24*[1]Données!$C$25)</f>
        <v>32.119999999999997</v>
      </c>
      <c r="FC26" s="52">
        <f>_xlfn.IFS(EZ$7="X",$K24*[1]Données!$I$25,ES$3="Samedi",$K24*[1]Données!$D$25,ES$3="Dimanche",$K24*[1]Données!$F$25,$B24="SSIAP2",$K24*[1]Données!$B$25)</f>
        <v>32.120000000000054</v>
      </c>
      <c r="FD26" s="52">
        <f>IF($B24="SSIAP2",SUM(EZ26:FC26),0)</f>
        <v>0</v>
      </c>
      <c r="FE26" s="72"/>
      <c r="FF26" s="72"/>
      <c r="FG26" s="75"/>
      <c r="FH26" s="69"/>
      <c r="FI26" s="69"/>
      <c r="FJ26" s="69"/>
      <c r="FK26" s="69"/>
      <c r="FL26" s="52" t="e">
        <f>_xlfn.IFS(FL$7="X",FH$24*[1]Données!$H$25,FE$3="Samedi",FH$24*[1]Données!$D$25,FE$3="Dimanche",FH$24*[1]Données!$F$25,$B24="SSIAP2",FH$24*[1]Données!$B$25)</f>
        <v>#N/A</v>
      </c>
      <c r="FM26" s="52" t="e">
        <f>_xlfn.IFS(FL$7="X",$I24*[1]Données!$I$25,FE$3="Samedi",$I24*[1]Données!$D$25,FE$3="Dimanche",$I24*[1]Données!$F$25,$B24="SSIAP2",$I24*[1]Données!$C$25)</f>
        <v>#N/A</v>
      </c>
      <c r="FN26" s="52" t="e">
        <f>_xlfn.IFS(FL$7="X",$J24*[1]Données!$I$25,FE$3="Samedi",$J24*[1]Données!$D$25,FE$3="Dimanche",$J24*[1]Données!$F$25,$B$8="SSIAP2",$J24*[1]Données!$C$25)</f>
        <v>#N/A</v>
      </c>
      <c r="FO26" s="52" t="e">
        <f>_xlfn.IFS(FL$7="X",$K24*[1]Données!$I$25,FE$3="Samedi",$K24*[1]Données!$D$25,FE$3="Dimanche",$K24*[1]Données!$F$25,$B24="SSIAP2",$K24*[1]Données!$B$25)</f>
        <v>#N/A</v>
      </c>
      <c r="FP26" s="52">
        <f>IF($B24="SSIAP2",SUM(FL26:FO26),0)</f>
        <v>0</v>
      </c>
      <c r="FQ26" s="72"/>
      <c r="FR26" s="72"/>
      <c r="FS26" s="75"/>
      <c r="FT26" s="69"/>
      <c r="FU26" s="69"/>
      <c r="FV26" s="69"/>
      <c r="FW26" s="69"/>
      <c r="FX26" s="52" t="e">
        <f>_xlfn.IFS(FX$7="X",FT$24*[1]Données!$H$25,FQ$3="Samedi",FT$24*[1]Données!$D$25,FQ$3="Dimanche",FT$24*[1]Données!$F$25,$B24="SSIAP2",FT$24*[1]Données!$B$25)</f>
        <v>#N/A</v>
      </c>
      <c r="FY26" s="52" t="e">
        <f>_xlfn.IFS(FX$7="X",$I24*[1]Données!$I$25,FQ$3="Samedi",$I24*[1]Données!$D$25,FQ$3="Dimanche",$I24*[1]Données!$F$25,$B24="SSIAP2",$I24*[1]Données!$C$25)</f>
        <v>#N/A</v>
      </c>
      <c r="FZ26" s="52" t="e">
        <f>_xlfn.IFS(FX$7="X",$J24*[1]Données!$I$25,FQ$3="Samedi",$J24*[1]Données!$D$25,FQ$3="Dimanche",$J24*[1]Données!$F$25,$B$8="SSIAP2",$J24*[1]Données!$C$25)</f>
        <v>#N/A</v>
      </c>
      <c r="GA26" s="52" t="e">
        <f>_xlfn.IFS(FX$7="X",$K24*[1]Données!$I$25,FQ$3="Samedi",$K24*[1]Données!$D$25,FQ$3="Dimanche",$K24*[1]Données!$F$25,$B24="SSIAP2",$K24*[1]Données!$B$25)</f>
        <v>#N/A</v>
      </c>
      <c r="GB26" s="52">
        <f>IF($B24="SSIAP2",SUM(FX26:GA26),0)</f>
        <v>0</v>
      </c>
      <c r="GC26" s="72"/>
      <c r="GD26" s="72"/>
      <c r="GE26" s="75"/>
      <c r="GF26" s="69"/>
      <c r="GG26" s="69"/>
      <c r="GH26" s="69"/>
      <c r="GI26" s="69"/>
      <c r="GJ26" s="52" t="e">
        <f>_xlfn.IFS(GJ$7="X",GF$24*[1]Données!$H$25,GC$3="Samedi",GF$24*[1]Données!$D$25,GC$3="Dimanche",GF$24*[1]Données!$F$25,$B24="SSIAP2",GF$24*[1]Données!$B$25)</f>
        <v>#N/A</v>
      </c>
      <c r="GK26" s="52" t="e">
        <f>_xlfn.IFS(GJ$7="X",$I24*[1]Données!$I$25,GC$3="Samedi",$I24*[1]Données!$D$25,GC$3="Dimanche",$I24*[1]Données!$F$25,$B24="SSIAP2",$I24*[1]Données!$C$25)</f>
        <v>#N/A</v>
      </c>
      <c r="GL26" s="52" t="e">
        <f>_xlfn.IFS(GJ$7="X",$J24*[1]Données!$I$25,GC$3="Samedi",$J24*[1]Données!$D$25,GC$3="Dimanche",$J24*[1]Données!$F$25,$B$8="SSIAP2",$J24*[1]Données!$C$25)</f>
        <v>#N/A</v>
      </c>
      <c r="GM26" s="52" t="e">
        <f>_xlfn.IFS(GJ$7="X",$K24*[1]Données!$I$25,GC$3="Samedi",$K24*[1]Données!$D$25,GC$3="Dimanche",$K24*[1]Données!$F$25,$B24="SSIAP2",$K24*[1]Données!$B$25)</f>
        <v>#N/A</v>
      </c>
      <c r="GN26" s="52">
        <f>IF($B24="SSIAP2",SUM(GJ26:GM26),0)</f>
        <v>0</v>
      </c>
      <c r="GO26" s="72"/>
      <c r="GP26" s="72"/>
      <c r="GQ26" s="75"/>
      <c r="GR26" s="69"/>
      <c r="GS26" s="69"/>
      <c r="GT26" s="69"/>
      <c r="GU26" s="69"/>
      <c r="GV26" s="52" t="e">
        <f>_xlfn.IFS(GV$7="X",GR$24*[1]Données!$H$25,GO$3="Samedi",GR$24*[1]Données!$D$25,GO$3="Dimanche",GR$24*[1]Données!$F$25,$B24="SSIAP2",GR$24*[1]Données!$B$25)</f>
        <v>#N/A</v>
      </c>
      <c r="GW26" s="52" t="e">
        <f>_xlfn.IFS(GV$7="X",$I24*[1]Données!$I$25,GO$3="Samedi",$I24*[1]Données!$D$25,GO$3="Dimanche",$I24*[1]Données!$F$25,$B24="SSIAP2",$I24*[1]Données!$C$25)</f>
        <v>#N/A</v>
      </c>
      <c r="GX26" s="52" t="e">
        <f>_xlfn.IFS(GV$7="X",$J24*[1]Données!$I$25,GO$3="Samedi",$J24*[1]Données!$D$25,GO$3="Dimanche",$J24*[1]Données!$F$25,$B$8="SSIAP2",$J24*[1]Données!$C$25)</f>
        <v>#N/A</v>
      </c>
      <c r="GY26" s="52" t="e">
        <f>_xlfn.IFS(GV$7="X",$K24*[1]Données!$I$25,GO$3="Samedi",$K24*[1]Données!$D$25,GO$3="Dimanche",$K24*[1]Données!$F$25,$B24="SSIAP2",$K24*[1]Données!$B$25)</f>
        <v>#N/A</v>
      </c>
      <c r="GZ26" s="52">
        <f>IF($B24="SSIAP2",SUM(GV26:GY26),0)</f>
        <v>0</v>
      </c>
      <c r="HA26" s="72"/>
      <c r="HB26" s="72"/>
      <c r="HC26" s="75"/>
      <c r="HD26" s="69"/>
      <c r="HE26" s="69"/>
      <c r="HF26" s="69"/>
      <c r="HG26" s="69"/>
      <c r="HH26" s="52" t="e">
        <f>_xlfn.IFS(HH$7="X",HD$24*[1]Données!$H$25,HA$3="Samedi",HD$24*[1]Données!$D$25,HA$3="Dimanche",HD$24*[1]Données!$F$25,$B24="SSIAP2",HD$24*[1]Données!$B$25)</f>
        <v>#N/A</v>
      </c>
      <c r="HI26" s="52" t="e">
        <f>_xlfn.IFS(HH$7="X",$I24*[1]Données!$I$25,HA$3="Samedi",$I24*[1]Données!$D$25,HA$3="Dimanche",$I24*[1]Données!$F$25,$B24="SSIAP2",$I24*[1]Données!$C$25)</f>
        <v>#N/A</v>
      </c>
      <c r="HJ26" s="52" t="e">
        <f>_xlfn.IFS(HH$7="X",$J24*[1]Données!$I$25,HA$3="Samedi",$J24*[1]Données!$D$25,HA$3="Dimanche",$J24*[1]Données!$F$25,$B$8="SSIAP2",$J24*[1]Données!$C$25)</f>
        <v>#N/A</v>
      </c>
      <c r="HK26" s="52" t="e">
        <f>_xlfn.IFS(HH$7="X",$K24*[1]Données!$I$25,HA$3="Samedi",$K24*[1]Données!$D$25,HA$3="Dimanche",$K24*[1]Données!$F$25,$B24="SSIAP2",$K24*[1]Données!$B$25)</f>
        <v>#N/A</v>
      </c>
      <c r="HL26" s="52">
        <f>IF($B24="SSIAP2",SUM(HH26:HK26),0)</f>
        <v>0</v>
      </c>
      <c r="HM26" s="72"/>
      <c r="HN26" s="72"/>
      <c r="HO26" s="75"/>
      <c r="HP26" s="69"/>
      <c r="HQ26" s="69"/>
      <c r="HR26" s="69"/>
      <c r="HS26" s="69"/>
      <c r="HT26" s="52">
        <f>_xlfn.IFS(HT$7="X",HP$24*[1]Données!$H$25,HM$3="Samedi",HP$24*[1]Données!$D$25,HM$3="Dimanche",HP$24*[1]Données!$F$25,$B24="SSIAP2",HP$24*[1]Données!$B$25)</f>
        <v>116.8</v>
      </c>
      <c r="HU26" s="52">
        <f>_xlfn.IFS(HT$7="X",$I24*[1]Données!$I$25,HM$3="Samedi",$I24*[1]Données!$D$25,HM$3="Dimanche",$I24*[1]Données!$F$25,$B24="SSIAP2",$I24*[1]Données!$C$25)</f>
        <v>233.6</v>
      </c>
      <c r="HV26" s="52">
        <f>_xlfn.IFS(HT$7="X",$J24*[1]Données!$I$25,HM$3="Samedi",$J24*[1]Données!$D$25,HM$3="Dimanche",$J24*[1]Données!$F$25,$B$8="SSIAP2",$J24*[1]Données!$C$25)</f>
        <v>29.2</v>
      </c>
      <c r="HW26" s="52">
        <f>_xlfn.IFS(HT$7="X",$K24*[1]Données!$I$25,HM$3="Samedi",$K24*[1]Données!$D$25,HM$3="Dimanche",$K24*[1]Données!$F$25,$B24="SSIAP2",$K24*[1]Données!$B$25)</f>
        <v>29.200000000000053</v>
      </c>
      <c r="HX26" s="52">
        <f>IF($B24="SSIAP2",SUM(HT26:HW26),0)</f>
        <v>0</v>
      </c>
      <c r="HY26" s="72"/>
      <c r="HZ26" s="72"/>
      <c r="IA26" s="75"/>
      <c r="IB26" s="69"/>
      <c r="IC26" s="69"/>
      <c r="ID26" s="69"/>
      <c r="IE26" s="69"/>
      <c r="IF26" s="52">
        <f>_xlfn.IFS(IF$7="X",IB$24*[1]Données!$H$25,HY$3="Samedi",IB$24*[1]Données!$D$25,HY$3="Dimanche",IB$24*[1]Données!$F$25,$B24="SSIAP2",IB$24*[1]Données!$B$25)</f>
        <v>128.47999999999999</v>
      </c>
      <c r="IG26" s="52">
        <f>_xlfn.IFS(IF$7="X",$I24*[1]Données!$I$25,HY$3="Samedi",$I24*[1]Données!$D$25,HY$3="Dimanche",$I24*[1]Données!$F$25,$B24="SSIAP2",$I24*[1]Données!$C$25)</f>
        <v>256.95999999999998</v>
      </c>
      <c r="IH26" s="52">
        <f>_xlfn.IFS(IF$7="X",$J24*[1]Données!$I$25,HY$3="Samedi",$J24*[1]Données!$D$25,HY$3="Dimanche",$J24*[1]Données!$F$25,$B$8="SSIAP2",$J24*[1]Données!$C$25)</f>
        <v>32.119999999999997</v>
      </c>
      <c r="II26" s="52">
        <f>_xlfn.IFS(IF$7="X",$K24*[1]Données!$I$25,HY$3="Samedi",$K24*[1]Données!$D$25,HY$3="Dimanche",$K24*[1]Données!$F$25,$B24="SSIAP2",$K24*[1]Données!$B$25)</f>
        <v>32.120000000000054</v>
      </c>
      <c r="IJ26" s="52">
        <f>IF($B24="SSIAP2",SUM(IF26:II26),0)</f>
        <v>0</v>
      </c>
      <c r="IK26" s="72"/>
      <c r="IL26" s="72"/>
      <c r="IM26" s="75"/>
      <c r="IN26" s="69"/>
      <c r="IO26" s="69"/>
      <c r="IP26" s="69"/>
      <c r="IQ26" s="69"/>
      <c r="IR26" s="52" t="e">
        <f>_xlfn.IFS(IR$7="X",IN$24*[1]Données!$H$25,IK$3="Samedi",IN$24*[1]Données!$D$25,IK$3="Dimanche",IN$24*[1]Données!$F$25,$B24="SSIAP2",IN$24*[1]Données!$B$25)</f>
        <v>#N/A</v>
      </c>
      <c r="IS26" s="52" t="e">
        <f>_xlfn.IFS(IR$7="X",$I24*[1]Données!$I$25,IK$3="Samedi",$I24*[1]Données!$D$25,IK$3="Dimanche",$I24*[1]Données!$F$25,$B24="SSIAP2",$I24*[1]Données!$C$25)</f>
        <v>#N/A</v>
      </c>
      <c r="IT26" s="52" t="e">
        <f>_xlfn.IFS(IR$7="X",$J24*[1]Données!$I$25,IK$3="Samedi",$J24*[1]Données!$D$25,IK$3="Dimanche",$J24*[1]Données!$F$25,$B$8="SSIAP2",$J24*[1]Données!$C$25)</f>
        <v>#N/A</v>
      </c>
      <c r="IU26" s="52" t="e">
        <f>_xlfn.IFS(IR$7="X",$K24*[1]Données!$I$25,IK$3="Samedi",$K24*[1]Données!$D$25,IK$3="Dimanche",$K24*[1]Données!$F$25,$B24="SSIAP2",$K24*[1]Données!$B$25)</f>
        <v>#N/A</v>
      </c>
      <c r="IV26" s="52">
        <f>IF($B24="SSIAP2",SUM(IR26:IU26),0)</f>
        <v>0</v>
      </c>
      <c r="IW26" s="72"/>
      <c r="IX26" s="72"/>
      <c r="IY26" s="75"/>
      <c r="IZ26" s="69"/>
      <c r="JA26" s="69"/>
      <c r="JB26" s="69"/>
      <c r="JC26" s="69"/>
      <c r="JD26" s="52" t="e">
        <f>_xlfn.IFS(JD$7="X",IZ$24*[1]Données!$H$25,IW$3="Samedi",IZ$24*[1]Données!$D$25,IW$3="Dimanche",IZ$24*[1]Données!$F$25,$B24="SSIAP2",IZ$24*[1]Données!$B$25)</f>
        <v>#N/A</v>
      </c>
      <c r="JE26" s="52" t="e">
        <f>_xlfn.IFS(JD$7="X",$I24*[1]Données!$I$25,IW$3="Samedi",$I24*[1]Données!$D$25,IW$3="Dimanche",$I24*[1]Données!$F$25,$B24="SSIAP2",$I24*[1]Données!$C$25)</f>
        <v>#N/A</v>
      </c>
      <c r="JF26" s="52" t="e">
        <f>_xlfn.IFS(JD$7="X",$J24*[1]Données!$I$25,IW$3="Samedi",$J24*[1]Données!$D$25,IW$3="Dimanche",$J24*[1]Données!$F$25,$B$8="SSIAP2",$J24*[1]Données!$C$25)</f>
        <v>#N/A</v>
      </c>
      <c r="JG26" s="52" t="e">
        <f>_xlfn.IFS(JD$7="X",$K24*[1]Données!$I$25,IW$3="Samedi",$K24*[1]Données!$D$25,IW$3="Dimanche",$K24*[1]Données!$F$25,$B24="SSIAP2",$K24*[1]Données!$B$25)</f>
        <v>#N/A</v>
      </c>
      <c r="JH26" s="52">
        <f>IF($B24="SSIAP2",SUM(JD26:JG26),0)</f>
        <v>0</v>
      </c>
      <c r="JI26" s="72"/>
      <c r="JJ26" s="72"/>
      <c r="JK26" s="75"/>
      <c r="JL26" s="69"/>
      <c r="JM26" s="69"/>
      <c r="JN26" s="69"/>
      <c r="JO26" s="69"/>
      <c r="JP26" s="52" t="e">
        <f>_xlfn.IFS(JP$7="X",JL$24*[1]Données!$H$25,JI$3="Samedi",JL$24*[1]Données!$D$25,JI$3="Dimanche",JL$24*[1]Données!$F$25,$B24="SSIAP2",JL$24*[1]Données!$B$25)</f>
        <v>#N/A</v>
      </c>
      <c r="JQ26" s="52" t="e">
        <f>_xlfn.IFS(JP$7="X",$I24*[1]Données!$I$25,JI$3="Samedi",$I24*[1]Données!$D$25,JI$3="Dimanche",$I24*[1]Données!$F$25,$B24="SSIAP2",$I24*[1]Données!$C$25)</f>
        <v>#N/A</v>
      </c>
      <c r="JR26" s="52" t="e">
        <f>_xlfn.IFS(JP$7="X",$J24*[1]Données!$I$25,JI$3="Samedi",$J24*[1]Données!$D$25,JI$3="Dimanche",$J24*[1]Données!$F$25,$B$8="SSIAP2",$J24*[1]Données!$C$25)</f>
        <v>#N/A</v>
      </c>
      <c r="JS26" s="52" t="e">
        <f>_xlfn.IFS(JP$7="X",$K24*[1]Données!$I$25,JI$3="Samedi",$K24*[1]Données!$D$25,JI$3="Dimanche",$K24*[1]Données!$F$25,$B24="SSIAP2",$K24*[1]Données!$B$25)</f>
        <v>#N/A</v>
      </c>
      <c r="JT26" s="52">
        <f>IF($B24="SSIAP2",SUM(JP26:JS26),0)</f>
        <v>0</v>
      </c>
      <c r="JU26" s="72"/>
      <c r="JV26" s="72"/>
      <c r="JW26" s="75"/>
      <c r="JX26" s="69"/>
      <c r="JY26" s="69"/>
      <c r="JZ26" s="69"/>
      <c r="KA26" s="69"/>
      <c r="KB26" s="52" t="e">
        <f>_xlfn.IFS(KB$7="X",JX$24*[1]Données!$H$25,JU$3="Samedi",JX$24*[1]Données!$D$25,JU$3="Dimanche",JX$24*[1]Données!$F$25,$B24="SSIAP2",JX$24*[1]Données!$B$25)</f>
        <v>#N/A</v>
      </c>
      <c r="KC26" s="52" t="e">
        <f>_xlfn.IFS(KB$7="X",$I24*[1]Données!$I$25,JU$3="Samedi",$I24*[1]Données!$D$25,JU$3="Dimanche",$I24*[1]Données!$F$25,$B24="SSIAP2",$I24*[1]Données!$C$25)</f>
        <v>#N/A</v>
      </c>
      <c r="KD26" s="52" t="e">
        <f>_xlfn.IFS(KB$7="X",$J24*[1]Données!$I$25,JU$3="Samedi",$J24*[1]Données!$D$25,JU$3="Dimanche",$J24*[1]Données!$F$25,$B$8="SSIAP2",$J24*[1]Données!$C$25)</f>
        <v>#N/A</v>
      </c>
      <c r="KE26" s="52" t="e">
        <f>_xlfn.IFS(KB$7="X",$K24*[1]Données!$I$25,JU$3="Samedi",$K24*[1]Données!$D$25,JU$3="Dimanche",$K24*[1]Données!$F$25,$B24="SSIAP2",$K24*[1]Données!$B$25)</f>
        <v>#N/A</v>
      </c>
      <c r="KF26" s="52">
        <f>IF($B24="SSIAP2",SUM(KB26:KE26),0)</f>
        <v>0</v>
      </c>
      <c r="KG26" s="72"/>
      <c r="KH26" s="72"/>
      <c r="KI26" s="75"/>
      <c r="KJ26" s="69"/>
      <c r="KK26" s="69"/>
      <c r="KL26" s="69"/>
      <c r="KM26" s="69"/>
      <c r="KN26" s="52" t="e">
        <f>_xlfn.IFS(KN$7="X",KJ$24*[1]Données!$H$25,KG$3="Samedi",KJ$24*[1]Données!$D$25,KG$3="Dimanche",KJ$24*[1]Données!$F$25,$B24="SSIAP2",KJ$24*[1]Données!$B$25)</f>
        <v>#N/A</v>
      </c>
      <c r="KO26" s="52" t="e">
        <f>_xlfn.IFS(KN$7="X",$I24*[1]Données!$I$25,KG$3="Samedi",$I24*[1]Données!$D$25,KG$3="Dimanche",$I24*[1]Données!$F$25,$B24="SSIAP2",$I24*[1]Données!$C$25)</f>
        <v>#N/A</v>
      </c>
      <c r="KP26" s="52" t="e">
        <f>_xlfn.IFS(KN$7="X",$J24*[1]Données!$I$25,KG$3="Samedi",$J24*[1]Données!$D$25,KG$3="Dimanche",$J24*[1]Données!$F$25,$B$8="SSIAP2",$J24*[1]Données!$C$25)</f>
        <v>#N/A</v>
      </c>
      <c r="KQ26" s="52" t="e">
        <f>_xlfn.IFS(KN$7="X",$K24*[1]Données!$I$25,KG$3="Samedi",$K24*[1]Données!$D$25,KG$3="Dimanche",$K24*[1]Données!$F$25,$B24="SSIAP2",$K24*[1]Données!$B$25)</f>
        <v>#N/A</v>
      </c>
      <c r="KR26" s="52">
        <f>IF($B24="SSIAP2",SUM(KN26:KQ26),0)</f>
        <v>0</v>
      </c>
      <c r="KS26" s="72"/>
      <c r="KT26" s="72"/>
      <c r="KU26" s="75"/>
      <c r="KV26" s="69"/>
      <c r="KW26" s="69"/>
      <c r="KX26" s="69"/>
      <c r="KY26" s="69"/>
      <c r="KZ26" s="52">
        <f>_xlfn.IFS(KZ$7="X",KV$24*[1]Données!$H$25,KS$3="Samedi",KV$24*[1]Données!$D$25,KS$3="Dimanche",KV$24*[1]Données!$F$25,$B24="SSIAP2",KV$24*[1]Données!$B$25)</f>
        <v>116.8</v>
      </c>
      <c r="LA26" s="52">
        <f>_xlfn.IFS(KZ$7="X",$I24*[1]Données!$I$25,KS$3="Samedi",$I24*[1]Données!$D$25,KS$3="Dimanche",$I24*[1]Données!$F$25,$B24="SSIAP2",$I24*[1]Données!$C$25)</f>
        <v>233.6</v>
      </c>
      <c r="LB26" s="52">
        <f>_xlfn.IFS(KZ$7="X",$J24*[1]Données!$I$25,KS$3="Samedi",$J24*[1]Données!$D$25,KS$3="Dimanche",$J24*[1]Données!$F$25,$B$8="SSIAP2",$J24*[1]Données!$C$25)</f>
        <v>29.2</v>
      </c>
      <c r="LC26" s="52">
        <f>_xlfn.IFS(KZ$7="X",$K24*[1]Données!$I$25,KS$3="Samedi",$K24*[1]Données!$D$25,KS$3="Dimanche",$K24*[1]Données!$F$25,$B24="SSIAP2",$K24*[1]Données!$B$25)</f>
        <v>29.200000000000053</v>
      </c>
      <c r="LD26" s="52">
        <f>IF($B24="SSIAP2",SUM(KZ26:LC26),0)</f>
        <v>0</v>
      </c>
      <c r="LE26" s="72"/>
      <c r="LF26" s="72"/>
      <c r="LG26" s="75"/>
      <c r="LH26" s="69"/>
      <c r="LI26" s="69"/>
      <c r="LJ26" s="69"/>
      <c r="LK26" s="69"/>
      <c r="LL26" s="52">
        <f>_xlfn.IFS(LL$7="X",LH$24*[1]Données!$H$25,LE$3="Samedi",LH$24*[1]Données!$D$25,LE$3="Dimanche",LH$24*[1]Données!$F$25,$B24="SSIAP2",LH$24*[1]Données!$B$25)</f>
        <v>128.47999999999999</v>
      </c>
      <c r="LM26" s="52">
        <f>_xlfn.IFS(LL$7="X",$I24*[1]Données!$I$25,LE$3="Samedi",$I24*[1]Données!$D$25,LE$3="Dimanche",$I24*[1]Données!$F$25,$B24="SSIAP2",$I24*[1]Données!$C$25)</f>
        <v>256.95999999999998</v>
      </c>
      <c r="LN26" s="52">
        <f>_xlfn.IFS(LL$7="X",$J24*[1]Données!$I$25,LE$3="Samedi",$J24*[1]Données!$D$25,LE$3="Dimanche",$J24*[1]Données!$F$25,$B$8="SSIAP2",$J24*[1]Données!$C$25)</f>
        <v>32.119999999999997</v>
      </c>
      <c r="LO26" s="52">
        <f>_xlfn.IFS(LL$7="X",$K24*[1]Données!$I$25,LE$3="Samedi",$K24*[1]Données!$D$25,LE$3="Dimanche",$K24*[1]Données!$F$25,$B24="SSIAP2",$K24*[1]Données!$B$25)</f>
        <v>32.120000000000054</v>
      </c>
      <c r="LP26" s="52">
        <f>IF($B24="SSIAP2",SUM(LL26:LO26),0)</f>
        <v>0</v>
      </c>
      <c r="LQ26" s="72"/>
      <c r="LR26" s="72"/>
      <c r="LS26" s="75"/>
      <c r="LT26" s="69"/>
      <c r="LU26" s="69"/>
      <c r="LV26" s="69"/>
      <c r="LW26" s="69"/>
      <c r="LX26" s="52" t="e">
        <f>_xlfn.IFS(LX$7="X",LT$24*[1]Données!$H$25,LQ$3="Samedi",LT$24*[1]Données!$D$25,LQ$3="Dimanche",LT$24*[1]Données!$F$25,$B24="SSIAP2",LT$24*[1]Données!$B$25)</f>
        <v>#N/A</v>
      </c>
      <c r="LY26" s="52" t="e">
        <f>_xlfn.IFS(LX$7="X",$I24*[1]Données!$I$25,LQ$3="Samedi",$I24*[1]Données!$D$25,LQ$3="Dimanche",$I24*[1]Données!$F$25,$B24="SSIAP2",$I24*[1]Données!$C$25)</f>
        <v>#N/A</v>
      </c>
      <c r="LZ26" s="52" t="e">
        <f>_xlfn.IFS(LX$7="X",$J24*[1]Données!$I$25,LQ$3="Samedi",$J24*[1]Données!$D$25,LQ$3="Dimanche",$J24*[1]Données!$F$25,$B$8="SSIAP2",$J24*[1]Données!$C$25)</f>
        <v>#N/A</v>
      </c>
      <c r="MA26" s="52" t="e">
        <f>_xlfn.IFS(LX$7="X",$K24*[1]Données!$I$25,LQ$3="Samedi",$K24*[1]Données!$D$25,LQ$3="Dimanche",$K24*[1]Données!$F$25,$B24="SSIAP2",$K24*[1]Données!$B$25)</f>
        <v>#N/A</v>
      </c>
      <c r="MB26" s="52">
        <f>IF($B24="SSIAP2",SUM(LX26:MA26),0)</f>
        <v>0</v>
      </c>
      <c r="MC26" s="72"/>
      <c r="MD26" s="72"/>
      <c r="ME26" s="75"/>
      <c r="MF26" s="69"/>
      <c r="MG26" s="69"/>
      <c r="MH26" s="69"/>
      <c r="MI26" s="69"/>
      <c r="MJ26" s="52" t="e">
        <f>_xlfn.IFS(MJ$7="X",MF$24*[1]Données!$H$25,MC$3="Samedi",MF$24*[1]Données!$D$25,MC$3="Dimanche",MF$24*[1]Données!$F$25,$B24="SSIAP2",MF$24*[1]Données!$B$25)</f>
        <v>#N/A</v>
      </c>
      <c r="MK26" s="52" t="e">
        <f>_xlfn.IFS(MJ$7="X",$I24*[1]Données!$I$25,MC$3="Samedi",$I24*[1]Données!$D$25,MC$3="Dimanche",$I24*[1]Données!$F$25,$B24="SSIAP2",$I24*[1]Données!$C$25)</f>
        <v>#N/A</v>
      </c>
      <c r="ML26" s="52" t="e">
        <f>_xlfn.IFS(MJ$7="X",$J24*[1]Données!$I$25,MC$3="Samedi",$J24*[1]Données!$D$25,MC$3="Dimanche",$J24*[1]Données!$F$25,$B$8="SSIAP2",$J24*[1]Données!$C$25)</f>
        <v>#N/A</v>
      </c>
      <c r="MM26" s="52" t="e">
        <f>_xlfn.IFS(MJ$7="X",$K24*[1]Données!$I$25,MC$3="Samedi",$K24*[1]Données!$D$25,MC$3="Dimanche",$K24*[1]Données!$F$25,$B24="SSIAP2",$K24*[1]Données!$B$25)</f>
        <v>#N/A</v>
      </c>
      <c r="MN26" s="52">
        <f>IF($B24="SSIAP2",SUM(MJ26:MM26),0)</f>
        <v>0</v>
      </c>
      <c r="MO26" s="72"/>
      <c r="MP26" s="72"/>
      <c r="MQ26" s="75"/>
      <c r="MR26" s="69"/>
      <c r="MS26" s="69"/>
      <c r="MT26" s="69"/>
      <c r="MU26" s="69"/>
      <c r="MV26" s="52" t="e">
        <f>_xlfn.IFS(MV$7="X",MR$24*[1]Données!$H$25,MO$3="Samedi",MR$24*[1]Données!$D$25,MO$3="Dimanche",MR$24*[1]Données!$F$25,$B24="SSIAP2",MR$24*[1]Données!$B$25)</f>
        <v>#N/A</v>
      </c>
      <c r="MW26" s="52" t="e">
        <f>_xlfn.IFS(MV$7="X",$I24*[1]Données!$I$25,MO$3="Samedi",$I24*[1]Données!$D$25,MO$3="Dimanche",$I24*[1]Données!$F$25,$B24="SSIAP2",$I24*[1]Données!$C$25)</f>
        <v>#N/A</v>
      </c>
      <c r="MX26" s="52" t="e">
        <f>_xlfn.IFS(MV$7="X",$J24*[1]Données!$I$25,MO$3="Samedi",$J24*[1]Données!$D$25,MO$3="Dimanche",$J24*[1]Données!$F$25,$B$8="SSIAP2",$J24*[1]Données!$C$25)</f>
        <v>#N/A</v>
      </c>
      <c r="MY26" s="52" t="e">
        <f>_xlfn.IFS(MV$7="X",$K24*[1]Données!$I$25,MO$3="Samedi",$K24*[1]Données!$D$25,MO$3="Dimanche",$K24*[1]Données!$F$25,$B24="SSIAP2",$K24*[1]Données!$B$25)</f>
        <v>#N/A</v>
      </c>
      <c r="MZ26" s="52">
        <f>IF($B24="SSIAP2",SUM(MV26:MY26),0)</f>
        <v>0</v>
      </c>
      <c r="NA26" s="72"/>
      <c r="NB26" s="72"/>
      <c r="NC26" s="75"/>
      <c r="ND26" s="69"/>
      <c r="NE26" s="69"/>
      <c r="NF26" s="69"/>
      <c r="NG26" s="69"/>
      <c r="NH26" s="52" t="e">
        <f>_xlfn.IFS(NH$7="X",ND$24*[1]Données!$H$25,NA$3="Samedi",ND$24*[1]Données!$D$25,NA$3="Dimanche",ND$24*[1]Données!$F$25,$B24="SSIAP2",ND$24*[1]Données!$B$25)</f>
        <v>#N/A</v>
      </c>
      <c r="NI26" s="52" t="e">
        <f>_xlfn.IFS(NH$7="X",$I24*[1]Données!$I$25,NA$3="Samedi",$I24*[1]Données!$D$25,NA$3="Dimanche",$I24*[1]Données!$F$25,$B24="SSIAP2",$I24*[1]Données!$C$25)</f>
        <v>#N/A</v>
      </c>
      <c r="NJ26" s="52" t="e">
        <f>_xlfn.IFS(NH$7="X",$J24*[1]Données!$I$25,NA$3="Samedi",$J24*[1]Données!$D$25,NA$3="Dimanche",$J24*[1]Données!$F$25,$B$8="SSIAP2",$J24*[1]Données!$C$25)</f>
        <v>#N/A</v>
      </c>
      <c r="NK26" s="52" t="e">
        <f>_xlfn.IFS(NH$7="X",$K24*[1]Données!$I$25,NA$3="Samedi",$K24*[1]Données!$D$25,NA$3="Dimanche",$K24*[1]Données!$F$25,$B24="SSIAP2",$K24*[1]Données!$B$25)</f>
        <v>#N/A</v>
      </c>
      <c r="NL26" s="52">
        <f>IF($B24="SSIAP2",SUM(NH26:NK26),0)</f>
        <v>0</v>
      </c>
      <c r="NM26" s="52">
        <f>IF($B24="SSIAP2",SUM($P26+$AB26+$AN26+$AZ26+$BL26+$BX26+$CJ26+$CV26+$DH26+$DT26+$EF26+$ER26+$FD26+$FP26+$GB25+$GB26+$GN26+$GZ26+$HL26+$HX26+$IJ26+$IV26+$JH26+$JT26+$KF26+$KR26+$LD26+$LP26+$MB26+$MN26+$MZ26+$NL26),0)</f>
        <v>0</v>
      </c>
    </row>
    <row r="27" spans="1:377" ht="15.75" hidden="1" thickBot="1">
      <c r="A27" s="79"/>
      <c r="B27" s="82"/>
      <c r="C27" s="82"/>
      <c r="D27" s="53"/>
      <c r="E27" s="73"/>
      <c r="F27" s="73"/>
      <c r="G27" s="76"/>
      <c r="H27" s="70"/>
      <c r="I27" s="70"/>
      <c r="J27" s="70"/>
      <c r="K27" s="70"/>
      <c r="L27" s="54">
        <f>_xlfn.IFS(L$7="X",H$24*[1]Données!$H$26,E$3="Samedi",H$24*[1]Données!$D$26,E$3="Dimanche",H$24*[1]Données!$F$26,$B24="SSIAP3",H$24*[1]Données!$B$26)</f>
        <v>0</v>
      </c>
      <c r="M27" s="54">
        <f>_xlfn.IFS(L$7="X",$I24*[1]Données!$I$26,E$3="Samedi",$I24*[1]Données!$D$26,E$3="Dimanche",$I24*[1]Données!$F$26,$B24="SSIAP3",$I24*[1]Données!$C$26)</f>
        <v>816.96</v>
      </c>
      <c r="N27" s="54">
        <f>_xlfn.IFS(L$7="X",$J24*[1]Données!$I$26,E$3="Samedi",$J24*[1]Données!$D$26,E$3="Dimanche",$J24*[1]Données!$F$26,$B24="SSIAP3",$J24*[1]Données!$C$26)</f>
        <v>102.12</v>
      </c>
      <c r="O27" s="52">
        <f>_xlfn.IFS(L$7="X",$K24*[1]Données!$I$26,E$3="Samedi",$K24*[1]Données!$D$26,E$3="Dimanche",$K24*[1]Données!$F$26,$B24="SSIAP3",$K24*[1]Données!$B$26)</f>
        <v>102.12000000000019</v>
      </c>
      <c r="P27" s="54">
        <f>IF($B24="SSIAP3",SUM(L27:O27),0)</f>
        <v>0</v>
      </c>
      <c r="Q27" s="73"/>
      <c r="R27" s="73"/>
      <c r="S27" s="76"/>
      <c r="T27" s="70"/>
      <c r="U27" s="70"/>
      <c r="V27" s="70"/>
      <c r="W27" s="70"/>
      <c r="X27" s="54" t="e">
        <f>_xlfn.IFS(X$7="X",T$24*[1]Données!$H$26,Q$3="Samedi",T$24*[1]Données!$D$26,Q$3="Dimanche",T$24*[1]Données!$F$26,$B24="SSIAP3",T$24*[1]Données!$B$26)</f>
        <v>#N/A</v>
      </c>
      <c r="Y27" s="54" t="e">
        <f>_xlfn.IFS(X$7="X",$I24*[1]Données!$I$26,Q$3="Samedi",$I24*[1]Données!$D$26,Q$3="Dimanche",$I24*[1]Données!$F$26,$B24="SSIAP3",$I24*[1]Données!$C$26)</f>
        <v>#N/A</v>
      </c>
      <c r="Z27" s="54" t="e">
        <f>_xlfn.IFS(X$7="X",$J24*[1]Données!$I$26,Q$3="Samedi",$J24*[1]Données!$D$26,Q$3="Dimanche",$J24*[1]Données!$F$26,$B24="SSIAP3",$J24*[1]Données!$C$26)</f>
        <v>#N/A</v>
      </c>
      <c r="AA27" s="52" t="e">
        <f>_xlfn.IFS(X$7="X",$K24*[1]Données!$I$26,Q$3="Samedi",$K24*[1]Données!$D$26,Q$3="Dimanche",$K24*[1]Données!$F$26,$B24="SSIAP3",$K24*[1]Données!$B$26)</f>
        <v>#N/A</v>
      </c>
      <c r="AB27" s="54">
        <f>IF($B24="SSIAP3",SUM(X27:AA27),0)</f>
        <v>0</v>
      </c>
      <c r="AC27" s="73"/>
      <c r="AD27" s="73"/>
      <c r="AE27" s="76"/>
      <c r="AF27" s="70"/>
      <c r="AG27" s="70"/>
      <c r="AH27" s="70"/>
      <c r="AI27" s="70"/>
      <c r="AJ27" s="54" t="e">
        <f>_xlfn.IFS(AJ$7="X",AF$24*[1]Données!$H$26,AC$3="Samedi",AF$24*[1]Données!$D$26,AC$3="Dimanche",AF$24*[1]Données!$F$26,$B24="SSIAP3",AF$24*[1]Données!$B$26)</f>
        <v>#N/A</v>
      </c>
      <c r="AK27" s="54" t="e">
        <f>_xlfn.IFS(AJ$7="X",$I24*[1]Données!$I$26,AC$3="Samedi",$I24*[1]Données!$D$26,AC$3="Dimanche",$I24*[1]Données!$F$26,$B24="SSIAP3",$I24*[1]Données!$C$26)</f>
        <v>#N/A</v>
      </c>
      <c r="AL27" s="54" t="e">
        <f>_xlfn.IFS(AJ$7="X",$J24*[1]Données!$I$26,AC$3="Samedi",$J24*[1]Données!$D$26,AC$3="Dimanche",$J24*[1]Données!$F$26,$B24="SSIAP3",$J24*[1]Données!$C$26)</f>
        <v>#N/A</v>
      </c>
      <c r="AM27" s="52" t="e">
        <f>_xlfn.IFS(AJ$7="X",$K24*[1]Données!$I$26,AC$3="Samedi",$K24*[1]Données!$D$26,AC$3="Dimanche",$K24*[1]Données!$F$26,$B24="SSIAP3",$K24*[1]Données!$B$26)</f>
        <v>#N/A</v>
      </c>
      <c r="AN27" s="54">
        <f>IF($B24="SSIAP3",SUM(AJ27:AM27),0)</f>
        <v>0</v>
      </c>
      <c r="AO27" s="73"/>
      <c r="AP27" s="73"/>
      <c r="AQ27" s="76"/>
      <c r="AR27" s="70"/>
      <c r="AS27" s="70"/>
      <c r="AT27" s="70"/>
      <c r="AU27" s="70"/>
      <c r="AV27" s="54" t="e">
        <f>_xlfn.IFS(AV$7="X",AR$24*[1]Données!$H$26,AO$3="Samedi",AR$24*[1]Données!$D$26,AO$3="Dimanche",AR$24*[1]Données!$F$26,$B24="SSIAP3",AR$24*[1]Données!$B$26)</f>
        <v>#N/A</v>
      </c>
      <c r="AW27" s="54" t="e">
        <f>_xlfn.IFS(AV$7="X",$I24*[1]Données!$I$26,AO$3="Samedi",$I24*[1]Données!$D$26,AO$3="Dimanche",$I24*[1]Données!$F$26,$B24="SSIAP3",$I24*[1]Données!$C$26)</f>
        <v>#N/A</v>
      </c>
      <c r="AX27" s="54" t="e">
        <f>_xlfn.IFS(AV$7="X",$J24*[1]Données!$I$26,AO$3="Samedi",$J24*[1]Données!$D$26,AO$3="Dimanche",$J24*[1]Données!$F$26,$B24="SSIAP3",$J24*[1]Données!$C$26)</f>
        <v>#N/A</v>
      </c>
      <c r="AY27" s="52" t="e">
        <f>_xlfn.IFS(AV$7="X",$K24*[1]Données!$I$26,AO$3="Samedi",$K24*[1]Données!$D$26,AO$3="Dimanche",$K24*[1]Données!$F$26,$B24="SSIAP3",$K24*[1]Données!$B$26)</f>
        <v>#N/A</v>
      </c>
      <c r="AZ27" s="54">
        <f>IF($B24="SSIAP3",SUM(AV27:AY27),0)</f>
        <v>0</v>
      </c>
      <c r="BA27" s="73"/>
      <c r="BB27" s="73"/>
      <c r="BC27" s="76"/>
      <c r="BD27" s="70"/>
      <c r="BE27" s="70"/>
      <c r="BF27" s="70"/>
      <c r="BG27" s="70"/>
      <c r="BH27" s="54">
        <f>_xlfn.IFS(BH$7="X",BD$24*[1]Données!$H$26,BA$3="Samedi",BD$24*[1]Données!$D$26,BA$3="Dimanche",BD$24*[1]Données!$F$26,$B24="SSIAP3",BD$24*[1]Données!$B$26)</f>
        <v>184</v>
      </c>
      <c r="BI27" s="54">
        <f>_xlfn.IFS(BH$7="X",$I24*[1]Données!$I$26,BA$3="Samedi",$I24*[1]Données!$D$26,BA$3="Dimanche",$I24*[1]Données!$F$26,$B24="SSIAP3",$I24*[1]Données!$C$26)</f>
        <v>368</v>
      </c>
      <c r="BJ27" s="54">
        <f>_xlfn.IFS(BH$7="X",$J24*[1]Données!$I$26,BA$3="Samedi",$J24*[1]Données!$D$26,BA$3="Dimanche",$J24*[1]Données!$F$26,$B24="SSIAP3",$J24*[1]Données!$C$26)</f>
        <v>46</v>
      </c>
      <c r="BK27" s="52">
        <f>_xlfn.IFS(BH$7="X",$K24*[1]Données!$I$26,BA$3="Samedi",$K24*[1]Données!$D$26,BA$3="Dimanche",$K24*[1]Données!$F$26,$B24="SSIAP3",$K24*[1]Données!$B$26)</f>
        <v>46.000000000000085</v>
      </c>
      <c r="BL27" s="54">
        <f>IF($B24="SSIAP3",SUM(BH27:BK27),0)</f>
        <v>0</v>
      </c>
      <c r="BM27" s="73"/>
      <c r="BN27" s="73"/>
      <c r="BO27" s="76"/>
      <c r="BP27" s="70"/>
      <c r="BQ27" s="70"/>
      <c r="BR27" s="70"/>
      <c r="BS27" s="70"/>
      <c r="BT27" s="54">
        <f>_xlfn.IFS(BT$7="X",BP$24*[1]Données!$H$26,BM$3="Samedi",BP$24*[1]Données!$D$26,BM$3="Dimanche",BP$24*[1]Données!$F$26,$B24="SSIAP3",BP$24*[1]Données!$B$26)</f>
        <v>202.4</v>
      </c>
      <c r="BU27" s="54">
        <f>_xlfn.IFS(BT$7="X",$I24*[1]Données!$I$26,BM$3="Samedi",$I24*[1]Données!$D$26,BM$3="Dimanche",$I24*[1]Données!$F$26,$B24="SSIAP3",$I24*[1]Données!$C$26)</f>
        <v>404.8</v>
      </c>
      <c r="BV27" s="54">
        <f>_xlfn.IFS(BT$7="X",$J24*[1]Données!$I$26,BM$3="Samedi",$J24*[1]Données!$D$26,BM$3="Dimanche",$J24*[1]Données!$F$26,$B24="SSIAP3",$J24*[1]Données!$C$26)</f>
        <v>50.6</v>
      </c>
      <c r="BW27" s="52">
        <f>_xlfn.IFS(BT$7="X",$K24*[1]Données!$I$26,BM$3="Samedi",$K24*[1]Données!$D$26,BM$3="Dimanche",$K24*[1]Données!$F$26,$B24="SSIAP3",$K24*[1]Données!$B$26)</f>
        <v>50.600000000000094</v>
      </c>
      <c r="BX27" s="54">
        <f>IF($B24="SSIAP3",SUM(BT27:BW27),0)</f>
        <v>0</v>
      </c>
      <c r="BY27" s="73"/>
      <c r="BZ27" s="73"/>
      <c r="CA27" s="76"/>
      <c r="CB27" s="70"/>
      <c r="CC27" s="70"/>
      <c r="CD27" s="70"/>
      <c r="CE27" s="70"/>
      <c r="CF27" s="54" t="e">
        <f>_xlfn.IFS(CF$7="X",CB$24*[1]Données!$H$26,BY$3="Samedi",CB$24*[1]Données!$D$26,BY$3="Dimanche",CB$24*[1]Données!$F$26,$B24="SSIAP3",CB$24*[1]Données!$B$26)</f>
        <v>#N/A</v>
      </c>
      <c r="CG27" s="54" t="e">
        <f>_xlfn.IFS(CF$7="X",$I24*[1]Données!$I$26,BY$3="Samedi",$I24*[1]Données!$D$26,BY$3="Dimanche",$I24*[1]Données!$F$26,$B24="SSIAP3",$I24*[1]Données!$C$26)</f>
        <v>#N/A</v>
      </c>
      <c r="CH27" s="54" t="e">
        <f>_xlfn.IFS(CF$7="X",$J24*[1]Données!$I$26,BY$3="Samedi",$J24*[1]Données!$D$26,BY$3="Dimanche",$J24*[1]Données!$F$26,$B24="SSIAP3",$J24*[1]Données!$C$26)</f>
        <v>#N/A</v>
      </c>
      <c r="CI27" s="52" t="e">
        <f>_xlfn.IFS(CF$7="X",$K24*[1]Données!$I$26,BY$3="Samedi",$K24*[1]Données!$D$26,BY$3="Dimanche",$K24*[1]Données!$F$26,$B24="SSIAP3",$K24*[1]Données!$B$26)</f>
        <v>#N/A</v>
      </c>
      <c r="CJ27" s="54">
        <f>IF($B24="SSIAP3",SUM(CF27:CI27),0)</f>
        <v>0</v>
      </c>
      <c r="CK27" s="73"/>
      <c r="CL27" s="73"/>
      <c r="CM27" s="76"/>
      <c r="CN27" s="70"/>
      <c r="CO27" s="70"/>
      <c r="CP27" s="70"/>
      <c r="CQ27" s="70"/>
      <c r="CR27" s="54" t="e">
        <f>_xlfn.IFS(CR$7="X",CN$24*[1]Données!$H$26,CK$3="Samedi",CN$24*[1]Données!$D$26,CK$3="Dimanche",CN$24*[1]Données!$F$26,$B24="SSIAP3",CN$24*[1]Données!$B$26)</f>
        <v>#N/A</v>
      </c>
      <c r="CS27" s="54" t="e">
        <f>_xlfn.IFS(CR$7="X",$I24*[1]Données!$I$26,CK$3="Samedi",$I24*[1]Données!$D$26,CK$3="Dimanche",$I24*[1]Données!$F$26,$B24="SSIAP3",$I24*[1]Données!$C$26)</f>
        <v>#N/A</v>
      </c>
      <c r="CT27" s="54" t="e">
        <f>_xlfn.IFS(CR$7="X",$J24*[1]Données!$I$26,CK$3="Samedi",$J24*[1]Données!$D$26,CK$3="Dimanche",$J24*[1]Données!$F$26,$B24="SSIAP3",$J24*[1]Données!$C$26)</f>
        <v>#N/A</v>
      </c>
      <c r="CU27" s="52" t="e">
        <f>_xlfn.IFS(CR$7="X",$K24*[1]Données!$I$26,CK$3="Samedi",$K24*[1]Données!$D$26,CK$3="Dimanche",$K24*[1]Données!$F$26,$B24="SSIAP3",$K24*[1]Données!$B$26)</f>
        <v>#N/A</v>
      </c>
      <c r="CV27" s="54">
        <f>IF($B24="SSIAP3",SUM(CR27:CU27),0)</f>
        <v>0</v>
      </c>
      <c r="CW27" s="73"/>
      <c r="CX27" s="73"/>
      <c r="CY27" s="76"/>
      <c r="CZ27" s="70"/>
      <c r="DA27" s="70"/>
      <c r="DB27" s="70"/>
      <c r="DC27" s="70"/>
      <c r="DD27" s="54" t="e">
        <f>_xlfn.IFS(DD$7="X",CZ$24*[1]Données!$H$26,CW$3="Samedi",CZ$24*[1]Données!$D$26,CW$3="Dimanche",CZ$24*[1]Données!$F$26,$B24="SSIAP3",CZ$24*[1]Données!$B$26)</f>
        <v>#N/A</v>
      </c>
      <c r="DE27" s="54" t="e">
        <f>_xlfn.IFS(DD$7="X",$I24*[1]Données!$I$26,CW$3="Samedi",$I24*[1]Données!$D$26,CW$3="Dimanche",$I24*[1]Données!$F$26,$B24="SSIAP3",$I24*[1]Données!$C$26)</f>
        <v>#N/A</v>
      </c>
      <c r="DF27" s="54" t="e">
        <f>_xlfn.IFS(DD$7="X",$J24*[1]Données!$I$26,CW$3="Samedi",$J24*[1]Données!$D$26,CW$3="Dimanche",$J24*[1]Données!$F$26,$B24="SSIAP3",$J24*[1]Données!$C$26)</f>
        <v>#N/A</v>
      </c>
      <c r="DG27" s="52" t="e">
        <f>_xlfn.IFS(DD$7="X",$K24*[1]Données!$I$26,CW$3="Samedi",$K24*[1]Données!$D$26,CW$3="Dimanche",$K24*[1]Données!$F$26,$B24="SSIAP3",$K24*[1]Données!$B$26)</f>
        <v>#N/A</v>
      </c>
      <c r="DH27" s="54">
        <f>IF($B24="SSIAP3",SUM(DD27:DG27),0)</f>
        <v>0</v>
      </c>
      <c r="DI27" s="73"/>
      <c r="DJ27" s="73"/>
      <c r="DK27" s="76"/>
      <c r="DL27" s="70"/>
      <c r="DM27" s="70"/>
      <c r="DN27" s="70"/>
      <c r="DO27" s="70"/>
      <c r="DP27" s="54" t="e">
        <f>_xlfn.IFS(DP$7="X",DL$24*[1]Données!$H$26,DI$3="Samedi",DL$24*[1]Données!$D$26,DI$3="Dimanche",DL$24*[1]Données!$F$26,$B24="SSIAP3",DL$24*[1]Données!$B$26)</f>
        <v>#N/A</v>
      </c>
      <c r="DQ27" s="54" t="e">
        <f>_xlfn.IFS(DP$7="X",$I24*[1]Données!$I$26,DI$3="Samedi",$I24*[1]Données!$D$26,DI$3="Dimanche",$I24*[1]Données!$F$26,$B24="SSIAP3",$I24*[1]Données!$C$26)</f>
        <v>#N/A</v>
      </c>
      <c r="DR27" s="54" t="e">
        <f>_xlfn.IFS(DP$7="X",$J24*[1]Données!$I$26,DI$3="Samedi",$J24*[1]Données!$D$26,DI$3="Dimanche",$J24*[1]Données!$F$26,$B24="SSIAP3",$J24*[1]Données!$C$26)</f>
        <v>#N/A</v>
      </c>
      <c r="DS27" s="52" t="e">
        <f>_xlfn.IFS(DP$7="X",$K24*[1]Données!$I$26,DI$3="Samedi",$K24*[1]Données!$D$26,DI$3="Dimanche",$K24*[1]Données!$F$26,$B24="SSIAP3",$K24*[1]Données!$B$26)</f>
        <v>#N/A</v>
      </c>
      <c r="DT27" s="54">
        <f>IF($B24="SSIAP3",SUM(DP27:DS27),0)</f>
        <v>0</v>
      </c>
      <c r="DU27" s="73"/>
      <c r="DV27" s="73"/>
      <c r="DW27" s="76"/>
      <c r="DX27" s="70"/>
      <c r="DY27" s="70"/>
      <c r="DZ27" s="70"/>
      <c r="EA27" s="70"/>
      <c r="EB27" s="54" t="e">
        <f>_xlfn.IFS(EB$7="X",DX$24*[1]Données!$H$26,DU$3="Samedi",DX$24*[1]Données!$D$26,DU$3="Dimanche",DX$24*[1]Données!$F$26,$B24="SSIAP3",DX$24*[1]Données!$B$26)</f>
        <v>#N/A</v>
      </c>
      <c r="EC27" s="54" t="e">
        <f>_xlfn.IFS(EB$7="X",$I24*[1]Données!$I$26,DU$3="Samedi",$I24*[1]Données!$D$26,DU$3="Dimanche",$I24*[1]Données!$F$26,$B24="SSIAP3",$I24*[1]Données!$C$26)</f>
        <v>#N/A</v>
      </c>
      <c r="ED27" s="54" t="e">
        <f>_xlfn.IFS(EB$7="X",$J24*[1]Données!$I$26,DU$3="Samedi",$J24*[1]Données!$D$26,DU$3="Dimanche",$J24*[1]Données!$F$26,$B24="SSIAP3",$J24*[1]Données!$C$26)</f>
        <v>#N/A</v>
      </c>
      <c r="EE27" s="52" t="e">
        <f>_xlfn.IFS(EB$7="X",$K24*[1]Données!$I$26,DU$3="Samedi",$K24*[1]Données!$D$26,DU$3="Dimanche",$K24*[1]Données!$F$26,$B24="SSIAP3",$K24*[1]Données!$B$26)</f>
        <v>#N/A</v>
      </c>
      <c r="EF27" s="54">
        <f>IF($B24="SSIAP3",SUM(EB27:EE27),0)</f>
        <v>0</v>
      </c>
      <c r="EG27" s="73"/>
      <c r="EH27" s="73"/>
      <c r="EI27" s="76"/>
      <c r="EJ27" s="70"/>
      <c r="EK27" s="70"/>
      <c r="EL27" s="70"/>
      <c r="EM27" s="70"/>
      <c r="EN27" s="54">
        <f>_xlfn.IFS(EN$7="X",EJ$24*[1]Données!$H$26,EG$3="Samedi",EJ$24*[1]Données!$D$26,EG$3="Dimanche",EJ$24*[1]Données!$F$26,$B24="SSIAP3",EJ$24*[1]Données!$B$26)</f>
        <v>184</v>
      </c>
      <c r="EO27" s="54">
        <f>_xlfn.IFS(EN$7="X",$I24*[1]Données!$I$26,EG$3="Samedi",$I24*[1]Données!$D$26,EG$3="Dimanche",$I24*[1]Données!$F$26,$B24="SSIAP3",$I24*[1]Données!$C$26)</f>
        <v>368</v>
      </c>
      <c r="EP27" s="54">
        <f>_xlfn.IFS(EN$7="X",$J24*[1]Données!$I$26,EG$3="Samedi",$J24*[1]Données!$D$26,EG$3="Dimanche",$J24*[1]Données!$F$26,$B24="SSIAP3",$J24*[1]Données!$C$26)</f>
        <v>46</v>
      </c>
      <c r="EQ27" s="52">
        <f>_xlfn.IFS(EN$7="X",$K24*[1]Données!$I$26,EG$3="Samedi",$K24*[1]Données!$D$26,EG$3="Dimanche",$K24*[1]Données!$F$26,$B24="SSIAP3",$K24*[1]Données!$B$26)</f>
        <v>46.000000000000085</v>
      </c>
      <c r="ER27" s="54">
        <f>IF($B24="SSIAP3",SUM(EN27:EQ27),0)</f>
        <v>0</v>
      </c>
      <c r="ES27" s="73"/>
      <c r="ET27" s="73"/>
      <c r="EU27" s="76"/>
      <c r="EV27" s="70"/>
      <c r="EW27" s="70"/>
      <c r="EX27" s="70"/>
      <c r="EY27" s="70"/>
      <c r="EZ27" s="54">
        <f>_xlfn.IFS(EZ$7="X",EV$24*[1]Données!$H$26,ES$3="Samedi",EV$24*[1]Données!$D$26,ES$3="Dimanche",EV$24*[1]Données!$F$26,$B24="SSIAP3",EV$24*[1]Données!$B$26)</f>
        <v>202.4</v>
      </c>
      <c r="FA27" s="54">
        <f>_xlfn.IFS(EZ$7="X",$I24*[1]Données!$I$26,ES$3="Samedi",$I24*[1]Données!$D$26,ES$3="Dimanche",$I24*[1]Données!$F$26,$B24="SSIAP3",$I24*[1]Données!$C$26)</f>
        <v>404.8</v>
      </c>
      <c r="FB27" s="54">
        <f>_xlfn.IFS(EZ$7="X",$J24*[1]Données!$I$26,ES$3="Samedi",$J24*[1]Données!$D$26,ES$3="Dimanche",$J24*[1]Données!$F$26,$B24="SSIAP3",$J24*[1]Données!$C$26)</f>
        <v>50.6</v>
      </c>
      <c r="FC27" s="52">
        <f>_xlfn.IFS(EZ$7="X",$K24*[1]Données!$I$26,ES$3="Samedi",$K24*[1]Données!$D$26,ES$3="Dimanche",$K24*[1]Données!$F$26,$B24="SSIAP3",$K24*[1]Données!$B$26)</f>
        <v>50.600000000000094</v>
      </c>
      <c r="FD27" s="54">
        <f>IF($B24="SSIAP3",SUM(EZ27:FC27),0)</f>
        <v>0</v>
      </c>
      <c r="FE27" s="73"/>
      <c r="FF27" s="73"/>
      <c r="FG27" s="76"/>
      <c r="FH27" s="70"/>
      <c r="FI27" s="70"/>
      <c r="FJ27" s="70"/>
      <c r="FK27" s="70"/>
      <c r="FL27" s="54" t="e">
        <f>_xlfn.IFS(FL$7="X",FH$24*[1]Données!$H$26,FE$3="Samedi",FH$24*[1]Données!$D$26,FE$3="Dimanche",FH$24*[1]Données!$F$26,$B24="SSIAP3",FH$24*[1]Données!$B$26)</f>
        <v>#N/A</v>
      </c>
      <c r="FM27" s="54" t="e">
        <f>_xlfn.IFS(FL$7="X",$I24*[1]Données!$I$26,FE$3="Samedi",$I24*[1]Données!$D$26,FE$3="Dimanche",$I24*[1]Données!$F$26,$B24="SSIAP3",$I24*[1]Données!$C$26)</f>
        <v>#N/A</v>
      </c>
      <c r="FN27" s="54" t="e">
        <f>_xlfn.IFS(FL$7="X",$J24*[1]Données!$I$26,FE$3="Samedi",$J24*[1]Données!$D$26,FE$3="Dimanche",$J24*[1]Données!$F$26,$B24="SSIAP3",$J24*[1]Données!$C$26)</f>
        <v>#N/A</v>
      </c>
      <c r="FO27" s="52" t="e">
        <f>_xlfn.IFS(FL$7="X",$K24*[1]Données!$I$26,FE$3="Samedi",$K24*[1]Données!$D$26,FE$3="Dimanche",$K24*[1]Données!$F$26,$B24="SSIAP3",$K24*[1]Données!$B$26)</f>
        <v>#N/A</v>
      </c>
      <c r="FP27" s="54">
        <f>IF($B24="SSIAP3",SUM(FL27:FO27),0)</f>
        <v>0</v>
      </c>
      <c r="FQ27" s="73"/>
      <c r="FR27" s="73"/>
      <c r="FS27" s="76"/>
      <c r="FT27" s="70"/>
      <c r="FU27" s="70"/>
      <c r="FV27" s="70"/>
      <c r="FW27" s="70"/>
      <c r="FX27" s="54" t="e">
        <f>_xlfn.IFS(FX$7="X",FT$24*[1]Données!$H$26,FQ$3="Samedi",FT$24*[1]Données!$D$26,FQ$3="Dimanche",FT$24*[1]Données!$F$26,$B24="SSIAP3",FT$24*[1]Données!$B$26)</f>
        <v>#N/A</v>
      </c>
      <c r="FY27" s="54" t="e">
        <f>_xlfn.IFS(FX$7="X",$I24*[1]Données!$I$26,FQ$3="Samedi",$I24*[1]Données!$D$26,FQ$3="Dimanche",$I24*[1]Données!$F$26,$B24="SSIAP3",$I24*[1]Données!$C$26)</f>
        <v>#N/A</v>
      </c>
      <c r="FZ27" s="54" t="e">
        <f>_xlfn.IFS(FX$7="X",$J24*[1]Données!$I$26,FQ$3="Samedi",$J24*[1]Données!$D$26,FQ$3="Dimanche",$J24*[1]Données!$F$26,$B24="SSIAP3",$J24*[1]Données!$C$26)</f>
        <v>#N/A</v>
      </c>
      <c r="GA27" s="52" t="e">
        <f>_xlfn.IFS(FX$7="X",$K24*[1]Données!$I$26,FQ$3="Samedi",$K24*[1]Données!$D$26,FQ$3="Dimanche",$K24*[1]Données!$F$26,$B24="SSIAP3",$K24*[1]Données!$B$26)</f>
        <v>#N/A</v>
      </c>
      <c r="GB27" s="54">
        <f>IF($B24="SSIAP3",SUM(FX27:GA27),0)</f>
        <v>0</v>
      </c>
      <c r="GC27" s="73"/>
      <c r="GD27" s="73"/>
      <c r="GE27" s="76"/>
      <c r="GF27" s="70"/>
      <c r="GG27" s="70"/>
      <c r="GH27" s="70"/>
      <c r="GI27" s="70"/>
      <c r="GJ27" s="54" t="e">
        <f>_xlfn.IFS(GJ$7="X",GF$24*[1]Données!$H$26,GC$3="Samedi",GF$24*[1]Données!$D$26,GC$3="Dimanche",GF$24*[1]Données!$F$26,$B24="SSIAP3",GF$24*[1]Données!$B$26)</f>
        <v>#N/A</v>
      </c>
      <c r="GK27" s="54" t="e">
        <f>_xlfn.IFS(GJ$7="X",$I24*[1]Données!$I$26,GC$3="Samedi",$I24*[1]Données!$D$26,GC$3="Dimanche",$I24*[1]Données!$F$26,$B24="SSIAP3",$I24*[1]Données!$C$26)</f>
        <v>#N/A</v>
      </c>
      <c r="GL27" s="54" t="e">
        <f>_xlfn.IFS(GJ$7="X",$J24*[1]Données!$I$26,GC$3="Samedi",$J24*[1]Données!$D$26,GC$3="Dimanche",$J24*[1]Données!$F$26,$B24="SSIAP3",$J24*[1]Données!$C$26)</f>
        <v>#N/A</v>
      </c>
      <c r="GM27" s="52" t="e">
        <f>_xlfn.IFS(GJ$7="X",$K24*[1]Données!$I$26,GC$3="Samedi",$K24*[1]Données!$D$26,GC$3="Dimanche",$K24*[1]Données!$F$26,$B24="SSIAP3",$K24*[1]Données!$B$26)</f>
        <v>#N/A</v>
      </c>
      <c r="GN27" s="54">
        <f>IF($B24="SSIAP3",SUM(GJ27:GM27),0)</f>
        <v>0</v>
      </c>
      <c r="GO27" s="73"/>
      <c r="GP27" s="73"/>
      <c r="GQ27" s="76"/>
      <c r="GR27" s="70"/>
      <c r="GS27" s="70"/>
      <c r="GT27" s="70"/>
      <c r="GU27" s="70"/>
      <c r="GV27" s="54" t="e">
        <f>_xlfn.IFS(GV$7="X",GR$24*[1]Données!$H$26,GO$3="Samedi",GR$24*[1]Données!$D$26,GO$3="Dimanche",GR$24*[1]Données!$F$26,$B24="SSIAP3",GR$24*[1]Données!$B$26)</f>
        <v>#N/A</v>
      </c>
      <c r="GW27" s="54" t="e">
        <f>_xlfn.IFS(GV$7="X",$I24*[1]Données!$I$26,GO$3="Samedi",$I24*[1]Données!$D$26,GO$3="Dimanche",$I24*[1]Données!$F$26,$B24="SSIAP3",$I24*[1]Données!$C$26)</f>
        <v>#N/A</v>
      </c>
      <c r="GX27" s="54" t="e">
        <f>_xlfn.IFS(GV$7="X",$J24*[1]Données!$I$26,GO$3="Samedi",$J24*[1]Données!$D$26,GO$3="Dimanche",$J24*[1]Données!$F$26,$B24="SSIAP3",$J24*[1]Données!$C$26)</f>
        <v>#N/A</v>
      </c>
      <c r="GY27" s="52" t="e">
        <f>_xlfn.IFS(GV$7="X",$K24*[1]Données!$I$26,GO$3="Samedi",$K24*[1]Données!$D$26,GO$3="Dimanche",$K24*[1]Données!$F$26,$B24="SSIAP3",$K24*[1]Données!$B$26)</f>
        <v>#N/A</v>
      </c>
      <c r="GZ27" s="54">
        <f>IF($B24="SSIAP3",SUM(GV27:GY27),0)</f>
        <v>0</v>
      </c>
      <c r="HA27" s="73"/>
      <c r="HB27" s="73"/>
      <c r="HC27" s="76"/>
      <c r="HD27" s="70"/>
      <c r="HE27" s="70"/>
      <c r="HF27" s="70"/>
      <c r="HG27" s="70"/>
      <c r="HH27" s="54" t="e">
        <f>_xlfn.IFS(HH$7="X",HD$24*[1]Données!$H$26,HA$3="Samedi",HD$24*[1]Données!$D$26,HA$3="Dimanche",HD$24*[1]Données!$F$26,$B24="SSIAP3",HD$24*[1]Données!$B$26)</f>
        <v>#N/A</v>
      </c>
      <c r="HI27" s="54" t="e">
        <f>_xlfn.IFS(HH$7="X",$I24*[1]Données!$I$26,HA$3="Samedi",$I24*[1]Données!$D$26,HA$3="Dimanche",$I24*[1]Données!$F$26,$B24="SSIAP3",$I24*[1]Données!$C$26)</f>
        <v>#N/A</v>
      </c>
      <c r="HJ27" s="54" t="e">
        <f>_xlfn.IFS(HH$7="X",$J24*[1]Données!$I$26,HA$3="Samedi",$J24*[1]Données!$D$26,HA$3="Dimanche",$J24*[1]Données!$F$26,$B24="SSIAP3",$J24*[1]Données!$C$26)</f>
        <v>#N/A</v>
      </c>
      <c r="HK27" s="52" t="e">
        <f>_xlfn.IFS(HH$7="X",$K24*[1]Données!$I$26,HA$3="Samedi",$K24*[1]Données!$D$26,HA$3="Dimanche",$K24*[1]Données!$F$26,$B24="SSIAP3",$K24*[1]Données!$B$26)</f>
        <v>#N/A</v>
      </c>
      <c r="HL27" s="54">
        <f>IF($B24="SSIAP3",SUM(HH27:HK27),0)</f>
        <v>0</v>
      </c>
      <c r="HM27" s="73"/>
      <c r="HN27" s="73"/>
      <c r="HO27" s="76"/>
      <c r="HP27" s="70"/>
      <c r="HQ27" s="70"/>
      <c r="HR27" s="70"/>
      <c r="HS27" s="70"/>
      <c r="HT27" s="54">
        <f>_xlfn.IFS(HT$7="X",HP$24*[1]Données!$H$26,HM$3="Samedi",HP$24*[1]Données!$D$26,HM$3="Dimanche",HP$24*[1]Données!$F$26,$B24="SSIAP3",HP$24*[1]Données!$B$26)</f>
        <v>184</v>
      </c>
      <c r="HU27" s="54">
        <f>_xlfn.IFS(HT$7="X",$I24*[1]Données!$I$26,HM$3="Samedi",$I24*[1]Données!$D$26,HM$3="Dimanche",$I24*[1]Données!$F$26,$B24="SSIAP3",$I24*[1]Données!$C$26)</f>
        <v>368</v>
      </c>
      <c r="HV27" s="54">
        <f>_xlfn.IFS(HT$7="X",$J24*[1]Données!$I$26,HM$3="Samedi",$J24*[1]Données!$D$26,HM$3="Dimanche",$J24*[1]Données!$F$26,$B24="SSIAP3",$J24*[1]Données!$C$26)</f>
        <v>46</v>
      </c>
      <c r="HW27" s="52">
        <f>_xlfn.IFS(HT$7="X",$K24*[1]Données!$I$26,HM$3="Samedi",$K24*[1]Données!$D$26,HM$3="Dimanche",$K24*[1]Données!$F$26,$B24="SSIAP3",$K24*[1]Données!$B$26)</f>
        <v>46.000000000000085</v>
      </c>
      <c r="HX27" s="54">
        <f>IF($B24="SSIAP3",SUM(HT27:HW27),0)</f>
        <v>0</v>
      </c>
      <c r="HY27" s="73"/>
      <c r="HZ27" s="73"/>
      <c r="IA27" s="76"/>
      <c r="IB27" s="70"/>
      <c r="IC27" s="70"/>
      <c r="ID27" s="70"/>
      <c r="IE27" s="70"/>
      <c r="IF27" s="54">
        <f>_xlfn.IFS(IF$7="X",IB$24*[1]Données!$H$26,HY$3="Samedi",IB$24*[1]Données!$D$26,HY$3="Dimanche",IB$24*[1]Données!$F$26,$B24="SSIAP3",IB$24*[1]Données!$B$26)</f>
        <v>202.4</v>
      </c>
      <c r="IG27" s="54">
        <f>_xlfn.IFS(IF$7="X",$I24*[1]Données!$I$26,HY$3="Samedi",$I24*[1]Données!$D$26,HY$3="Dimanche",$I24*[1]Données!$F$26,$B24="SSIAP3",$I24*[1]Données!$C$26)</f>
        <v>404.8</v>
      </c>
      <c r="IH27" s="54">
        <f>_xlfn.IFS(IF$7="X",$J24*[1]Données!$I$26,HY$3="Samedi",$J24*[1]Données!$D$26,HY$3="Dimanche",$J24*[1]Données!$F$26,$B24="SSIAP3",$J24*[1]Données!$C$26)</f>
        <v>50.6</v>
      </c>
      <c r="II27" s="52">
        <f>_xlfn.IFS(IF$7="X",$K24*[1]Données!$I$26,HY$3="Samedi",$K24*[1]Données!$D$26,HY$3="Dimanche",$K24*[1]Données!$F$26,$B24="SSIAP3",$K24*[1]Données!$B$26)</f>
        <v>50.600000000000094</v>
      </c>
      <c r="IJ27" s="54">
        <f>IF($B24="SSIAP3",SUM(IF27:II27),0)</f>
        <v>0</v>
      </c>
      <c r="IK27" s="73"/>
      <c r="IL27" s="73"/>
      <c r="IM27" s="76"/>
      <c r="IN27" s="70"/>
      <c r="IO27" s="70"/>
      <c r="IP27" s="70"/>
      <c r="IQ27" s="70"/>
      <c r="IR27" s="54" t="e">
        <f>_xlfn.IFS(IR$7="X",IN$24*[1]Données!$H$26,IK$3="Samedi",IN$24*[1]Données!$D$26,IK$3="Dimanche",IN$24*[1]Données!$F$26,$B24="SSIAP3",IN$24*[1]Données!$B$26)</f>
        <v>#N/A</v>
      </c>
      <c r="IS27" s="54" t="e">
        <f>_xlfn.IFS(IR$7="X",$I24*[1]Données!$I$26,IK$3="Samedi",$I24*[1]Données!$D$26,IK$3="Dimanche",$I24*[1]Données!$F$26,$B24="SSIAP3",$I24*[1]Données!$C$26)</f>
        <v>#N/A</v>
      </c>
      <c r="IT27" s="54" t="e">
        <f>_xlfn.IFS(IR$7="X",$J24*[1]Données!$I$26,IK$3="Samedi",$J24*[1]Données!$D$26,IK$3="Dimanche",$J24*[1]Données!$F$26,$B24="SSIAP3",$J24*[1]Données!$C$26)</f>
        <v>#N/A</v>
      </c>
      <c r="IU27" s="52" t="e">
        <f>_xlfn.IFS(IR$7="X",$K24*[1]Données!$I$26,IK$3="Samedi",$K24*[1]Données!$D$26,IK$3="Dimanche",$K24*[1]Données!$F$26,$B24="SSIAP3",$K24*[1]Données!$B$26)</f>
        <v>#N/A</v>
      </c>
      <c r="IV27" s="54">
        <f>IF($B24="SSIAP3",SUM(IR27:IU27),0)</f>
        <v>0</v>
      </c>
      <c r="IW27" s="73"/>
      <c r="IX27" s="73"/>
      <c r="IY27" s="76"/>
      <c r="IZ27" s="70"/>
      <c r="JA27" s="70"/>
      <c r="JB27" s="70"/>
      <c r="JC27" s="70"/>
      <c r="JD27" s="54" t="e">
        <f>_xlfn.IFS(JD$7="X",IZ$24*[1]Données!$H$26,IW$3="Samedi",IZ$24*[1]Données!$D$26,IW$3="Dimanche",IZ$24*[1]Données!$F$26,$B24="SSIAP3",IZ$24*[1]Données!$B$26)</f>
        <v>#N/A</v>
      </c>
      <c r="JE27" s="54" t="e">
        <f>_xlfn.IFS(JD$7="X",$I24*[1]Données!$I$26,IW$3="Samedi",$I24*[1]Données!$D$26,IW$3="Dimanche",$I24*[1]Données!$F$26,$B24="SSIAP3",$I24*[1]Données!$C$26)</f>
        <v>#N/A</v>
      </c>
      <c r="JF27" s="54" t="e">
        <f>_xlfn.IFS(JD$7="X",$J24*[1]Données!$I$26,IW$3="Samedi",$J24*[1]Données!$D$26,IW$3="Dimanche",$J24*[1]Données!$F$26,$B24="SSIAP3",$J24*[1]Données!$C$26)</f>
        <v>#N/A</v>
      </c>
      <c r="JG27" s="52" t="e">
        <f>_xlfn.IFS(JD$7="X",$K24*[1]Données!$I$26,IW$3="Samedi",$K24*[1]Données!$D$26,IW$3="Dimanche",$K24*[1]Données!$F$26,$B24="SSIAP3",$K24*[1]Données!$B$26)</f>
        <v>#N/A</v>
      </c>
      <c r="JH27" s="54">
        <f>IF($B24="SSIAP3",SUM(JD27:JG27),0)</f>
        <v>0</v>
      </c>
      <c r="JI27" s="73"/>
      <c r="JJ27" s="73"/>
      <c r="JK27" s="76"/>
      <c r="JL27" s="70"/>
      <c r="JM27" s="70"/>
      <c r="JN27" s="70"/>
      <c r="JO27" s="70"/>
      <c r="JP27" s="54" t="e">
        <f>_xlfn.IFS(JP$7="X",JL$24*[1]Données!$H$26,JI$3="Samedi",JL$24*[1]Données!$D$26,JI$3="Dimanche",JL$24*[1]Données!$F$26,$B24="SSIAP3",JL$24*[1]Données!$B$26)</f>
        <v>#N/A</v>
      </c>
      <c r="JQ27" s="54" t="e">
        <f>_xlfn.IFS(JP$7="X",$I24*[1]Données!$I$26,JI$3="Samedi",$I24*[1]Données!$D$26,JI$3="Dimanche",$I24*[1]Données!$F$26,$B24="SSIAP3",$I24*[1]Données!$C$26)</f>
        <v>#N/A</v>
      </c>
      <c r="JR27" s="54" t="e">
        <f>_xlfn.IFS(JP$7="X",$J24*[1]Données!$I$26,JI$3="Samedi",$J24*[1]Données!$D$26,JI$3="Dimanche",$J24*[1]Données!$F$26,$B24="SSIAP3",$J24*[1]Données!$C$26)</f>
        <v>#N/A</v>
      </c>
      <c r="JS27" s="52" t="e">
        <f>_xlfn.IFS(JP$7="X",$K24*[1]Données!$I$26,JI$3="Samedi",$K24*[1]Données!$D$26,JI$3="Dimanche",$K24*[1]Données!$F$26,$B24="SSIAP3",$K24*[1]Données!$B$26)</f>
        <v>#N/A</v>
      </c>
      <c r="JT27" s="54">
        <f>IF($B24="SSIAP3",SUM(JP27:JS27),0)</f>
        <v>0</v>
      </c>
      <c r="JU27" s="73"/>
      <c r="JV27" s="73"/>
      <c r="JW27" s="76"/>
      <c r="JX27" s="70"/>
      <c r="JY27" s="70"/>
      <c r="JZ27" s="70"/>
      <c r="KA27" s="70"/>
      <c r="KB27" s="54" t="e">
        <f>_xlfn.IFS(KB$7="X",JX$24*[1]Données!$H$26,JU$3="Samedi",JX$24*[1]Données!$D$26,JU$3="Dimanche",JX$24*[1]Données!$F$26,$B24="SSIAP3",JX$24*[1]Données!$B$26)</f>
        <v>#N/A</v>
      </c>
      <c r="KC27" s="54" t="e">
        <f>_xlfn.IFS(KB$7="X",$I24*[1]Données!$I$26,JU$3="Samedi",$I24*[1]Données!$D$26,JU$3="Dimanche",$I24*[1]Données!$F$26,$B24="SSIAP3",$I24*[1]Données!$C$26)</f>
        <v>#N/A</v>
      </c>
      <c r="KD27" s="54" t="e">
        <f>_xlfn.IFS(KB$7="X",$J24*[1]Données!$I$26,JU$3="Samedi",$J24*[1]Données!$D$26,JU$3="Dimanche",$J24*[1]Données!$F$26,$B24="SSIAP3",$J24*[1]Données!$C$26)</f>
        <v>#N/A</v>
      </c>
      <c r="KE27" s="52" t="e">
        <f>_xlfn.IFS(KB$7="X",$K24*[1]Données!$I$26,JU$3="Samedi",$K24*[1]Données!$D$26,JU$3="Dimanche",$K24*[1]Données!$F$26,$B24="SSIAP3",$K24*[1]Données!$B$26)</f>
        <v>#N/A</v>
      </c>
      <c r="KF27" s="54">
        <f>IF($B24="SSIAP3",SUM(KB27:KE27),0)</f>
        <v>0</v>
      </c>
      <c r="KG27" s="73"/>
      <c r="KH27" s="73"/>
      <c r="KI27" s="76"/>
      <c r="KJ27" s="70"/>
      <c r="KK27" s="70"/>
      <c r="KL27" s="70"/>
      <c r="KM27" s="70"/>
      <c r="KN27" s="54" t="e">
        <f>_xlfn.IFS(KN$7="X",KJ$24*[1]Données!$H$26,KG$3="Samedi",KJ$24*[1]Données!$D$26,KG$3="Dimanche",KJ$24*[1]Données!$F$26,$B24="SSIAP3",KJ$24*[1]Données!$B$26)</f>
        <v>#N/A</v>
      </c>
      <c r="KO27" s="54" t="e">
        <f>_xlfn.IFS(KN$7="X",$I24*[1]Données!$I$26,KG$3="Samedi",$I24*[1]Données!$D$26,KG$3="Dimanche",$I24*[1]Données!$F$26,$B24="SSIAP3",$I24*[1]Données!$C$26)</f>
        <v>#N/A</v>
      </c>
      <c r="KP27" s="54" t="e">
        <f>_xlfn.IFS(KN$7="X",$J24*[1]Données!$I$26,KG$3="Samedi",$J24*[1]Données!$D$26,KG$3="Dimanche",$J24*[1]Données!$F$26,$B24="SSIAP3",$J24*[1]Données!$C$26)</f>
        <v>#N/A</v>
      </c>
      <c r="KQ27" s="52" t="e">
        <f>_xlfn.IFS(KN$7="X",$K24*[1]Données!$I$26,KG$3="Samedi",$K24*[1]Données!$D$26,KG$3="Dimanche",$K24*[1]Données!$F$26,$B24="SSIAP3",$K24*[1]Données!$B$26)</f>
        <v>#N/A</v>
      </c>
      <c r="KR27" s="54">
        <f>IF($B24="SSIAP3",SUM(KN27:KQ27),0)</f>
        <v>0</v>
      </c>
      <c r="KS27" s="73"/>
      <c r="KT27" s="73"/>
      <c r="KU27" s="76"/>
      <c r="KV27" s="70"/>
      <c r="KW27" s="70"/>
      <c r="KX27" s="70"/>
      <c r="KY27" s="70"/>
      <c r="KZ27" s="54">
        <f>_xlfn.IFS(KZ$7="X",KV$24*[1]Données!$H$26,KS$3="Samedi",KV$24*[1]Données!$D$26,KS$3="Dimanche",KV$24*[1]Données!$F$26,$B24="SSIAP3",KV$24*[1]Données!$B$26)</f>
        <v>184</v>
      </c>
      <c r="LA27" s="54">
        <f>_xlfn.IFS(KZ$7="X",$I24*[1]Données!$I$26,KS$3="Samedi",$I24*[1]Données!$D$26,KS$3="Dimanche",$I24*[1]Données!$F$26,$B24="SSIAP3",$I24*[1]Données!$C$26)</f>
        <v>368</v>
      </c>
      <c r="LB27" s="54">
        <f>_xlfn.IFS(KZ$7="X",$J24*[1]Données!$I$26,KS$3="Samedi",$J24*[1]Données!$D$26,KS$3="Dimanche",$J24*[1]Données!$F$26,$B24="SSIAP3",$J24*[1]Données!$C$26)</f>
        <v>46</v>
      </c>
      <c r="LC27" s="52">
        <f>_xlfn.IFS(KZ$7="X",$K24*[1]Données!$I$26,KS$3="Samedi",$K24*[1]Données!$D$26,KS$3="Dimanche",$K24*[1]Données!$F$26,$B24="SSIAP3",$K24*[1]Données!$B$26)</f>
        <v>46.000000000000085</v>
      </c>
      <c r="LD27" s="54">
        <f>IF($B24="SSIAP3",SUM(KZ27:LC27),0)</f>
        <v>0</v>
      </c>
      <c r="LE27" s="73"/>
      <c r="LF27" s="73"/>
      <c r="LG27" s="76"/>
      <c r="LH27" s="70"/>
      <c r="LI27" s="70"/>
      <c r="LJ27" s="70"/>
      <c r="LK27" s="70"/>
      <c r="LL27" s="54">
        <f>_xlfn.IFS(LL$7="X",LH$24*[1]Données!$H$26,LE$3="Samedi",LH$24*[1]Données!$D$26,LE$3="Dimanche",LH$24*[1]Données!$F$26,$B24="SSIAP3",LH$24*[1]Données!$B$26)</f>
        <v>202.4</v>
      </c>
      <c r="LM27" s="54">
        <f>_xlfn.IFS(LL$7="X",$I24*[1]Données!$I$26,LE$3="Samedi",$I24*[1]Données!$D$26,LE$3="Dimanche",$I24*[1]Données!$F$26,$B24="SSIAP3",$I24*[1]Données!$C$26)</f>
        <v>404.8</v>
      </c>
      <c r="LN27" s="54">
        <f>_xlfn.IFS(LL$7="X",$J24*[1]Données!$I$26,LE$3="Samedi",$J24*[1]Données!$D$26,LE$3="Dimanche",$J24*[1]Données!$F$26,$B24="SSIAP3",$J24*[1]Données!$C$26)</f>
        <v>50.6</v>
      </c>
      <c r="LO27" s="52">
        <f>_xlfn.IFS(LL$7="X",$K24*[1]Données!$I$26,LE$3="Samedi",$K24*[1]Données!$D$26,LE$3="Dimanche",$K24*[1]Données!$F$26,$B24="SSIAP3",$K24*[1]Données!$B$26)</f>
        <v>50.600000000000094</v>
      </c>
      <c r="LP27" s="54">
        <f>IF($B24="SSIAP3",SUM(LL27:LO27),0)</f>
        <v>0</v>
      </c>
      <c r="LQ27" s="73"/>
      <c r="LR27" s="73"/>
      <c r="LS27" s="76"/>
      <c r="LT27" s="70"/>
      <c r="LU27" s="70"/>
      <c r="LV27" s="70"/>
      <c r="LW27" s="70"/>
      <c r="LX27" s="54" t="e">
        <f>_xlfn.IFS(LX$7="X",LT$24*[1]Données!$H$26,LQ$3="Samedi",LT$24*[1]Données!$D$26,LQ$3="Dimanche",LT$24*[1]Données!$F$26,$B24="SSIAP3",LT$24*[1]Données!$B$26)</f>
        <v>#N/A</v>
      </c>
      <c r="LY27" s="54" t="e">
        <f>_xlfn.IFS(LX$7="X",$I24*[1]Données!$I$26,LQ$3="Samedi",$I24*[1]Données!$D$26,LQ$3="Dimanche",$I24*[1]Données!$F$26,$B24="SSIAP3",$I24*[1]Données!$C$26)</f>
        <v>#N/A</v>
      </c>
      <c r="LZ27" s="54" t="e">
        <f>_xlfn.IFS(LX$7="X",$J24*[1]Données!$I$26,LQ$3="Samedi",$J24*[1]Données!$D$26,LQ$3="Dimanche",$J24*[1]Données!$F$26,$B24="SSIAP3",$J24*[1]Données!$C$26)</f>
        <v>#N/A</v>
      </c>
      <c r="MA27" s="52" t="e">
        <f>_xlfn.IFS(LX$7="X",$K24*[1]Données!$I$26,LQ$3="Samedi",$K24*[1]Données!$D$26,LQ$3="Dimanche",$K24*[1]Données!$F$26,$B24="SSIAP3",$K24*[1]Données!$B$26)</f>
        <v>#N/A</v>
      </c>
      <c r="MB27" s="54">
        <f>IF($B24="SSIAP3",SUM(LX27:MA27),0)</f>
        <v>0</v>
      </c>
      <c r="MC27" s="73"/>
      <c r="MD27" s="73"/>
      <c r="ME27" s="76"/>
      <c r="MF27" s="70"/>
      <c r="MG27" s="70"/>
      <c r="MH27" s="70"/>
      <c r="MI27" s="70"/>
      <c r="MJ27" s="54" t="e">
        <f>_xlfn.IFS(MJ$7="X",MF$24*[1]Données!$H$26,MC$3="Samedi",MF$24*[1]Données!$D$26,MC$3="Dimanche",MF$24*[1]Données!$F$26,$B24="SSIAP3",MF$24*[1]Données!$B$26)</f>
        <v>#N/A</v>
      </c>
      <c r="MK27" s="54" t="e">
        <f>_xlfn.IFS(MJ$7="X",$I24*[1]Données!$I$26,MC$3="Samedi",$I24*[1]Données!$D$26,MC$3="Dimanche",$I24*[1]Données!$F$26,$B24="SSIAP3",$I24*[1]Données!$C$26)</f>
        <v>#N/A</v>
      </c>
      <c r="ML27" s="54" t="e">
        <f>_xlfn.IFS(MJ$7="X",$J24*[1]Données!$I$26,MC$3="Samedi",$J24*[1]Données!$D$26,MC$3="Dimanche",$J24*[1]Données!$F$26,$B24="SSIAP3",$J24*[1]Données!$C$26)</f>
        <v>#N/A</v>
      </c>
      <c r="MM27" s="52" t="e">
        <f>_xlfn.IFS(MJ$7="X",$K24*[1]Données!$I$26,MC$3="Samedi",$K24*[1]Données!$D$26,MC$3="Dimanche",$K24*[1]Données!$F$26,$B24="SSIAP3",$K24*[1]Données!$B$26)</f>
        <v>#N/A</v>
      </c>
      <c r="MN27" s="54">
        <f>IF($B24="SSIAP3",SUM(MJ27:MM27),0)</f>
        <v>0</v>
      </c>
      <c r="MO27" s="73"/>
      <c r="MP27" s="73"/>
      <c r="MQ27" s="76"/>
      <c r="MR27" s="70"/>
      <c r="MS27" s="70"/>
      <c r="MT27" s="70"/>
      <c r="MU27" s="70"/>
      <c r="MV27" s="54" t="e">
        <f>_xlfn.IFS(MV$7="X",MR$24*[1]Données!$H$26,MO$3="Samedi",MR$24*[1]Données!$D$26,MO$3="Dimanche",MR$24*[1]Données!$F$26,$B24="SSIAP3",MR$24*[1]Données!$B$26)</f>
        <v>#N/A</v>
      </c>
      <c r="MW27" s="54" t="e">
        <f>_xlfn.IFS(MV$7="X",$I24*[1]Données!$I$26,MO$3="Samedi",$I24*[1]Données!$D$26,MO$3="Dimanche",$I24*[1]Données!$F$26,$B24="SSIAP3",$I24*[1]Données!$C$26)</f>
        <v>#N/A</v>
      </c>
      <c r="MX27" s="54" t="e">
        <f>_xlfn.IFS(MV$7="X",$J24*[1]Données!$I$26,MO$3="Samedi",$J24*[1]Données!$D$26,MO$3="Dimanche",$J24*[1]Données!$F$26,$B24="SSIAP3",$J24*[1]Données!$C$26)</f>
        <v>#N/A</v>
      </c>
      <c r="MY27" s="52" t="e">
        <f>_xlfn.IFS(MV$7="X",$K24*[1]Données!$I$26,MO$3="Samedi",$K24*[1]Données!$D$26,MO$3="Dimanche",$K24*[1]Données!$F$26,$B24="SSIAP3",$K24*[1]Données!$B$26)</f>
        <v>#N/A</v>
      </c>
      <c r="MZ27" s="54">
        <f>IF($B24="SSIAP3",SUM(MV27:MY27),0)</f>
        <v>0</v>
      </c>
      <c r="NA27" s="73"/>
      <c r="NB27" s="73"/>
      <c r="NC27" s="76"/>
      <c r="ND27" s="70"/>
      <c r="NE27" s="70"/>
      <c r="NF27" s="70"/>
      <c r="NG27" s="70"/>
      <c r="NH27" s="54" t="e">
        <f>_xlfn.IFS(NH$7="X",ND$24*[1]Données!$H$26,NA$3="Samedi",ND$24*[1]Données!$D$26,NA$3="Dimanche",ND$24*[1]Données!$F$26,$B24="SSIAP3",ND$24*[1]Données!$B$26)</f>
        <v>#N/A</v>
      </c>
      <c r="NI27" s="54" t="e">
        <f>_xlfn.IFS(NH$7="X",$I24*[1]Données!$I$26,NA$3="Samedi",$I24*[1]Données!$D$26,NA$3="Dimanche",$I24*[1]Données!$F$26,$B24="SSIAP3",$I24*[1]Données!$C$26)</f>
        <v>#N/A</v>
      </c>
      <c r="NJ27" s="54" t="e">
        <f>_xlfn.IFS(NH$7="X",$J24*[1]Données!$I$26,NA$3="Samedi",$J24*[1]Données!$D$26,NA$3="Dimanche",$J24*[1]Données!$F$26,$B24="SSIAP3",$J24*[1]Données!$C$26)</f>
        <v>#N/A</v>
      </c>
      <c r="NK27" s="52" t="e">
        <f>_xlfn.IFS(NH$7="X",$K24*[1]Données!$I$26,NA$3="Samedi",$K24*[1]Données!$D$26,NA$3="Dimanche",$K24*[1]Données!$F$26,$B24="SSIAP3",$K24*[1]Données!$B$26)</f>
        <v>#N/A</v>
      </c>
      <c r="NL27" s="54">
        <f>IF($B24="SSIAP3",SUM(NH27:NK27),0)</f>
        <v>0</v>
      </c>
      <c r="NM27" s="54">
        <f>IF($B24="SSIAP3",SUM($P27+$AB27+$AN27+$AZ27+$BL27+$BX27+$CJ27+$CV27+$DH27+$DT27+$EF27+$ER27+$FD27+$FP27+$GB26+$GB27+$GN27+$GZ27+$HL27+$HX27+$IJ27+$IV27+$JH27+$JT27+$KF27+$KR27+$LD27+$LP27+$MB27+$MN27+$MZ27+$NL27),0)</f>
        <v>0</v>
      </c>
    </row>
    <row r="28" spans="1:377" ht="15.75" thickBot="1">
      <c r="A28" s="77">
        <v>6</v>
      </c>
      <c r="B28" s="80" t="s">
        <v>28</v>
      </c>
      <c r="C28" s="80" t="s">
        <v>44</v>
      </c>
      <c r="D28" s="55"/>
      <c r="E28" s="71">
        <v>0.91666666666666663</v>
      </c>
      <c r="F28" s="71">
        <v>0.33333333333333331</v>
      </c>
      <c r="G28" s="74">
        <f>24*(MOD(F28-E28,1))</f>
        <v>10.000000000000002</v>
      </c>
      <c r="H28" s="68">
        <f>IF(E28&lt;(21/24),(MIN(21-E28*24,G28)),0)</f>
        <v>0</v>
      </c>
      <c r="I28" s="68">
        <f t="shared" ref="I28" si="247">IF(OR(E28&gt;=21/24,H28&lt;&gt;0),MIN(9-MAX(0,E28*24-21),G28-H28),0)</f>
        <v>8</v>
      </c>
      <c r="J28" s="68">
        <f>MAX(0,MIN(1,G28-SUM($H28:I28)))</f>
        <v>1</v>
      </c>
      <c r="K28" s="68">
        <f>MAX(0,G28-SUM(H28:J28))</f>
        <v>1.0000000000000018</v>
      </c>
      <c r="L28" s="56">
        <f>_xlfn.IFS(L$7="X",H$28*[1]Données!$H$23,E$3="Samedi",H$28*[1]Données!$D$23,E$3="Dimanche",H$28*[1]Données!$F43,$B28="ADS",H$28*[1]Données!$B$23)</f>
        <v>0</v>
      </c>
      <c r="M28" s="56">
        <f>_xlfn.IFS(L$7="X",$I28*[1]Données!$I$23,E$3="Samedi",$I28*[1]Données!$D$23,E$3="Dimanche",$I28*[1]Données!$F$23,$B28="ADS",$I28*[1]Données!$C$23)</f>
        <v>422.72</v>
      </c>
      <c r="N28" s="56">
        <f>_xlfn.IFS(L$7="X",$J28*[1]Données!$I$23,E$3="Samedi",$J28*[1]Données!$D$23,E$3="Dimanche",$J28*[1]Données!$F$23,$B28="ADS",$J28*[1]Données!$C$23)</f>
        <v>52.84</v>
      </c>
      <c r="O28" s="56">
        <f>_xlfn.IFS(L$7="X",$K28*[1]Données!$H$23,E$3="Samedi",$K28*[1]Données!$D$23,E$3="Dimanche",$K28*[1]Données!$F$23,$B28="ADS",$K28*[1]Données!$B$23)</f>
        <v>47.600000000000087</v>
      </c>
      <c r="P28" s="56">
        <f>IF($B28="ADS",SUM(L28:O28),0)</f>
        <v>523.1600000000002</v>
      </c>
      <c r="Q28" s="71">
        <v>0.70833333333333337</v>
      </c>
      <c r="R28" s="71">
        <v>0.33333333333333331</v>
      </c>
      <c r="S28" s="74">
        <f>24*(MOD(R28-Q28,1))</f>
        <v>15</v>
      </c>
      <c r="T28" s="68">
        <f>IF(Q28&lt;(21/24),(MIN(21-Q28*24,S28)),0)</f>
        <v>4</v>
      </c>
      <c r="U28" s="68">
        <f t="shared" ref="U28" si="248">IF(OR(Q28&gt;=21/24,T28&lt;&gt;0),MIN(9-MAX(0,Q28*24-21),S28-T28),0)</f>
        <v>9</v>
      </c>
      <c r="V28" s="68">
        <f>MAX(0,MIN(1,S28-SUM($T28:U28)))</f>
        <v>1</v>
      </c>
      <c r="W28" s="68">
        <f>MAX(0,S28-SUM(T28:V28))</f>
        <v>1</v>
      </c>
      <c r="X28" s="56">
        <f>_xlfn.IFS(X$7="X",T$28*[1]Données!$H$23,Q$3="Samedi",T$28*[1]Données!$D$23,Q$3="Dimanche",T$28*[1]Données!$F43,$B28="ADS",T$28*[1]Données!$B$23)</f>
        <v>95.2</v>
      </c>
      <c r="Y28" s="56">
        <f>_xlfn.IFS(X$7="X",$I28*[1]Données!$I$23,Q$3="Samedi",$I28*[1]Données!$D$23,Q$3="Dimanche",$I28*[1]Données!$F$23,$B28="ADS",$I28*[1]Données!$C$23)</f>
        <v>211.36</v>
      </c>
      <c r="Z28" s="56">
        <f>_xlfn.IFS(X$7="X",$J28*[1]Données!$I$23,Q$3="Samedi",$J28*[1]Données!$D$23,Q$3="Dimanche",$J28*[1]Données!$F$23,$B28="ADS",$J28*[1]Données!$C$23)</f>
        <v>26.42</v>
      </c>
      <c r="AA28" s="56">
        <f>_xlfn.IFS(X$7="X",$K28*[1]Données!$H$23,Q$3="Samedi",$K28*[1]Données!$D$23,Q$3="Dimanche",$K28*[1]Données!$F$23,$B28="ADS",$K28*[1]Données!$B$23)</f>
        <v>23.800000000000043</v>
      </c>
      <c r="AB28" s="56">
        <f>IF($B28="ADS",SUM(X28:AA28),0)</f>
        <v>356.78000000000009</v>
      </c>
      <c r="AC28" s="71">
        <v>0.70833333333333337</v>
      </c>
      <c r="AD28" s="71">
        <v>0.33333333333333331</v>
      </c>
      <c r="AE28" s="74">
        <f>24*(MOD(AD28-AC28,1))</f>
        <v>15</v>
      </c>
      <c r="AF28" s="68">
        <f>IF(AC28&lt;(21/24),(MIN(21-AC28*24,AE28)),0)</f>
        <v>4</v>
      </c>
      <c r="AG28" s="68">
        <f t="shared" ref="AG28" si="249">IF(OR(AC28&gt;=21/24,AF28&lt;&gt;0),MIN(9-MAX(0,AC28*24-21),AE28-AF28),0)</f>
        <v>9</v>
      </c>
      <c r="AH28" s="68">
        <f>MAX(0,MIN(1,AE28-SUM($AF28:AG28)))</f>
        <v>1</v>
      </c>
      <c r="AI28" s="68">
        <f>MAX(0,AE28-SUM(AF28:AH28))</f>
        <v>1</v>
      </c>
      <c r="AJ28" s="56">
        <f>_xlfn.IFS(AJ$7="X",AF$28*[1]Données!$H$23,AC$3="Samedi",AF$28*[1]Données!$D$23,AC$3="Dimanche",AF$28*[1]Données!$F43,$B28="ADS",AF$28*[1]Données!$B$23)</f>
        <v>95.2</v>
      </c>
      <c r="AK28" s="56">
        <f>_xlfn.IFS(AJ$7="X",$I28*[1]Données!$I$23,AC$3="Samedi",$I28*[1]Données!$D$23,AC$3="Dimanche",$I28*[1]Données!$F$23,$B28="ADS",$I28*[1]Données!$C$23)</f>
        <v>211.36</v>
      </c>
      <c r="AL28" s="56">
        <f>_xlfn.IFS(AJ$7="X",$J28*[1]Données!$I$23,AC$3="Samedi",$J28*[1]Données!$D$23,AC$3="Dimanche",$J28*[1]Données!$F$23,$B28="ADS",$J28*[1]Données!$C$23)</f>
        <v>26.42</v>
      </c>
      <c r="AM28" s="56">
        <f>_xlfn.IFS(AJ$7="X",$K28*[1]Données!$H$23,AC$3="Samedi",$K28*[1]Données!$D$23,AC$3="Dimanche",$K28*[1]Données!$F$23,$B28="ADS",$K28*[1]Données!$B$23)</f>
        <v>23.800000000000043</v>
      </c>
      <c r="AN28" s="56">
        <f>IF($B28="ADS",SUM(AJ28:AM28),0)</f>
        <v>356.78000000000009</v>
      </c>
      <c r="AO28" s="71">
        <v>0.70833333333333337</v>
      </c>
      <c r="AP28" s="71">
        <v>0.33333333333333331</v>
      </c>
      <c r="AQ28" s="74">
        <f>24*(MOD(AP28-AO28,1))</f>
        <v>15</v>
      </c>
      <c r="AR28" s="68">
        <f>IF(AO28&lt;(21/24),(MIN(21-AO28*24,AQ28)),0)</f>
        <v>4</v>
      </c>
      <c r="AS28" s="68">
        <f t="shared" ref="AS28" si="250">IF(OR(AO28&gt;=21/24,AR28&lt;&gt;0),MIN(9-MAX(0,AO28*24-21),AQ28-AR28),0)</f>
        <v>9</v>
      </c>
      <c r="AT28" s="68">
        <f>MAX(0,MIN(1,AQ28-SUM($AR28:AS28)))</f>
        <v>1</v>
      </c>
      <c r="AU28" s="68">
        <f>MAX(0,AQ28-SUM(AR28:AT28))</f>
        <v>1</v>
      </c>
      <c r="AV28" s="56">
        <f>_xlfn.IFS(AV$7="X",AR$28*[1]Données!$H$23,AO$3="Samedi",AR$28*[1]Données!$D$23,AO$3="Dimanche",AR$28*[1]Données!$F43,$B28="ADS",AR$28*[1]Données!$B$23)</f>
        <v>95.2</v>
      </c>
      <c r="AW28" s="56">
        <f>_xlfn.IFS(AV$7="X",$I28*[1]Données!$I$23,AO$3="Samedi",$I28*[1]Données!$D$23,AO$3="Dimanche",$I28*[1]Données!$F$23,$B28="ADS",$I28*[1]Données!$C$23)</f>
        <v>211.36</v>
      </c>
      <c r="AX28" s="56">
        <f>_xlfn.IFS(AV$7="X",$J28*[1]Données!$I$23,AO$3="Samedi",$J28*[1]Données!$D$23,AO$3="Dimanche",$J28*[1]Données!$F$23,$B28="ADS",$J28*[1]Données!$C$23)</f>
        <v>26.42</v>
      </c>
      <c r="AY28" s="56">
        <f>_xlfn.IFS(AV$7="X",$K28*[1]Données!$H$23,AO$3="Samedi",$K28*[1]Données!$D$23,AO$3="Dimanche",$K28*[1]Données!$F$23,$B28="ADS",$K28*[1]Données!$B$23)</f>
        <v>23.800000000000043</v>
      </c>
      <c r="AZ28" s="56">
        <f>IF($B28="ADS",SUM(AV28:AY28),0)</f>
        <v>356.78000000000009</v>
      </c>
      <c r="BA28" s="71">
        <v>0.70833333333333337</v>
      </c>
      <c r="BB28" s="71">
        <v>0.33333333333333331</v>
      </c>
      <c r="BC28" s="74">
        <f>24*(MOD(BB28-BA28,1))</f>
        <v>15</v>
      </c>
      <c r="BD28" s="68">
        <f>IF(BA28&lt;(21/24),(MIN(21-BA28*24,BC28)),0)</f>
        <v>4</v>
      </c>
      <c r="BE28" s="68">
        <f t="shared" ref="BE28" si="251">IF(OR(BA28&gt;=21/24,BD28&lt;&gt;0),MIN(9-MAX(0,BA28*24-21),BC28-BD28),0)</f>
        <v>9</v>
      </c>
      <c r="BF28" s="68">
        <f>MAX(0,MIN(1,BC28-SUM($BD28:BE28)))</f>
        <v>1</v>
      </c>
      <c r="BG28" s="68">
        <f>MAX(0,BC28-SUM(BD28:BF28))</f>
        <v>1</v>
      </c>
      <c r="BH28" s="56">
        <f>_xlfn.IFS(BH$7="X",BD$28*[1]Données!$H$23,BA$3="Samedi",BD$28*[1]Données!$D$23,BA$3="Dimanche",BD$28*[1]Données!$F43,$B28="ADS",BD$28*[1]Données!$B$23)</f>
        <v>95.2</v>
      </c>
      <c r="BI28" s="56">
        <f>_xlfn.IFS(BH$7="X",$I28*[1]Données!$I$23,BA$3="Samedi",$I28*[1]Données!$D$23,BA$3="Dimanche",$I28*[1]Données!$F$23,$B28="ADS",$I28*[1]Données!$C$23)</f>
        <v>190.4</v>
      </c>
      <c r="BJ28" s="56">
        <f>_xlfn.IFS(BH$7="X",$J28*[1]Données!$I$23,BA$3="Samedi",$J28*[1]Données!$D$23,BA$3="Dimanche",$J28*[1]Données!$F$23,$B28="ADS",$J28*[1]Données!$C$23)</f>
        <v>23.8</v>
      </c>
      <c r="BK28" s="56">
        <f>_xlfn.IFS(BH$7="X",$K28*[1]Données!$H$23,BA$3="Samedi",$K28*[1]Données!$D$23,BA$3="Dimanche",$K28*[1]Données!$F$23,$B28="ADS",$K28*[1]Données!$B$23)</f>
        <v>23.800000000000043</v>
      </c>
      <c r="BL28" s="56">
        <f>IF($B28="ADS",SUM(BH28:BK28),0)</f>
        <v>333.2000000000001</v>
      </c>
      <c r="BM28" s="71">
        <v>0.70833333333333337</v>
      </c>
      <c r="BN28" s="71">
        <v>0.33333333333333331</v>
      </c>
      <c r="BO28" s="74">
        <f>24*(MOD(BN28-BM28,1))</f>
        <v>15</v>
      </c>
      <c r="BP28" s="68">
        <f>IF(BM28&lt;(21/24),(MIN(21-BM28*24,BO28)),0)</f>
        <v>4</v>
      </c>
      <c r="BQ28" s="68">
        <f t="shared" ref="BQ28" si="252">IF(OR(BM28&gt;=21/24,BP28&lt;&gt;0),MIN(9-MAX(0,BM28*24-21),BO28-BP28),0)</f>
        <v>9</v>
      </c>
      <c r="BR28" s="68">
        <f>MAX(0,MIN(1,BO28-SUM($BP28:BQ28)))</f>
        <v>1</v>
      </c>
      <c r="BS28" s="68">
        <f>MAX(0,BO28-SUM(BP28:BR28))</f>
        <v>1</v>
      </c>
      <c r="BT28" s="56">
        <f>_xlfn.IFS(BT$7="X",BP$28*[1]Données!$H$23,BM$3="Samedi",BP$28*[1]Données!$D$23,BM$3="Dimanche",BP$28*[1]Données!$F43,$B28="ADS",BP$28*[1]Données!$B$23)</f>
        <v>0</v>
      </c>
      <c r="BU28" s="56">
        <f>_xlfn.IFS(BT$7="X",$I28*[1]Données!$I$23,BM$3="Samedi",$I28*[1]Données!$D$23,BM$3="Dimanche",$I28*[1]Données!$F$23,$B28="ADS",$I28*[1]Données!$C$23)</f>
        <v>209.44</v>
      </c>
      <c r="BV28" s="56">
        <f>_xlfn.IFS(BT$7="X",$J28*[1]Données!$I$23,BM$3="Samedi",$J28*[1]Données!$D$23,BM$3="Dimanche",$J28*[1]Données!$F$23,$B28="ADS",$J28*[1]Données!$C$23)</f>
        <v>26.18</v>
      </c>
      <c r="BW28" s="56">
        <f>_xlfn.IFS(BT$7="X",$K28*[1]Données!$H$23,BM$3="Samedi",$K28*[1]Données!$D$23,BM$3="Dimanche",$K28*[1]Données!$F$23,$B28="ADS",$K28*[1]Données!$B$23)</f>
        <v>26.180000000000046</v>
      </c>
      <c r="BX28" s="56">
        <f>IF($B28="ADS",SUM(BT28:BW28),0)</f>
        <v>261.80000000000007</v>
      </c>
      <c r="BY28" s="71">
        <v>0.70833333333333337</v>
      </c>
      <c r="BZ28" s="71">
        <v>0.33333333333333331</v>
      </c>
      <c r="CA28" s="74">
        <f>24*(MOD(BZ28-BY28,1))</f>
        <v>15</v>
      </c>
      <c r="CB28" s="68">
        <f>IF(BY28&lt;(21/24),(MIN(21-BY28*24,CA28)),0)</f>
        <v>4</v>
      </c>
      <c r="CC28" s="68">
        <f t="shared" ref="CC28" si="253">IF(OR(BY28&gt;=21/24,CB28&lt;&gt;0),MIN(9-MAX(0,BY28*24-21),CA28-CB28),0)</f>
        <v>9</v>
      </c>
      <c r="CD28" s="68">
        <f>MAX(0,MIN(1,CA28-SUM($BP28:CC28)))</f>
        <v>0</v>
      </c>
      <c r="CE28" s="68">
        <f>MAX(0,CA28-SUM(CB28:CD28))</f>
        <v>2</v>
      </c>
      <c r="CF28" s="56">
        <f>_xlfn.IFS(CF$7="X",CB$28*[1]Données!$H$23,BY$3="Samedi",CB$28*[1]Données!$D$23,BY$3="Dimanche",CB$28*[1]Données!$F43,$B28="ADS",CB$28*[1]Données!$B$23)</f>
        <v>95.2</v>
      </c>
      <c r="CG28" s="56">
        <f>_xlfn.IFS(CF$7="X",$I28*[1]Données!$I$23,BY$3="Samedi",$I28*[1]Données!$D$23,BY$3="Dimanche",$I28*[1]Données!$F$23,$B28="ADS",$I28*[1]Données!$C$23)</f>
        <v>211.36</v>
      </c>
      <c r="CH28" s="56">
        <f>_xlfn.IFS(CF$7="X",$J28*[1]Données!$I$23,BY$3="Samedi",$J28*[1]Données!$D$23,BY$3="Dimanche",$J28*[1]Données!$F$23,$B28="ADS",$J28*[1]Données!$C$23)</f>
        <v>26.42</v>
      </c>
      <c r="CI28" s="56">
        <f>_xlfn.IFS(CF$7="X",$K28*[1]Données!$H$23,BY$3="Samedi",$K28*[1]Données!$D$23,BY$3="Dimanche",$K28*[1]Données!$F$23,$B28="ADS",$K28*[1]Données!$B$23)</f>
        <v>23.800000000000043</v>
      </c>
      <c r="CJ28" s="56">
        <f>IF($B28="ADS",SUM(CF28:CI28),0)</f>
        <v>356.78000000000009</v>
      </c>
      <c r="CK28" s="71">
        <v>0.70833333333333337</v>
      </c>
      <c r="CL28" s="71">
        <v>0.33333333333333331</v>
      </c>
      <c r="CM28" s="74">
        <f>24*(MOD(CL28-CK28,1))</f>
        <v>15</v>
      </c>
      <c r="CN28" s="68">
        <f>IF(CK28&lt;(21/24),(MIN(21-CK28*24,CM28)),0)</f>
        <v>4</v>
      </c>
      <c r="CO28" s="68">
        <f t="shared" ref="CO28" si="254">IF(OR(CK28&gt;=21/24,CN28&lt;&gt;0),MIN(9-MAX(0,CK28*24-21),CM28-CN28),0)</f>
        <v>9</v>
      </c>
      <c r="CP28" s="68">
        <f t="shared" ref="CP28" si="255">MAX(0,MIN(1,CM28-SUM(CN28:CO28)))</f>
        <v>1</v>
      </c>
      <c r="CQ28" s="68">
        <f>MAX(0,CM28-SUM(CN28:CP28))</f>
        <v>1</v>
      </c>
      <c r="CR28" s="56">
        <f>_xlfn.IFS(CR$7="X",CN$28*[1]Données!$H$23,CK$3="Samedi",CN$28*[1]Données!$D$23,CK$3="Dimanche",CN$28*[1]Données!$F43,$B28="ADS",CN$28*[1]Données!$B$23)</f>
        <v>95.2</v>
      </c>
      <c r="CS28" s="56">
        <f>_xlfn.IFS(CR$7="X",$I28*[1]Données!$I$23,CK$3="Samedi",$I28*[1]Données!$D$23,CK$3="Dimanche",$I28*[1]Données!$F$23,$B28="ADS",$I28*[1]Données!$C$23)</f>
        <v>211.36</v>
      </c>
      <c r="CT28" s="56">
        <f>_xlfn.IFS(CR$7="X",$J28*[1]Données!$I$23,CK$3="Samedi",$J28*[1]Données!$D$23,CK$3="Dimanche",$J28*[1]Données!$F$23,$B28="ADS",$J28*[1]Données!$C$23)</f>
        <v>26.42</v>
      </c>
      <c r="CU28" s="56">
        <f>_xlfn.IFS(CR$7="X",$K28*[1]Données!$H$23,CK$3="Samedi",$K28*[1]Données!$D$23,CK$3="Dimanche",$K28*[1]Données!$F$23,$B28="ADS",$K28*[1]Données!$B$23)</f>
        <v>23.800000000000043</v>
      </c>
      <c r="CV28" s="56">
        <f>IF($B28="ADS",SUM(CR28:CU28),0)</f>
        <v>356.78000000000009</v>
      </c>
      <c r="CW28" s="71">
        <v>0.70833333333333337</v>
      </c>
      <c r="CX28" s="71">
        <v>0.33333333333333331</v>
      </c>
      <c r="CY28" s="74">
        <f>24*(MOD(CX28-CW28,1))</f>
        <v>15</v>
      </c>
      <c r="CZ28" s="68">
        <f>IF(CW28&lt;(21/24),(MIN(21-CW28*24,CY28)),0)</f>
        <v>4</v>
      </c>
      <c r="DA28" s="68">
        <f t="shared" ref="DA28" si="256">IF(OR(CW28&gt;=21/24,CZ28&lt;&gt;0),MIN(9-MAX(0,CW28*24-21),CY28-CZ28),0)</f>
        <v>9</v>
      </c>
      <c r="DB28" s="68">
        <f t="shared" ref="DB28" si="257">MAX(0,MIN(1,CY28-SUM(CZ28:DA28)))</f>
        <v>1</v>
      </c>
      <c r="DC28" s="68">
        <f>MAX(0,CY28-SUM(CZ28:DB28))</f>
        <v>1</v>
      </c>
      <c r="DD28" s="56">
        <f>_xlfn.IFS(DD$7="X",CZ$28*[1]Données!$H$23,CW$3="Samedi",CZ$28*[1]Données!$D$23,CW$3="Dimanche",CZ$28*[1]Données!$F43,$B28="ADS",CZ$28*[1]Données!$B$23)</f>
        <v>95.2</v>
      </c>
      <c r="DE28" s="56">
        <f>_xlfn.IFS(DD$7="X",$I28*[1]Données!$I$23,CW$3="Samedi",$I28*[1]Données!$D$23,CW$3="Dimanche",$I28*[1]Données!$F$23,$B28="ADS",$I28*[1]Données!$C$23)</f>
        <v>211.36</v>
      </c>
      <c r="DF28" s="56">
        <f>_xlfn.IFS(DD$7="X",$J28*[1]Données!$I$23,CW$3="Samedi",$J28*[1]Données!$D$23,CW$3="Dimanche",$J28*[1]Données!$F$23,$B28="ADS",$J28*[1]Données!$C$23)</f>
        <v>26.42</v>
      </c>
      <c r="DG28" s="56">
        <f>_xlfn.IFS(DD$7="X",$K28*[1]Données!$H$23,CW$3="Samedi",$K28*[1]Données!$D$23,CW$3="Dimanche",$K28*[1]Données!$F$23,$B28="ADS",$K28*[1]Données!$B$23)</f>
        <v>23.800000000000043</v>
      </c>
      <c r="DH28" s="56">
        <f>IF($B28="ADS",SUM(DD28:DG28),0)</f>
        <v>356.78000000000009</v>
      </c>
      <c r="DI28" s="71">
        <v>0.70833333333333337</v>
      </c>
      <c r="DJ28" s="71">
        <v>0.33333333333333331</v>
      </c>
      <c r="DK28" s="74">
        <f>24*(MOD(DJ28-DI28,1))</f>
        <v>15</v>
      </c>
      <c r="DL28" s="68">
        <f>IF(DI28&lt;(21/24),(MIN(21-DI28*24,DK28)),0)</f>
        <v>4</v>
      </c>
      <c r="DM28" s="68">
        <f t="shared" ref="DM28" si="258">IF(OR(DI28&gt;=21/24,DL28&lt;&gt;0),MIN(9-MAX(0,DI28*24-21),DK28-DL28),0)</f>
        <v>9</v>
      </c>
      <c r="DN28" s="68">
        <f>MAX(0,MIN(1,DK28-SUM($DL28:DM28)))</f>
        <v>1</v>
      </c>
      <c r="DO28" s="68">
        <f>MAX(0,DK28-SUM(DL28:DN28))</f>
        <v>1</v>
      </c>
      <c r="DP28" s="56">
        <f>_xlfn.IFS(DP$7="X",DL$28*[1]Données!$H$23,DI$3="Samedi",DL$28*[1]Données!$D$23,DI$3="Dimanche",DL$28*[1]Données!$F43,$B28="ADS",DL$28*[1]Données!$B$23)</f>
        <v>95.2</v>
      </c>
      <c r="DQ28" s="56">
        <f>_xlfn.IFS(DP$7="X",$I28*[1]Données!$I$23,DI$3="Samedi",$I28*[1]Données!$D$23,DI$3="Dimanche",$I28*[1]Données!$F$23,$B28="ADS",$I28*[1]Données!$C$23)</f>
        <v>211.36</v>
      </c>
      <c r="DR28" s="56">
        <f>_xlfn.IFS(DP$7="X",$J28*[1]Données!$I$23,DI$3="Samedi",$J28*[1]Données!$D$23,DI$3="Dimanche",$J28*[1]Données!$F$23,$B28="ADS",$J28*[1]Données!$C$23)</f>
        <v>26.42</v>
      </c>
      <c r="DS28" s="56">
        <f>_xlfn.IFS(DP$7="X",$K28*[1]Données!$H$23,DI$3="Samedi",$K28*[1]Données!$D$23,DI$3="Dimanche",$K28*[1]Données!$F$23,$B28="ADS",$K28*[1]Données!$B$23)</f>
        <v>23.800000000000043</v>
      </c>
      <c r="DT28" s="56">
        <f>IF($B28="ADS",SUM(DP28:DS28),0)</f>
        <v>356.78000000000009</v>
      </c>
      <c r="DU28" s="71">
        <v>0.70833333333333337</v>
      </c>
      <c r="DV28" s="71">
        <v>0.33333333333333331</v>
      </c>
      <c r="DW28" s="74">
        <f>24*(MOD(DV28-DU28,1))</f>
        <v>15</v>
      </c>
      <c r="DX28" s="68">
        <f>IF(DU28&lt;(21/24),(MIN(21-DU28*24,DW28)),0)</f>
        <v>4</v>
      </c>
      <c r="DY28" s="68">
        <f t="shared" ref="DY28" si="259">IF(OR(DU28&gt;=21/24,DX28&lt;&gt;0),MIN(9-MAX(0,DU28*24-21),DW28-DX28),0)</f>
        <v>9</v>
      </c>
      <c r="DZ28" s="68">
        <f t="shared" ref="DZ28" si="260">MAX(0,MIN(1,DW28-SUM(DX28:DY28)))</f>
        <v>1</v>
      </c>
      <c r="EA28" s="68">
        <f>MAX(0,DW28-SUM(DX28:DZ28))</f>
        <v>1</v>
      </c>
      <c r="EB28" s="56">
        <f>_xlfn.IFS(EB$7="X",DX$28*[1]Données!$H$23,DU$3="Samedi",DX$28*[1]Données!$D$23,DU$3="Dimanche",DX$28*[1]Données!$F43,$B28="ADS",DX$28*[1]Données!$B$23)</f>
        <v>95.2</v>
      </c>
      <c r="EC28" s="56">
        <f>_xlfn.IFS(EB$7="X",$I28*[1]Données!$I$23,DU$3="Samedi",$I28*[1]Données!$D$23,DU$3="Dimanche",$I28*[1]Données!$F$23,$B28="ADS",$I28*[1]Données!$C$23)</f>
        <v>211.36</v>
      </c>
      <c r="ED28" s="56">
        <f>_xlfn.IFS(EB$7="X",$J28*[1]Données!$I$23,DU$3="Samedi",$J28*[1]Données!$D$23,DU$3="Dimanche",$J28*[1]Données!$F$23,$B28="ADS",$J28*[1]Données!$C$23)</f>
        <v>26.42</v>
      </c>
      <c r="EE28" s="56">
        <f>_xlfn.IFS(EB$7="X",$K28*[1]Données!$H$23,DU$3="Samedi",$K28*[1]Données!$D$23,DU$3="Dimanche",$K28*[1]Données!$F$23,$B28="ADS",$K28*[1]Données!$B$23)</f>
        <v>23.800000000000043</v>
      </c>
      <c r="EF28" s="56">
        <f>IF($B28="ADS",SUM(EB28:EE28),0)</f>
        <v>356.78000000000009</v>
      </c>
      <c r="EG28" s="71">
        <v>0.70833333333333337</v>
      </c>
      <c r="EH28" s="71">
        <v>0.33333333333333331</v>
      </c>
      <c r="EI28" s="74">
        <f>24*(MOD(EH28-EG28,1))</f>
        <v>15</v>
      </c>
      <c r="EJ28" s="68">
        <f>IF(EG28&lt;(21/24),(MIN(21-EG28*24,EI28)),0)</f>
        <v>4</v>
      </c>
      <c r="EK28" s="68">
        <f t="shared" ref="EK28" si="261">IF(OR(EG28&gt;=21/24,EJ28&lt;&gt;0),MIN(9-MAX(0,EG28*24-21),EI28-EJ28),0)</f>
        <v>9</v>
      </c>
      <c r="EL28" s="68">
        <f t="shared" ref="EL28" si="262">MAX(0,MIN(1,EI28-SUM(EJ28:EK28)))</f>
        <v>1</v>
      </c>
      <c r="EM28" s="68">
        <f>MAX(0,EI28-SUM(EJ28:EL28))</f>
        <v>1</v>
      </c>
      <c r="EN28" s="56">
        <f>_xlfn.IFS(EN$7="X",EJ$28*[1]Données!$H$23,EG$3="Samedi",EJ$28*[1]Données!$D$23,EG$3="Dimanche",EJ$28*[1]Données!$F43,$B28="ADS",EJ$28*[1]Données!$B$23)</f>
        <v>95.2</v>
      </c>
      <c r="EO28" s="56">
        <f>_xlfn.IFS(EN$7="X",$I28*[1]Données!$I$23,EG$3="Samedi",$I28*[1]Données!$D$23,EG$3="Dimanche",$I28*[1]Données!$F$23,$B28="ADS",$I28*[1]Données!$C$23)</f>
        <v>190.4</v>
      </c>
      <c r="EP28" s="56">
        <f>_xlfn.IFS(EN$7="X",$J28*[1]Données!$I$23,EG$3="Samedi",$J28*[1]Données!$D$23,EG$3="Dimanche",$J28*[1]Données!$F$23,$B28="ADS",$J28*[1]Données!$C$23)</f>
        <v>23.8</v>
      </c>
      <c r="EQ28" s="56">
        <f>_xlfn.IFS(EN$7="X",$K28*[1]Données!$H$23,EG$3="Samedi",$K28*[1]Données!$D$23,EG$3="Dimanche",$K28*[1]Données!$F$23,$B28="ADS",$K28*[1]Données!$B$23)</f>
        <v>23.800000000000043</v>
      </c>
      <c r="ER28" s="56">
        <f>IF($B28="ADS",SUM(EN28:EQ28),0)</f>
        <v>333.2000000000001</v>
      </c>
      <c r="ES28" s="71">
        <v>0.70833333333333337</v>
      </c>
      <c r="ET28" s="71">
        <v>0.33333333333333331</v>
      </c>
      <c r="EU28" s="74">
        <f>24*(MOD(ET28-ES28,1))</f>
        <v>15</v>
      </c>
      <c r="EV28" s="68">
        <f>IF(ES28&lt;(21/24),(MIN(21-ES28*24,EU28)),0)</f>
        <v>4</v>
      </c>
      <c r="EW28" s="68">
        <f t="shared" ref="EW28" si="263">IF(OR(ES28&gt;=21/24,EV28&lt;&gt;0),MIN(9-MAX(0,ES28*24-21),EU28-EV28),0)</f>
        <v>9</v>
      </c>
      <c r="EX28" s="68">
        <f t="shared" ref="EX28" si="264">MAX(0,MIN(1,EU28-SUM(EV28:EW28)))</f>
        <v>1</v>
      </c>
      <c r="EY28" s="68">
        <f>MAX(0,EU28-SUM(EV28:EX28))</f>
        <v>1</v>
      </c>
      <c r="EZ28" s="56">
        <f>_xlfn.IFS(EZ$7="X",EV$28*[1]Données!$H$23,ES$3="Samedi",EV$28*[1]Données!$D$23,ES$3="Dimanche",EV$28*[1]Données!$F43,$B28="ADS",EV$28*[1]Données!$B$23)</f>
        <v>0</v>
      </c>
      <c r="FA28" s="56">
        <f>_xlfn.IFS(EZ$7="X",$I28*[1]Données!$I$23,ES$3="Samedi",$I28*[1]Données!$D$23,ES$3="Dimanche",$I28*[1]Données!$F$23,$B28="ADS",$I28*[1]Données!$C$23)</f>
        <v>209.44</v>
      </c>
      <c r="FB28" s="56">
        <f>_xlfn.IFS(EZ$7="X",$J28*[1]Données!$I$23,ES$3="Samedi",$J28*[1]Données!$D$23,ES$3="Dimanche",$J28*[1]Données!$F$23,$B28="ADS",$J28*[1]Données!$C$23)</f>
        <v>26.18</v>
      </c>
      <c r="FC28" s="56">
        <f>_xlfn.IFS(EZ$7="X",$K28*[1]Données!$H$23,ES$3="Samedi",$K28*[1]Données!$D$23,ES$3="Dimanche",$K28*[1]Données!$F$23,$B28="ADS",$K28*[1]Données!$B$23)</f>
        <v>26.180000000000046</v>
      </c>
      <c r="FD28" s="56">
        <f>IF($B28="ADS",SUM(EZ28:FC28),0)</f>
        <v>261.80000000000007</v>
      </c>
      <c r="FE28" s="71">
        <v>0.70833333333333337</v>
      </c>
      <c r="FF28" s="71">
        <v>0.33333333333333331</v>
      </c>
      <c r="FG28" s="74">
        <f>24*(MOD(FF28-FE28,1))</f>
        <v>15</v>
      </c>
      <c r="FH28" s="68">
        <f>IF(FE28&lt;(21/24),(MIN(21-FE28*24,FG28)),0)</f>
        <v>4</v>
      </c>
      <c r="FI28" s="68">
        <f t="shared" ref="FI28" si="265">IF(OR(FE28&gt;=21/24,FH28&lt;&gt;0),MIN(9-MAX(0,FE28*24-21),FG28-FH28),0)</f>
        <v>9</v>
      </c>
      <c r="FJ28" s="68">
        <f t="shared" ref="FJ28" si="266">MAX(0,MIN(1,FG28-SUM(FH28:FI28)))</f>
        <v>1</v>
      </c>
      <c r="FK28" s="68">
        <f>MAX(0,FG28-SUM(FH28:FJ28))</f>
        <v>1</v>
      </c>
      <c r="FL28" s="56">
        <f>_xlfn.IFS(FL$7="X",FH$28*[1]Données!$H$23,FE$3="Samedi",FH$28*[1]Données!$D$23,FE$3="Dimanche",FH$28*[1]Données!$F43,$B28="ADS",FH$28*[1]Données!$B$23)</f>
        <v>95.2</v>
      </c>
      <c r="FM28" s="56">
        <f>_xlfn.IFS(FL$7="X",$I28*[1]Données!$I$23,FE$3="Samedi",$I28*[1]Données!$D$23,FE$3="Dimanche",$I28*[1]Données!$F$23,$B28="ADS",$I28*[1]Données!$C$23)</f>
        <v>211.36</v>
      </c>
      <c r="FN28" s="56">
        <f>_xlfn.IFS(FL$7="X",$J28*[1]Données!$I$23,FE$3="Samedi",$J28*[1]Données!$D$23,FE$3="Dimanche",$J28*[1]Données!$F$23,$B28="ADS",$J28*[1]Données!$C$23)</f>
        <v>26.42</v>
      </c>
      <c r="FO28" s="56">
        <f>_xlfn.IFS(FL$7="X",$K28*[1]Données!$H$23,FE$3="Samedi",$K28*[1]Données!$D$23,FE$3="Dimanche",$K28*[1]Données!$F$23,$B28="ADS",$K28*[1]Données!$B$23)</f>
        <v>23.800000000000043</v>
      </c>
      <c r="FP28" s="56">
        <f>IF($B28="ADS",SUM(FL28:FO28),0)</f>
        <v>356.78000000000009</v>
      </c>
      <c r="FQ28" s="71">
        <v>0.70833333333333337</v>
      </c>
      <c r="FR28" s="71">
        <v>0.33333333333333331</v>
      </c>
      <c r="FS28" s="74">
        <f>24*(MOD(FR28-FQ28,1))</f>
        <v>15</v>
      </c>
      <c r="FT28" s="68">
        <f>IF(FQ28&lt;(21/24),(MIN(21-FQ28*24,FS28)),0)</f>
        <v>4</v>
      </c>
      <c r="FU28" s="68">
        <f t="shared" ref="FU28" si="267">IF(OR(FQ28&gt;=21/24,FT28&lt;&gt;0),MIN(9-MAX(0,FQ28*24-21),FS28-FT28),0)</f>
        <v>9</v>
      </c>
      <c r="FV28" s="68">
        <f t="shared" ref="FV28" si="268">MAX(0,MIN(1,FS28-SUM(FT28:FU28)))</f>
        <v>1</v>
      </c>
      <c r="FW28" s="68">
        <f>MAX(0,FS28-SUM(FT28:FV28))</f>
        <v>1</v>
      </c>
      <c r="FX28" s="56">
        <f>_xlfn.IFS(FX$7="X",FT$28*[1]Données!$H$23,FQ$3="Samedi",FT$28*[1]Données!$D$23,FQ$3="Dimanche",FT$28*[1]Données!$F43,$B28="ADS",FT$28*[1]Données!$B$23)</f>
        <v>95.2</v>
      </c>
      <c r="FY28" s="56">
        <f>_xlfn.IFS(FX$7="X",$I28*[1]Données!$I$23,FQ$3="Samedi",$I28*[1]Données!$D$23,FQ$3="Dimanche",$I28*[1]Données!$F$23,$B28="ADS",$I28*[1]Données!$C$23)</f>
        <v>211.36</v>
      </c>
      <c r="FZ28" s="56">
        <f>_xlfn.IFS(FX$7="X",$J28*[1]Données!$I$23,FQ$3="Samedi",$J28*[1]Données!$D$23,FQ$3="Dimanche",$J28*[1]Données!$F$23,$B28="ADS",$J28*[1]Données!$C$23)</f>
        <v>26.42</v>
      </c>
      <c r="GA28" s="56">
        <f>_xlfn.IFS(FX$7="X",$K28*[1]Données!$H$23,FQ$3="Samedi",$K28*[1]Données!$D$23,FQ$3="Dimanche",$K28*[1]Données!$F$23,$B28="ADS",$K28*[1]Données!$B$23)</f>
        <v>23.800000000000043</v>
      </c>
      <c r="GB28" s="56">
        <f>IF($B28="ADS",SUM(FX28:GA28),0)</f>
        <v>356.78000000000009</v>
      </c>
      <c r="GC28" s="71">
        <v>0.70833333333333337</v>
      </c>
      <c r="GD28" s="71">
        <v>0.33333333333333331</v>
      </c>
      <c r="GE28" s="74">
        <f>24*(MOD(GD28-GC28,1))</f>
        <v>15</v>
      </c>
      <c r="GF28" s="68">
        <f>IF(GC28&lt;(21/24),(MIN(21-GC28*24,GE28)),0)</f>
        <v>4</v>
      </c>
      <c r="GG28" s="68">
        <f t="shared" ref="GG28" si="269">IF(OR(GC28&gt;=21/24,GF28&lt;&gt;0),MIN(9-MAX(0,GC28*24-21),GE28-GF28),0)</f>
        <v>9</v>
      </c>
      <c r="GH28" s="68">
        <f t="shared" ref="GH28" si="270">MAX(0,MIN(1,GE28-SUM(GF28:GG28)))</f>
        <v>1</v>
      </c>
      <c r="GI28" s="68">
        <f>MAX(0,GE28-SUM(GF28:GH28))</f>
        <v>1</v>
      </c>
      <c r="GJ28" s="56">
        <f>_xlfn.IFS(GJ$7="X",GF$28*[1]Données!$H$23,GC$3="Samedi",GF$28*[1]Données!$D$23,GC$3="Dimanche",GF$28*[1]Données!$F43,$B28="ADS",GF$28*[1]Données!$B$23)</f>
        <v>95.2</v>
      </c>
      <c r="GK28" s="56">
        <f>_xlfn.IFS(GJ$7="X",$I28*[1]Données!$I$23,GC$3="Samedi",$I28*[1]Données!$D$23,GC$3="Dimanche",$I28*[1]Données!$F$23,$B28="ADS",$I28*[1]Données!$C$23)</f>
        <v>211.36</v>
      </c>
      <c r="GL28" s="56">
        <f>_xlfn.IFS(GJ$7="X",$J28*[1]Données!$I$23,GC$3="Samedi",$J28*[1]Données!$D$23,GC$3="Dimanche",$J28*[1]Données!$F$23,$B28="ADS",$J28*[1]Données!$C$23)</f>
        <v>26.42</v>
      </c>
      <c r="GM28" s="56">
        <f>_xlfn.IFS(GJ$7="X",$K28*[1]Données!$H$23,GC$3="Samedi",$K28*[1]Données!$D$23,GC$3="Dimanche",$K28*[1]Données!$F$23,$B28="ADS",$K28*[1]Données!$B$23)</f>
        <v>23.800000000000043</v>
      </c>
      <c r="GN28" s="56">
        <f>IF($B28="ADS",SUM(GJ28:GM28),0)</f>
        <v>356.78000000000009</v>
      </c>
      <c r="GO28" s="71">
        <v>0.70833333333333337</v>
      </c>
      <c r="GP28" s="71">
        <v>0.33333333333333331</v>
      </c>
      <c r="GQ28" s="74">
        <f>24*(MOD(GP28-GO28,1))</f>
        <v>15</v>
      </c>
      <c r="GR28" s="68">
        <f>IF(GO28&lt;(21/24),(MIN(21-GO28*24,GQ28)),0)</f>
        <v>4</v>
      </c>
      <c r="GS28" s="68">
        <f t="shared" ref="GS28" si="271">IF(OR(GO28&gt;=21/24,GR28&lt;&gt;0),MIN(9-MAX(0,GO28*24-21),GQ28-GR28),0)</f>
        <v>9</v>
      </c>
      <c r="GT28" s="68">
        <f t="shared" ref="GT28" si="272">MAX(0,MIN(1,GQ28-SUM(GR28:GS28)))</f>
        <v>1</v>
      </c>
      <c r="GU28" s="68">
        <f>MAX(0,GQ28-SUM(GR28:GT28))</f>
        <v>1</v>
      </c>
      <c r="GV28" s="56">
        <f>_xlfn.IFS(GV$7="X",GR$28*[1]Données!$H$23,GO$3="Samedi",GR$28*[1]Données!$D$23,GO$3="Dimanche",GR$28*[1]Données!$F43,$B28="ADS",GR$28*[1]Données!$B$23)</f>
        <v>95.2</v>
      </c>
      <c r="GW28" s="56">
        <f>_xlfn.IFS(GV$7="X",$I28*[1]Données!$I$23,GO$3="Samedi",$I28*[1]Données!$D$23,GO$3="Dimanche",$I28*[1]Données!$F$23,$B28="ADS",$I28*[1]Données!$C$23)</f>
        <v>211.36</v>
      </c>
      <c r="GX28" s="56">
        <f>_xlfn.IFS(GV$7="X",$J28*[1]Données!$I$23,GO$3="Samedi",$J28*[1]Données!$D$23,GO$3="Dimanche",$J28*[1]Données!$F$23,$B28="ADS",$J28*[1]Données!$C$23)</f>
        <v>26.42</v>
      </c>
      <c r="GY28" s="56">
        <f>_xlfn.IFS(GV$7="X",$K28*[1]Données!$H$23,GO$3="Samedi",$K28*[1]Données!$D$23,GO$3="Dimanche",$K28*[1]Données!$F$23,$B28="ADS",$K28*[1]Données!$B$23)</f>
        <v>23.800000000000043</v>
      </c>
      <c r="GZ28" s="56">
        <f>IF($B28="ADS",SUM(GV28:GY28),0)</f>
        <v>356.78000000000009</v>
      </c>
      <c r="HA28" s="71">
        <v>0.70833333333333337</v>
      </c>
      <c r="HB28" s="71">
        <v>0.33333333333333331</v>
      </c>
      <c r="HC28" s="74">
        <f>24*(MOD(HB28-HA28,1))</f>
        <v>15</v>
      </c>
      <c r="HD28" s="68">
        <f>IF(HA28&lt;(21/24),(MIN(21-HA28*24,HC28)),0)</f>
        <v>4</v>
      </c>
      <c r="HE28" s="68">
        <f t="shared" ref="HE28" si="273">IF(OR(HA28&gt;=21/24,HD28&lt;&gt;0),MIN(9-MAX(0,HA28*24-21),HC28-HD28),0)</f>
        <v>9</v>
      </c>
      <c r="HF28" s="68">
        <f t="shared" ref="HF28" si="274">MAX(0,MIN(1,HC28-SUM(HD28:HE28)))</f>
        <v>1</v>
      </c>
      <c r="HG28" s="68">
        <f>MAX(0,HC28-SUM(HD28:HF28))</f>
        <v>1</v>
      </c>
      <c r="HH28" s="56">
        <f>_xlfn.IFS(HH$7="X",HD$28*[1]Données!$H$23,HA$3="Samedi",HD$28*[1]Données!$D$23,HA$3="Dimanche",HD$28*[1]Données!$F43,$B28="ADS",HD$28*[1]Données!$B$23)</f>
        <v>95.2</v>
      </c>
      <c r="HI28" s="56">
        <f>_xlfn.IFS(HH$7="X",$I28*[1]Données!$I$23,HA$3="Samedi",$I28*[1]Données!$D$23,HA$3="Dimanche",$I28*[1]Données!$F$23,$B28="ADS",$I28*[1]Données!$C$23)</f>
        <v>211.36</v>
      </c>
      <c r="HJ28" s="56">
        <f>_xlfn.IFS(HH$7="X",$J28*[1]Données!$I$23,HA$3="Samedi",$J28*[1]Données!$D$23,HA$3="Dimanche",$J28*[1]Données!$F$23,$B28="ADS",$J28*[1]Données!$C$23)</f>
        <v>26.42</v>
      </c>
      <c r="HK28" s="56">
        <f>_xlfn.IFS(HH$7="X",$K28*[1]Données!$H$23,HA$3="Samedi",$K28*[1]Données!$D$23,HA$3="Dimanche",$K28*[1]Données!$F$23,$B28="ADS",$K28*[1]Données!$B$23)</f>
        <v>23.800000000000043</v>
      </c>
      <c r="HL28" s="56">
        <f>IF($B28="ADS",SUM(HH28:HK28),0)</f>
        <v>356.78000000000009</v>
      </c>
      <c r="HM28" s="71">
        <v>0.70833333333333337</v>
      </c>
      <c r="HN28" s="71">
        <v>0.33333333333333331</v>
      </c>
      <c r="HO28" s="74">
        <f>24*(MOD(HN28-HM28,1))</f>
        <v>15</v>
      </c>
      <c r="HP28" s="68">
        <f>IF(HM28&lt;(21/24),(MIN(21-HM28*24,HO28)),0)</f>
        <v>4</v>
      </c>
      <c r="HQ28" s="68">
        <f t="shared" ref="HQ28" si="275">IF(OR(HM28&gt;=21/24,HP28&lt;&gt;0),MIN(9-MAX(0,HM28*24-21),HO28-HP28),0)</f>
        <v>9</v>
      </c>
      <c r="HR28" s="68">
        <f t="shared" ref="HR28" si="276">MAX(0,MIN(1,HO28-SUM(HP28:HQ28)))</f>
        <v>1</v>
      </c>
      <c r="HS28" s="68">
        <f>MAX(0,HO28-SUM(HP28:HR28))</f>
        <v>1</v>
      </c>
      <c r="HT28" s="56">
        <f>_xlfn.IFS(HT$7="X",HP$28*[1]Données!$H$23,HM$3="Samedi",HP$28*[1]Données!$D$23,HM$3="Dimanche",HP$28*[1]Données!$F43,$B28="ADS",HP$28*[1]Données!$B$23)</f>
        <v>95.2</v>
      </c>
      <c r="HU28" s="56">
        <f>_xlfn.IFS(HT$7="X",$I28*[1]Données!$I$23,HM$3="Samedi",$I28*[1]Données!$D$23,HM$3="Dimanche",$I28*[1]Données!$F$23,$B28="ADS",$I28*[1]Données!$C$23)</f>
        <v>190.4</v>
      </c>
      <c r="HV28" s="56">
        <f>_xlfn.IFS(HT$7="X",$J28*[1]Données!$I$23,HM$3="Samedi",$J28*[1]Données!$D$23,HM$3="Dimanche",$J28*[1]Données!$F$23,$B28="ADS",$J28*[1]Données!$C$23)</f>
        <v>23.8</v>
      </c>
      <c r="HW28" s="56">
        <f>_xlfn.IFS(HT$7="X",$K28*[1]Données!$H$23,HM$3="Samedi",$K28*[1]Données!$D$23,HM$3="Dimanche",$K28*[1]Données!$F$23,$B28="ADS",$K28*[1]Données!$B$23)</f>
        <v>23.800000000000043</v>
      </c>
      <c r="HX28" s="56">
        <f>IF($B28="ADS",SUM(HT28:HW28),0)</f>
        <v>333.2000000000001</v>
      </c>
      <c r="HY28" s="71">
        <v>0.70833333333333337</v>
      </c>
      <c r="HZ28" s="71">
        <v>0.33333333333333331</v>
      </c>
      <c r="IA28" s="74">
        <f>24*(MOD(HZ28-HY28,1))</f>
        <v>15</v>
      </c>
      <c r="IB28" s="68">
        <f>IF(HY28&lt;(21/24),(MIN(21-HY28*24,IA28)),0)</f>
        <v>4</v>
      </c>
      <c r="IC28" s="68">
        <f t="shared" ref="IC28" si="277">IF(OR(HY28&gt;=21/24,IB28&lt;&gt;0),MIN(9-MAX(0,HY28*24-21),IA28-IB28),0)</f>
        <v>9</v>
      </c>
      <c r="ID28" s="68">
        <f t="shared" ref="ID28" si="278">MAX(0,MIN(1,IA28-SUM(IB28:IC28)))</f>
        <v>1</v>
      </c>
      <c r="IE28" s="68">
        <f>MAX(0,IA28-SUM(IB28:ID28))</f>
        <v>1</v>
      </c>
      <c r="IF28" s="56">
        <f>_xlfn.IFS(IF$7="X",IB$28*[1]Données!$H$23,HY$3="Samedi",IB$28*[1]Données!$D$23,HY$3="Dimanche",IB$28*[1]Données!$F43,$B28="ADS",IB$28*[1]Données!$B$23)</f>
        <v>0</v>
      </c>
      <c r="IG28" s="56">
        <f>_xlfn.IFS(IF$7="X",$I28*[1]Données!$I$23,HY$3="Samedi",$I28*[1]Données!$D$23,HY$3="Dimanche",$I28*[1]Données!$F$23,$B28="ADS",$I28*[1]Données!$C$23)</f>
        <v>209.44</v>
      </c>
      <c r="IH28" s="56">
        <f>_xlfn.IFS(IF$7="X",$J28*[1]Données!$I$23,HY$3="Samedi",$J28*[1]Données!$D$23,HY$3="Dimanche",$J28*[1]Données!$F$23,$B28="ADS",$J28*[1]Données!$C$23)</f>
        <v>26.18</v>
      </c>
      <c r="II28" s="56">
        <f>_xlfn.IFS(IF$7="X",$K28*[1]Données!$H$23,HY$3="Samedi",$K28*[1]Données!$D$23,HY$3="Dimanche",$K28*[1]Données!$F$23,$B28="ADS",$K28*[1]Données!$B$23)</f>
        <v>26.180000000000046</v>
      </c>
      <c r="IJ28" s="56">
        <f>IF($B28="ADS",SUM(IF28:II28),0)</f>
        <v>261.80000000000007</v>
      </c>
      <c r="IK28" s="71">
        <v>0.70833333333333337</v>
      </c>
      <c r="IL28" s="71">
        <v>0.33333333333333331</v>
      </c>
      <c r="IM28" s="74">
        <f>24*(MOD(IL28-IK28,1))</f>
        <v>15</v>
      </c>
      <c r="IN28" s="68">
        <f>IF(IK28&lt;(21/24),(MIN(21-IK28*24,IM28)),0)</f>
        <v>4</v>
      </c>
      <c r="IO28" s="68">
        <f t="shared" ref="IO28" si="279">IF(OR(IK28&gt;=21/24,IN28&lt;&gt;0),MIN(9-MAX(0,IK28*24-21),IM28-IN28),0)</f>
        <v>9</v>
      </c>
      <c r="IP28" s="68">
        <f t="shared" ref="IP28" si="280">MAX(0,MIN(1,IM28-SUM(IN28:IO28)))</f>
        <v>1</v>
      </c>
      <c r="IQ28" s="68">
        <f>MAX(0,IM28-SUM(IN28:IP28))</f>
        <v>1</v>
      </c>
      <c r="IR28" s="56">
        <f>_xlfn.IFS(IR$7="X",IN$28*[1]Données!$H$23,IK$3="Samedi",IN$28*[1]Données!$D$23,IK$3="Dimanche",IN$28*[1]Données!$F43,$B28="ADS",IN$28*[1]Données!$B$23)</f>
        <v>95.2</v>
      </c>
      <c r="IS28" s="56">
        <f>_xlfn.IFS(IR$7="X",$I28*[1]Données!$I$23,IK$3="Samedi",$I28*[1]Données!$D$23,IK$3="Dimanche",$I28*[1]Données!$F$23,$B28="ADS",$I28*[1]Données!$C$23)</f>
        <v>211.36</v>
      </c>
      <c r="IT28" s="56">
        <f>_xlfn.IFS(IR$7="X",$J28*[1]Données!$I$23,IK$3="Samedi",$J28*[1]Données!$D$23,IK$3="Dimanche",$J28*[1]Données!$F$23,$B28="ADS",$J28*[1]Données!$C$23)</f>
        <v>26.42</v>
      </c>
      <c r="IU28" s="56">
        <f>_xlfn.IFS(IR$7="X",$K28*[1]Données!$H$23,IK$3="Samedi",$K28*[1]Données!$D$23,IK$3="Dimanche",$K28*[1]Données!$F$23,$B28="ADS",$K28*[1]Données!$B$23)</f>
        <v>23.800000000000043</v>
      </c>
      <c r="IV28" s="56">
        <f>IF($B28="ADS",SUM(IR28:IU28),0)</f>
        <v>356.78000000000009</v>
      </c>
      <c r="IW28" s="71">
        <v>0.70833333333333337</v>
      </c>
      <c r="IX28" s="71">
        <v>0.33333333333333331</v>
      </c>
      <c r="IY28" s="74">
        <f>24*(MOD(IX28-IW28,1))</f>
        <v>15</v>
      </c>
      <c r="IZ28" s="68">
        <f>IF(IW28&lt;(21/24),(MIN(21-IW28*24,IY28)),0)</f>
        <v>4</v>
      </c>
      <c r="JA28" s="68">
        <f t="shared" ref="JA28" si="281">IF(OR(IW28&gt;=21/24,IZ28&lt;&gt;0),MIN(9-MAX(0,IW28*24-21),IY28-IZ28),0)</f>
        <v>9</v>
      </c>
      <c r="JB28" s="68">
        <f t="shared" ref="JB28" si="282">MAX(0,MIN(1,IY28-SUM(IZ28:JA28)))</f>
        <v>1</v>
      </c>
      <c r="JC28" s="68">
        <f>MAX(0,IY28-SUM(IZ28:JB28))</f>
        <v>1</v>
      </c>
      <c r="JD28" s="56">
        <f>_xlfn.IFS(JD$7="X",IZ$28*[1]Données!$H$23,IW$3="Samedi",IZ$28*[1]Données!$D$23,IW$3="Dimanche",IZ$28*[1]Données!$F43,$B28="ADS",IZ$28*[1]Données!$B$23)</f>
        <v>95.2</v>
      </c>
      <c r="JE28" s="56">
        <f>_xlfn.IFS(JD$7="X",$I28*[1]Données!$I$23,IW$3="Samedi",$I28*[1]Données!$D$23,IW$3="Dimanche",$I28*[1]Données!$F$23,$B28="ADS",$I28*[1]Données!$C$23)</f>
        <v>211.36</v>
      </c>
      <c r="JF28" s="56">
        <f>_xlfn.IFS(JD$7="X",$J28*[1]Données!$I$23,IW$3="Samedi",$J28*[1]Données!$D$23,IW$3="Dimanche",$J28*[1]Données!$F$23,$B28="ADS",$J28*[1]Données!$C$23)</f>
        <v>26.42</v>
      </c>
      <c r="JG28" s="56">
        <f>_xlfn.IFS(JD$7="X",$K28*[1]Données!$H$23,IW$3="Samedi",$K28*[1]Données!$D$23,IW$3="Dimanche",$K28*[1]Données!$F$23,$B28="ADS",$K28*[1]Données!$B$23)</f>
        <v>23.800000000000043</v>
      </c>
      <c r="JH28" s="56">
        <f>IF($B28="ADS",SUM(JD28:JG28),0)</f>
        <v>356.78000000000009</v>
      </c>
      <c r="JI28" s="71">
        <v>0.70833333333333337</v>
      </c>
      <c r="JJ28" s="71">
        <v>0.33333333333333331</v>
      </c>
      <c r="JK28" s="74">
        <f>24*(MOD(JJ28-JI28,1))</f>
        <v>15</v>
      </c>
      <c r="JL28" s="68">
        <f>IF(JI28&lt;(21/24),(MIN(21-JI28*24,JK28)),0)</f>
        <v>4</v>
      </c>
      <c r="JM28" s="68">
        <f t="shared" ref="JM28" si="283">IF(OR(JI28&gt;=21/24,JL28&lt;&gt;0),MIN(9-MAX(0,JI28*24-21),JK28-JL28),0)</f>
        <v>9</v>
      </c>
      <c r="JN28" s="68">
        <f t="shared" ref="JN28" si="284">MAX(0,MIN(1,JK28-SUM(JL28:JM28)))</f>
        <v>1</v>
      </c>
      <c r="JO28" s="68">
        <f>MAX(0,JK28-SUM(JL28:JN28))</f>
        <v>1</v>
      </c>
      <c r="JP28" s="56">
        <f>_xlfn.IFS(JP$7="X",JL$28*[1]Données!$H$23,JI$3="Samedi",JL$28*[1]Données!$D$23,JI$3="Dimanche",JL$28*[1]Données!$F43,$B28="ADS",JL$28*[1]Données!$B$23)</f>
        <v>95.2</v>
      </c>
      <c r="JQ28" s="56">
        <f>_xlfn.IFS(JP$7="X",$I28*[1]Données!$I$23,JI$3="Samedi",$I28*[1]Données!$D$23,JI$3="Dimanche",$I28*[1]Données!$F$23,$B28="ADS",$I28*[1]Données!$C$23)</f>
        <v>211.36</v>
      </c>
      <c r="JR28" s="56">
        <f>_xlfn.IFS(JP$7="X",$J28*[1]Données!$I$23,JI$3="Samedi",$J28*[1]Données!$D$23,JI$3="Dimanche",$J28*[1]Données!$F$23,$B28="ADS",$J28*[1]Données!$C$23)</f>
        <v>26.42</v>
      </c>
      <c r="JS28" s="56">
        <f>_xlfn.IFS(JP$7="X",$K28*[1]Données!$H$23,JI$3="Samedi",$K28*[1]Données!$D$23,JI$3="Dimanche",$K28*[1]Données!$F$23,$B28="ADS",$K28*[1]Données!$B$23)</f>
        <v>23.800000000000043</v>
      </c>
      <c r="JT28" s="56">
        <f>IF($B28="ADS",SUM(JP28:JS28),0)</f>
        <v>356.78000000000009</v>
      </c>
      <c r="JU28" s="71">
        <v>0.70833333333333337</v>
      </c>
      <c r="JV28" s="71">
        <v>0.33333333333333331</v>
      </c>
      <c r="JW28" s="74">
        <f>24*(MOD(JV28-JU28,1))</f>
        <v>15</v>
      </c>
      <c r="JX28" s="68">
        <f>IF(JU28&lt;(21/24),(MIN(21-JU28*24,JW28)),0)</f>
        <v>4</v>
      </c>
      <c r="JY28" s="68">
        <f t="shared" ref="JY28" si="285">IF(OR(JU28&gt;=21/24,JX28&lt;&gt;0),MIN(9-MAX(0,JU28*24-21),JW28-JX28),0)</f>
        <v>9</v>
      </c>
      <c r="JZ28" s="68">
        <f t="shared" ref="JZ28" si="286">MAX(0,MIN(1,JW28-SUM(JX28:JY28)))</f>
        <v>1</v>
      </c>
      <c r="KA28" s="68">
        <f>MAX(0,JW28-SUM(JX28:JZ28))</f>
        <v>1</v>
      </c>
      <c r="KB28" s="56">
        <f>_xlfn.IFS(KB$7="X",JX$28*[1]Données!$H$23,JU$3="Samedi",JX$28*[1]Données!$D$23,JU$3="Dimanche",JX$28*[1]Données!$F43,$B28="ADS",JX$28*[1]Données!$B$23)</f>
        <v>95.2</v>
      </c>
      <c r="KC28" s="56">
        <f>_xlfn.IFS(KB$7="X",$I28*[1]Données!$I$23,JU$3="Samedi",$I28*[1]Données!$D$23,JU$3="Dimanche",$I28*[1]Données!$F$23,$B28="ADS",$I28*[1]Données!$C$23)</f>
        <v>211.36</v>
      </c>
      <c r="KD28" s="56">
        <f>_xlfn.IFS(KB$7="X",$J28*[1]Données!$I$23,JU$3="Samedi",$J28*[1]Données!$D$23,JU$3="Dimanche",$J28*[1]Données!$F$23,$B28="ADS",$J28*[1]Données!$C$23)</f>
        <v>26.42</v>
      </c>
      <c r="KE28" s="56">
        <f>_xlfn.IFS(KB$7="X",$K28*[1]Données!$H$23,JU$3="Samedi",$K28*[1]Données!$D$23,JU$3="Dimanche",$K28*[1]Données!$F$23,$B28="ADS",$K28*[1]Données!$B$23)</f>
        <v>23.800000000000043</v>
      </c>
      <c r="KF28" s="56">
        <f>IF($B28="ADS",SUM(KB28:KE28),0)</f>
        <v>356.78000000000009</v>
      </c>
      <c r="KG28" s="71">
        <v>0.70833333333333337</v>
      </c>
      <c r="KH28" s="71">
        <v>0.33333333333333331</v>
      </c>
      <c r="KI28" s="74">
        <f>24*(MOD(KH28-KG28,1))</f>
        <v>15</v>
      </c>
      <c r="KJ28" s="68">
        <f>IF(KG28&lt;(21/24),(MIN(21-KG28*24,KI28)),0)</f>
        <v>4</v>
      </c>
      <c r="KK28" s="68">
        <f t="shared" ref="KK28" si="287">IF(OR(KG28&gt;=21/24,KJ28&lt;&gt;0),MIN(9-MAX(0,KG28*24-21),KI28-KJ28),0)</f>
        <v>9</v>
      </c>
      <c r="KL28" s="68">
        <f t="shared" ref="KL28" si="288">MAX(0,MIN(1,KI28-SUM(KJ28:KK28)))</f>
        <v>1</v>
      </c>
      <c r="KM28" s="68">
        <f>MAX(0,KI28-SUM(KJ28:KL28))</f>
        <v>1</v>
      </c>
      <c r="KN28" s="56">
        <f>_xlfn.IFS(KN$7="X",KJ$28*[1]Données!$H$23,KG$3="Samedi",KJ$28*[1]Données!$D$23,KG$3="Dimanche",KJ$28*[1]Données!$F43,$B28="ADS",KJ$28*[1]Données!$B$23)</f>
        <v>95.2</v>
      </c>
      <c r="KO28" s="56">
        <f>_xlfn.IFS(KN$7="X",$I28*[1]Données!$I$23,KG$3="Samedi",$I28*[1]Données!$D$23,KG$3="Dimanche",$I28*[1]Données!$F$23,$B28="ADS",$I28*[1]Données!$C$23)</f>
        <v>211.36</v>
      </c>
      <c r="KP28" s="56">
        <f>_xlfn.IFS(KN$7="X",$J28*[1]Données!$I$23,KG$3="Samedi",$J28*[1]Données!$D$23,KG$3="Dimanche",$J28*[1]Données!$F$23,$B28="ADS",$J28*[1]Données!$C$23)</f>
        <v>26.42</v>
      </c>
      <c r="KQ28" s="56">
        <f>_xlfn.IFS(KN$7="X",$K28*[1]Données!$H$23,KG$3="Samedi",$K28*[1]Données!$D$23,KG$3="Dimanche",$K28*[1]Données!$F$23,$B28="ADS",$K28*[1]Données!$B$23)</f>
        <v>23.800000000000043</v>
      </c>
      <c r="KR28" s="56">
        <f>IF($B28="ADS",SUM(KN28:KQ28),0)</f>
        <v>356.78000000000009</v>
      </c>
      <c r="KS28" s="71">
        <v>0.70833333333333337</v>
      </c>
      <c r="KT28" s="71">
        <v>0.33333333333333331</v>
      </c>
      <c r="KU28" s="74">
        <f>24*(MOD(KT28-KS28,1))</f>
        <v>15</v>
      </c>
      <c r="KV28" s="68">
        <f>IF(KS28&lt;(21/24),(MIN(21-KS28*24,KU28)),0)</f>
        <v>4</v>
      </c>
      <c r="KW28" s="68">
        <f t="shared" ref="KW28" si="289">IF(OR(KS28&gt;=21/24,KV28&lt;&gt;0),MIN(9-MAX(0,KS28*24-21),KU28-KV28),0)</f>
        <v>9</v>
      </c>
      <c r="KX28" s="68">
        <f t="shared" ref="KX28" si="290">MAX(0,MIN(1,KU28-SUM(KV28:KW28)))</f>
        <v>1</v>
      </c>
      <c r="KY28" s="68">
        <f>MAX(0,KU28-SUM(KV28:KX28))</f>
        <v>1</v>
      </c>
      <c r="KZ28" s="56">
        <f>_xlfn.IFS(KZ$7="X",KV$28*[1]Données!$H$23,KS$3="Samedi",KV$28*[1]Données!$D$23,KS$3="Dimanche",KV$28*[1]Données!$F43,$B28="ADS",KV$28*[1]Données!$B$23)</f>
        <v>95.2</v>
      </c>
      <c r="LA28" s="56">
        <f>_xlfn.IFS(KZ$7="X",$I28*[1]Données!$I$23,KS$3="Samedi",$I28*[1]Données!$D$23,KS$3="Dimanche",$I28*[1]Données!$F$23,$B28="ADS",$I28*[1]Données!$C$23)</f>
        <v>190.4</v>
      </c>
      <c r="LB28" s="56">
        <f>_xlfn.IFS(KZ$7="X",$J28*[1]Données!$I$23,KS$3="Samedi",$J28*[1]Données!$D$23,KS$3="Dimanche",$J28*[1]Données!$F$23,$B28="ADS",$J28*[1]Données!$C$23)</f>
        <v>23.8</v>
      </c>
      <c r="LC28" s="56">
        <f>_xlfn.IFS(KZ$7="X",$K28*[1]Données!$H$23,KS$3="Samedi",$K28*[1]Données!$D$23,KS$3="Dimanche",$K28*[1]Données!$F$23,$B28="ADS",$K28*[1]Données!$B$23)</f>
        <v>23.800000000000043</v>
      </c>
      <c r="LD28" s="56">
        <f>IF($B28="ADS",SUM(KZ28:LC28),0)</f>
        <v>333.2000000000001</v>
      </c>
      <c r="LE28" s="71">
        <v>0.70833333333333337</v>
      </c>
      <c r="LF28" s="71">
        <v>0.33333333333333331</v>
      </c>
      <c r="LG28" s="74">
        <f>24*(MOD(LF28-LE28,1))</f>
        <v>15</v>
      </c>
      <c r="LH28" s="68">
        <f>IF(LE28&lt;(21/24),(MIN(21-LE28*24,LG28)),0)</f>
        <v>4</v>
      </c>
      <c r="LI28" s="68">
        <f t="shared" ref="LI28" si="291">IF(OR(LE28&gt;=21/24,LH28&lt;&gt;0),MIN(9-MAX(0,LE28*24-21),LG28-LH28),0)</f>
        <v>9</v>
      </c>
      <c r="LJ28" s="68">
        <f t="shared" ref="LJ28" si="292">MAX(0,MIN(1,LG28-SUM(LH28:LI28)))</f>
        <v>1</v>
      </c>
      <c r="LK28" s="68">
        <f>MAX(0,LG28-SUM(LH28:LJ28))</f>
        <v>1</v>
      </c>
      <c r="LL28" s="56">
        <f>_xlfn.IFS(LL$7="X",LH$28*[1]Données!$H$23,LE$3="Samedi",LH$28*[1]Données!$D$23,LE$3="Dimanche",LH$28*[1]Données!$F43,$B28="ADS",LH$28*[1]Données!$B$23)</f>
        <v>0</v>
      </c>
      <c r="LM28" s="56">
        <f>_xlfn.IFS(LL$7="X",$I28*[1]Données!$I$23,LE$3="Samedi",$I28*[1]Données!$D$23,LE$3="Dimanche",$I28*[1]Données!$F$23,$B28="ADS",$I28*[1]Données!$C$23)</f>
        <v>209.44</v>
      </c>
      <c r="LN28" s="56">
        <f>_xlfn.IFS(LL$7="X",$J28*[1]Données!$I$23,LE$3="Samedi",$J28*[1]Données!$D$23,LE$3="Dimanche",$J28*[1]Données!$F$23,$B28="ADS",$J28*[1]Données!$C$23)</f>
        <v>26.18</v>
      </c>
      <c r="LO28" s="56">
        <f>_xlfn.IFS(LL$7="X",$K28*[1]Données!$H$23,LE$3="Samedi",$K28*[1]Données!$D$23,LE$3="Dimanche",$K28*[1]Données!$F$23,$B28="ADS",$K28*[1]Données!$B$23)</f>
        <v>26.180000000000046</v>
      </c>
      <c r="LP28" s="56">
        <f>IF($B28="ADS",SUM(LL28:LO28),0)</f>
        <v>261.80000000000007</v>
      </c>
      <c r="LQ28" s="71">
        <v>0.70833333333333337</v>
      </c>
      <c r="LR28" s="71">
        <v>0.33333333333333331</v>
      </c>
      <c r="LS28" s="74">
        <f>24*(MOD(LR28-LQ28,1))</f>
        <v>15</v>
      </c>
      <c r="LT28" s="68">
        <f>IF(LQ28&lt;(21/24),(MIN(21-LQ28*24,LS28)),0)</f>
        <v>4</v>
      </c>
      <c r="LU28" s="68">
        <f t="shared" ref="LU28" si="293">IF(OR(LQ28&gt;=21/24,LT28&lt;&gt;0),MIN(9-MAX(0,LQ28*24-21),LS28-LT28),0)</f>
        <v>9</v>
      </c>
      <c r="LV28" s="68">
        <f t="shared" ref="LV28" si="294">MAX(0,MIN(1,LS28-SUM(LT28:LU28)))</f>
        <v>1</v>
      </c>
      <c r="LW28" s="68">
        <f>MAX(0,LS28-SUM(LT28:LV28))</f>
        <v>1</v>
      </c>
      <c r="LX28" s="56">
        <f>_xlfn.IFS(LX$7="X",LT$28*[1]Données!$H$23,LQ$3="Samedi",LT$28*[1]Données!$D$23,LQ$3="Dimanche",LT$28*[1]Données!$F43,$B28="ADS",LT$28*[1]Données!$B$23)</f>
        <v>95.2</v>
      </c>
      <c r="LY28" s="56">
        <f>_xlfn.IFS(LX$7="X",$I28*[1]Données!$I$23,LQ$3="Samedi",$I28*[1]Données!$D$23,LQ$3="Dimanche",$I28*[1]Données!$F$23,$B28="ADS",$I28*[1]Données!$C$23)</f>
        <v>211.36</v>
      </c>
      <c r="LZ28" s="56">
        <f>_xlfn.IFS(LX$7="X",$J28*[1]Données!$I$23,LQ$3="Samedi",$J28*[1]Données!$D$23,LQ$3="Dimanche",$J28*[1]Données!$F$23,$B28="ADS",$J28*[1]Données!$C$23)</f>
        <v>26.42</v>
      </c>
      <c r="MA28" s="56">
        <f>_xlfn.IFS(LX$7="X",$K28*[1]Données!$H$23,LQ$3="Samedi",$K28*[1]Données!$D$23,LQ$3="Dimanche",$K28*[1]Données!$F$23,$B28="ADS",$K28*[1]Données!$B$23)</f>
        <v>23.800000000000043</v>
      </c>
      <c r="MB28" s="56">
        <f>IF($B28="ADS",SUM(LX28:MA28),0)</f>
        <v>356.78000000000009</v>
      </c>
      <c r="MC28" s="71">
        <v>0.70833333333333337</v>
      </c>
      <c r="MD28" s="71">
        <v>0.33333333333333331</v>
      </c>
      <c r="ME28" s="74">
        <f>24*(MOD(MD28-MC28,1))</f>
        <v>15</v>
      </c>
      <c r="MF28" s="68">
        <f>IF(MC28&lt;(21/24),(MIN(21-MC28*24,ME28)),0)</f>
        <v>4</v>
      </c>
      <c r="MG28" s="68">
        <f t="shared" ref="MG28" si="295">IF(OR(MC28&gt;=21/24,MF28&lt;&gt;0),MIN(9-MAX(0,MC28*24-21),ME28-MF28),0)</f>
        <v>9</v>
      </c>
      <c r="MH28" s="68">
        <f t="shared" ref="MH28" si="296">MAX(0,MIN(1,ME28-SUM(MF28:MG28)))</f>
        <v>1</v>
      </c>
      <c r="MI28" s="68">
        <f>MAX(0,ME28-SUM(MF28:MH28))</f>
        <v>1</v>
      </c>
      <c r="MJ28" s="56">
        <f>_xlfn.IFS(MJ$7="X",MF$28*[1]Données!$H$23,MC$3="Samedi",MF$28*[1]Données!$D$23,MC$3="Dimanche",MF$28*[1]Données!$F43,$B28="ADS",MF$28*[1]Données!$B$23)</f>
        <v>95.2</v>
      </c>
      <c r="MK28" s="56">
        <f>_xlfn.IFS(MJ$7="X",$I28*[1]Données!$I$23,MC$3="Samedi",$I28*[1]Données!$D$23,MC$3="Dimanche",$I28*[1]Données!$F$23,$B28="ADS",$I28*[1]Données!$C$23)</f>
        <v>211.36</v>
      </c>
      <c r="ML28" s="56">
        <f>_xlfn.IFS(MJ$7="X",$J28*[1]Données!$I$23,MC$3="Samedi",$J28*[1]Données!$D$23,MC$3="Dimanche",$J28*[1]Données!$F$23,$B28="ADS",$J28*[1]Données!$C$23)</f>
        <v>26.42</v>
      </c>
      <c r="MM28" s="56">
        <f>_xlfn.IFS(MJ$7="X",$K28*[1]Données!$H$23,MC$3="Samedi",$K28*[1]Données!$D$23,MC$3="Dimanche",$K28*[1]Données!$F$23,$B28="ADS",$K28*[1]Données!$B$23)</f>
        <v>23.800000000000043</v>
      </c>
      <c r="MN28" s="56">
        <f>IF($B28="ADS",SUM(MJ28:MM28),0)</f>
        <v>356.78000000000009</v>
      </c>
      <c r="MO28" s="71">
        <v>0.70833333333333337</v>
      </c>
      <c r="MP28" s="71">
        <v>0.33333333333333331</v>
      </c>
      <c r="MQ28" s="74">
        <f>24*(MOD(MP28-MO28,1))</f>
        <v>15</v>
      </c>
      <c r="MR28" s="68">
        <f>IF(MO28&lt;(21/24),(MIN(21-MO28*24,MQ28)),0)</f>
        <v>4</v>
      </c>
      <c r="MS28" s="68">
        <f t="shared" ref="MS28" si="297">IF(OR(MO28&gt;=21/24,MR28&lt;&gt;0),MIN(9-MAX(0,MO28*24-21),MQ28-MR28),0)</f>
        <v>9</v>
      </c>
      <c r="MT28" s="68">
        <f t="shared" ref="MT28" si="298">MAX(0,MIN(1,MQ28-SUM(MR28:MS28)))</f>
        <v>1</v>
      </c>
      <c r="MU28" s="68">
        <f>MAX(0,MQ28-SUM(MR28:MT28))</f>
        <v>1</v>
      </c>
      <c r="MV28" s="56">
        <f>_xlfn.IFS(MV$7="X",MR$28*[1]Données!$H$23,MO$3="Samedi",MR$28*[1]Données!$D$23,MO$3="Dimanche",MR$28*[1]Données!$F43,$B28="ADS",MR$28*[1]Données!$B$23)</f>
        <v>95.2</v>
      </c>
      <c r="MW28" s="56">
        <f>_xlfn.IFS(MV$7="X",$I28*[1]Données!$I$23,MO$3="Samedi",$I28*[1]Données!$D$23,MO$3="Dimanche",$I28*[1]Données!$F$23,$B28="ADS",$I28*[1]Données!$C$23)</f>
        <v>211.36</v>
      </c>
      <c r="MX28" s="56">
        <f>_xlfn.IFS(MV$7="X",$J28*[1]Données!$I$23,MO$3="Samedi",$J28*[1]Données!$D$23,MO$3="Dimanche",$J28*[1]Données!$F$23,$B28="ADS",$J28*[1]Données!$C$23)</f>
        <v>26.42</v>
      </c>
      <c r="MY28" s="56">
        <f>_xlfn.IFS(MV$7="X",$K28*[1]Données!$H$23,MO$3="Samedi",$K28*[1]Données!$D$23,MO$3="Dimanche",$K28*[1]Données!$F$23,$B28="ADS",$K28*[1]Données!$B$23)</f>
        <v>23.800000000000043</v>
      </c>
      <c r="MZ28" s="56">
        <f>IF($B28="ADS",SUM(MV28:MY28),0)</f>
        <v>356.78000000000009</v>
      </c>
      <c r="NA28" s="71">
        <v>0.70833333333333337</v>
      </c>
      <c r="NB28" s="71">
        <v>0.33333333333333331</v>
      </c>
      <c r="NC28" s="74">
        <f>24*(MOD(NB28-NA28,1))</f>
        <v>15</v>
      </c>
      <c r="ND28" s="68">
        <f>IF(NA28&lt;(21/24),(MIN(21-NA28*24,NC28)),0)</f>
        <v>4</v>
      </c>
      <c r="NE28" s="68">
        <f t="shared" ref="NE28" si="299">IF(OR(NA28&gt;=21/24,ND28&lt;&gt;0),MIN(9-MAX(0,NA28*24-21),NC28-ND28),0)</f>
        <v>9</v>
      </c>
      <c r="NF28" s="68">
        <f t="shared" ref="NF28" si="300">MAX(0,MIN(1,NC28-SUM(ND28:NE28)))</f>
        <v>1</v>
      </c>
      <c r="NG28" s="68">
        <f>MAX(0,NC28-SUM(ND28:NF28))</f>
        <v>1</v>
      </c>
      <c r="NH28" s="56">
        <f>_xlfn.IFS(NH$7="X",ND$28*[1]Données!$H$23,NA$3="Samedi",ND$28*[1]Données!$D$23,NA$3="Dimanche",ND$28*[1]Données!$F43,$B28="ADS",ND$28*[1]Données!$B$23)</f>
        <v>95.2</v>
      </c>
      <c r="NI28" s="56">
        <f>_xlfn.IFS(NH$7="X",$I28*[1]Données!$I$23,NA$3="Samedi",$I28*[1]Données!$D$23,NA$3="Dimanche",$I28*[1]Données!$F$23,$B28="ADS",$I28*[1]Données!$C$23)</f>
        <v>211.36</v>
      </c>
      <c r="NJ28" s="56">
        <f>_xlfn.IFS(NH$7="X",$J28*[1]Données!$I$23,NA$3="Samedi",$J28*[1]Données!$D$23,NA$3="Dimanche",$J28*[1]Données!$F$23,$B28="ADS",$J28*[1]Données!$C$23)</f>
        <v>26.42</v>
      </c>
      <c r="NK28" s="56">
        <f>_xlfn.IFS(NH$7="X",$K28*[1]Données!$H$23,NA$3="Samedi",$K28*[1]Données!$D$23,NA$3="Dimanche",$K28*[1]Données!$F$23,$B28="ADS",$K28*[1]Données!$B$23)</f>
        <v>23.800000000000043</v>
      </c>
      <c r="NL28" s="56">
        <f>IF($B28="ADS",SUM(NH28:NK28),0)</f>
        <v>356.78000000000009</v>
      </c>
      <c r="NM28" s="50">
        <f>IF($B$12="ADS",SUM($P28+$AB28+$AN28+$AZ28+$BL28+$BX28+$CJ28+$CV28+$DH28+$DT28+$EF28+$ER28+$FD28+$FP28+$GB27+$GB28+$GN28+$GZ28+$HL28+$HX28+$IJ28+$IV28+$JH28+$JT28+$KF28+$KR28+$LD28+$LP28+$MB28+$MN28+$MZ28+$NL28),0)</f>
        <v>10752.320000000003</v>
      </c>
    </row>
    <row r="29" spans="1:377" ht="15.75" hidden="1" thickBot="1">
      <c r="A29" s="78"/>
      <c r="B29" s="81"/>
      <c r="C29" s="81"/>
      <c r="D29" s="51"/>
      <c r="E29" s="72"/>
      <c r="F29" s="72"/>
      <c r="G29" s="75"/>
      <c r="H29" s="69"/>
      <c r="I29" s="69"/>
      <c r="J29" s="69"/>
      <c r="K29" s="69"/>
      <c r="L29" s="57">
        <f>_xlfn.IFS(L$7="X",H$28*[1]Données!$H$24,E$3="Samedi",H$28*[1]Données!$D$24,E$3="Dimanche",H$28*[1]Données!$F$24,$B28="SSIAP1",H$28*[1]Données!$B$24)</f>
        <v>0</v>
      </c>
      <c r="M29" s="57">
        <f>_xlfn.IFS(L$7="X",$I28*[1]Données!$I$24,E$3="Samedi",$I28*[1]Données!$D$24,E$3="Dimanche",$I28*[1]Données!$F$24,$B28="SSIAP1",$I28*[1]Données!$C$24)</f>
        <v>433.36</v>
      </c>
      <c r="N29" s="57">
        <f>_xlfn.IFS(L$7="X",$J28*[1]Données!$I$24,E$3="Samedi",$J28*[1]Données!$D$24,E$3="Dimanche",$J28*[1]Données!$F$24,$B28="SSIAP1",$J28*[1]Données!$C$24)</f>
        <v>54.17</v>
      </c>
      <c r="O29" s="57">
        <f>_xlfn.IFS(L$7="X",$K28*[1]Données!$I$24,E$3="Samedi",$K28*[1]Données!$D$24,E$3="Dimanche",$K28*[1]Données!$F$24,$B28="SSIAP1",$K28*[1]Données!$B$24)</f>
        <v>54.170000000000101</v>
      </c>
      <c r="P29" s="57">
        <f>IF($B28="SSIAP1",SUM(L29:O29),0)</f>
        <v>0</v>
      </c>
      <c r="Q29" s="72"/>
      <c r="R29" s="72"/>
      <c r="S29" s="75"/>
      <c r="T29" s="69"/>
      <c r="U29" s="69"/>
      <c r="V29" s="69"/>
      <c r="W29" s="69"/>
      <c r="X29" s="57" t="e">
        <f>_xlfn.IFS(X$7="X",T$28*[1]Données!$H$24,Q$3="Samedi",T$28*[1]Données!$D$24,Q$3="Dimanche",T$28*[1]Données!$F$24,$B28="SSIAP1",T$28*[1]Données!$B$24)</f>
        <v>#N/A</v>
      </c>
      <c r="Y29" s="57" t="e">
        <f>_xlfn.IFS(X$7="X",$I28*[1]Données!$I$24,Q$3="Samedi",$I28*[1]Données!$D$24,Q$3="Dimanche",$I28*[1]Données!$F$24,$B28="SSIAP1",$I28*[1]Données!$C$24)</f>
        <v>#N/A</v>
      </c>
      <c r="Z29" s="57" t="e">
        <f>_xlfn.IFS(X$7="X",$J28*[1]Données!$I$24,Q$3="Samedi",$J28*[1]Données!$D$24,Q$3="Dimanche",$J28*[1]Données!$F$24,$B28="SSIAP1",$J28*[1]Données!$C$24)</f>
        <v>#N/A</v>
      </c>
      <c r="AA29" s="57" t="e">
        <f>_xlfn.IFS(X$7="X",$K28*[1]Données!$I$24,Q$3="Samedi",$K28*[1]Données!$D$24,Q$3="Dimanche",$K28*[1]Données!$F$24,$B28="SSIAP1",$K28*[1]Données!$B$24)</f>
        <v>#N/A</v>
      </c>
      <c r="AB29" s="57">
        <f>IF($B28="SSIAP1",SUM(X29:AA29),0)</f>
        <v>0</v>
      </c>
      <c r="AC29" s="72"/>
      <c r="AD29" s="72"/>
      <c r="AE29" s="75"/>
      <c r="AF29" s="69"/>
      <c r="AG29" s="69"/>
      <c r="AH29" s="69"/>
      <c r="AI29" s="69"/>
      <c r="AJ29" s="57" t="e">
        <f>_xlfn.IFS(AJ$7="X",AF$28*[1]Données!$H$24,AC$3="Samedi",AF$28*[1]Données!$D$24,AC$3="Dimanche",AF$28*[1]Données!$F$24,$B28="SSIAP1",AF$28*[1]Données!$B$24)</f>
        <v>#N/A</v>
      </c>
      <c r="AK29" s="57" t="e">
        <f>_xlfn.IFS(AJ$7="X",$I28*[1]Données!$I$24,AC$3="Samedi",$I28*[1]Données!$D$24,AC$3="Dimanche",$I28*[1]Données!$F$24,$B28="SSIAP1",$I28*[1]Données!$C$24)</f>
        <v>#N/A</v>
      </c>
      <c r="AL29" s="57" t="e">
        <f>_xlfn.IFS(AJ$7="X",$J28*[1]Données!$I$24,AC$3="Samedi",$J28*[1]Données!$D$24,AC$3="Dimanche",$J28*[1]Données!$F$24,$B28="SSIAP1",$J28*[1]Données!$C$24)</f>
        <v>#N/A</v>
      </c>
      <c r="AM29" s="57" t="e">
        <f>_xlfn.IFS(AJ$7="X",$K28*[1]Données!$I$24,AC$3="Samedi",$K28*[1]Données!$D$24,AC$3="Dimanche",$K28*[1]Données!$F$24,$B28="SSIAP1",$K28*[1]Données!$B$24)</f>
        <v>#N/A</v>
      </c>
      <c r="AN29" s="57">
        <f>IF($B28="SSIAP1",SUM(AJ29:AM29),0)</f>
        <v>0</v>
      </c>
      <c r="AO29" s="72"/>
      <c r="AP29" s="72"/>
      <c r="AQ29" s="75"/>
      <c r="AR29" s="69"/>
      <c r="AS29" s="69"/>
      <c r="AT29" s="69"/>
      <c r="AU29" s="69"/>
      <c r="AV29" s="57" t="e">
        <f>_xlfn.IFS(AV$7="X",AR$28*[1]Données!$H$24,AO$3="Samedi",AR$28*[1]Données!$D$24,AO$3="Dimanche",AR$28*[1]Données!$F$24,$B28="SSIAP1",AR$28*[1]Données!$B$24)</f>
        <v>#N/A</v>
      </c>
      <c r="AW29" s="57" t="e">
        <f>_xlfn.IFS(AV$7="X",$I28*[1]Données!$I$24,AO$3="Samedi",$I28*[1]Données!$D$24,AO$3="Dimanche",$I28*[1]Données!$F$24,$B28="SSIAP1",$I28*[1]Données!$C$24)</f>
        <v>#N/A</v>
      </c>
      <c r="AX29" s="57" t="e">
        <f>_xlfn.IFS(AV$7="X",$J28*[1]Données!$I$24,AO$3="Samedi",$J28*[1]Données!$D$24,AO$3="Dimanche",$J28*[1]Données!$F$24,$B28="SSIAP1",$J28*[1]Données!$C$24)</f>
        <v>#N/A</v>
      </c>
      <c r="AY29" s="57" t="e">
        <f>_xlfn.IFS(AV$7="X",$K28*[1]Données!$I$24,AO$3="Samedi",$K28*[1]Données!$D$24,AO$3="Dimanche",$K28*[1]Données!$F$24,$B28="SSIAP1",$K28*[1]Données!$B$24)</f>
        <v>#N/A</v>
      </c>
      <c r="AZ29" s="57">
        <f>IF($B28="SSIAP1",SUM(AV29:AY29),0)</f>
        <v>0</v>
      </c>
      <c r="BA29" s="72"/>
      <c r="BB29" s="72"/>
      <c r="BC29" s="75"/>
      <c r="BD29" s="69"/>
      <c r="BE29" s="69"/>
      <c r="BF29" s="69"/>
      <c r="BG29" s="69"/>
      <c r="BH29" s="57">
        <f>_xlfn.IFS(BH$7="X",BD$28*[1]Données!$H$24,BA$3="Samedi",BD$28*[1]Données!$D$24,BA$3="Dimanche",BD$28*[1]Données!$F$24,$B28="SSIAP1",BD$28*[1]Données!$B$24)</f>
        <v>97.6</v>
      </c>
      <c r="BI29" s="57">
        <f>_xlfn.IFS(BH$7="X",$I28*[1]Données!$I$24,BA$3="Samedi",$I28*[1]Données!$D$24,BA$3="Dimanche",$I28*[1]Données!$F$24,$B28="SSIAP1",$I28*[1]Données!$C$24)</f>
        <v>195.2</v>
      </c>
      <c r="BJ29" s="57">
        <f>_xlfn.IFS(BH$7="X",$J28*[1]Données!$I$24,BA$3="Samedi",$J28*[1]Données!$D$24,BA$3="Dimanche",$J28*[1]Données!$F$24,$B28="SSIAP1",$J28*[1]Données!$C$24)</f>
        <v>24.4</v>
      </c>
      <c r="BK29" s="57">
        <f>_xlfn.IFS(BH$7="X",$K28*[1]Données!$I$24,BA$3="Samedi",$K28*[1]Données!$D$24,BA$3="Dimanche",$K28*[1]Données!$F$24,$B28="SSIAP1",$K28*[1]Données!$B$24)</f>
        <v>24.400000000000041</v>
      </c>
      <c r="BL29" s="57">
        <f>IF($B28="SSIAP1",SUM(BH29:BK29),0)</f>
        <v>0</v>
      </c>
      <c r="BM29" s="72"/>
      <c r="BN29" s="72"/>
      <c r="BO29" s="75"/>
      <c r="BP29" s="69"/>
      <c r="BQ29" s="69"/>
      <c r="BR29" s="69"/>
      <c r="BS29" s="69"/>
      <c r="BT29" s="57">
        <f>_xlfn.IFS(BT$7="X",BP$28*[1]Données!$H$24,BM$3="Samedi",BP$28*[1]Données!$D$24,BM$3="Dimanche",BP$28*[1]Données!$F$24,$B28="SSIAP1",BP$28*[1]Données!$B$24)</f>
        <v>107.36</v>
      </c>
      <c r="BU29" s="57">
        <f>_xlfn.IFS(BT$7="X",$I28*[1]Données!$I$24,BM$3="Samedi",$I28*[1]Données!$D$24,BM$3="Dimanche",$I28*[1]Données!$F$24,$B28="SSIAP1",$I28*[1]Données!$C$24)</f>
        <v>214.72</v>
      </c>
      <c r="BV29" s="57">
        <f>_xlfn.IFS(BT$7="X",$J28*[1]Données!$I$24,BM$3="Samedi",$J28*[1]Données!$D$24,BM$3="Dimanche",$J28*[1]Données!$F$24,$B28="SSIAP1",$J28*[1]Données!$C$24)</f>
        <v>26.84</v>
      </c>
      <c r="BW29" s="57">
        <f>_xlfn.IFS(BT$7="X",$K28*[1]Données!$I$24,BM$3="Samedi",$K28*[1]Données!$D$24,BM$3="Dimanche",$K28*[1]Données!$F$24,$B28="SSIAP1",$K28*[1]Données!$B$24)</f>
        <v>26.840000000000046</v>
      </c>
      <c r="BX29" s="57">
        <f>IF($B28="SSIAP1",SUM(BT29:BW29),0)</f>
        <v>0</v>
      </c>
      <c r="BY29" s="72"/>
      <c r="BZ29" s="72"/>
      <c r="CA29" s="75"/>
      <c r="CB29" s="69"/>
      <c r="CC29" s="69"/>
      <c r="CD29" s="69"/>
      <c r="CE29" s="69"/>
      <c r="CF29" s="57" t="e">
        <f>_xlfn.IFS(CF$7="X",CB$28*[1]Données!$H$24,BY$3="Samedi",CB$28*[1]Données!$D$24,BY$3="Dimanche",CB$28*[1]Données!$F$24,$B28="SSIAP1",CB$28*[1]Données!$B$24)</f>
        <v>#N/A</v>
      </c>
      <c r="CG29" s="57" t="e">
        <f>_xlfn.IFS(CF$7="X",$I28*[1]Données!$I$24,BY$3="Samedi",$I28*[1]Données!$D$24,BY$3="Dimanche",$I28*[1]Données!$F$24,$B28="SSIAP1",$I28*[1]Données!$C$24)</f>
        <v>#N/A</v>
      </c>
      <c r="CH29" s="57" t="e">
        <f>_xlfn.IFS(CF$7="X",$J28*[1]Données!$I$24,BY$3="Samedi",$J28*[1]Données!$D$24,BY$3="Dimanche",$J28*[1]Données!$F$24,$B28="SSIAP1",$J28*[1]Données!$C$24)</f>
        <v>#N/A</v>
      </c>
      <c r="CI29" s="57" t="e">
        <f>_xlfn.IFS(CF$7="X",$K28*[1]Données!$I$24,BY$3="Samedi",$K28*[1]Données!$D$24,BY$3="Dimanche",$K28*[1]Données!$F$24,$B28="SSIAP1",$K28*[1]Données!$B$24)</f>
        <v>#N/A</v>
      </c>
      <c r="CJ29" s="57">
        <f>IF($B28="SSIAP1",SUM(CF29:CI29),0)</f>
        <v>0</v>
      </c>
      <c r="CK29" s="72"/>
      <c r="CL29" s="72"/>
      <c r="CM29" s="75"/>
      <c r="CN29" s="69"/>
      <c r="CO29" s="69"/>
      <c r="CP29" s="69"/>
      <c r="CQ29" s="69"/>
      <c r="CR29" s="57" t="e">
        <f>_xlfn.IFS(CR$7="X",CN$28*[1]Données!$H$24,CK$3="Samedi",CN$28*[1]Données!$D$24,CK$3="Dimanche",CN$28*[1]Données!$F$24,$B28="SSIAP1",CN$28*[1]Données!$B$24)</f>
        <v>#N/A</v>
      </c>
      <c r="CS29" s="57" t="e">
        <f>_xlfn.IFS(CR$7="X",$I28*[1]Données!$I$24,CK$3="Samedi",$I28*[1]Données!$D$24,CK$3="Dimanche",$I28*[1]Données!$F$24,$B28="SSIAP1",$I28*[1]Données!$C$24)</f>
        <v>#N/A</v>
      </c>
      <c r="CT29" s="57" t="e">
        <f>_xlfn.IFS(CR$7="X",$J28*[1]Données!$I$24,CK$3="Samedi",$J28*[1]Données!$D$24,CK$3="Dimanche",$J28*[1]Données!$F$24,$B28="SSIAP1",$J28*[1]Données!$C$24)</f>
        <v>#N/A</v>
      </c>
      <c r="CU29" s="57" t="e">
        <f>_xlfn.IFS(CR$7="X",$K28*[1]Données!$I$24,CK$3="Samedi",$K28*[1]Données!$D$24,CK$3="Dimanche",$K28*[1]Données!$F$24,$B28="SSIAP1",$K28*[1]Données!$B$24)</f>
        <v>#N/A</v>
      </c>
      <c r="CV29" s="57">
        <f>IF($B28="SSIAP1",SUM(CR29:CU29),0)</f>
        <v>0</v>
      </c>
      <c r="CW29" s="72"/>
      <c r="CX29" s="72"/>
      <c r="CY29" s="75"/>
      <c r="CZ29" s="69"/>
      <c r="DA29" s="69"/>
      <c r="DB29" s="69"/>
      <c r="DC29" s="69"/>
      <c r="DD29" s="57" t="e">
        <f>_xlfn.IFS(DD$7="X",CZ$28*[1]Données!$H$24,CW$3="Samedi",CZ$28*[1]Données!$D$24,CW$3="Dimanche",CZ$28*[1]Données!$F$24,$B28="SSIAP1",CZ$28*[1]Données!$B$24)</f>
        <v>#N/A</v>
      </c>
      <c r="DE29" s="57" t="e">
        <f>_xlfn.IFS(DD$7="X",$I28*[1]Données!$I$24,CW$3="Samedi",$I28*[1]Données!$D$24,CW$3="Dimanche",$I28*[1]Données!$F$24,$B28="SSIAP1",$I28*[1]Données!$C$24)</f>
        <v>#N/A</v>
      </c>
      <c r="DF29" s="57" t="e">
        <f>_xlfn.IFS(DD$7="X",$J28*[1]Données!$I$24,CW$3="Samedi",$J28*[1]Données!$D$24,CW$3="Dimanche",$J28*[1]Données!$F$24,$B28="SSIAP1",$J28*[1]Données!$C$24)</f>
        <v>#N/A</v>
      </c>
      <c r="DG29" s="57" t="e">
        <f>_xlfn.IFS(DD$7="X",$K28*[1]Données!$I$24,CW$3="Samedi",$K28*[1]Données!$D$24,CW$3="Dimanche",$K28*[1]Données!$F$24,$B28="SSIAP1",$K28*[1]Données!$B$24)</f>
        <v>#N/A</v>
      </c>
      <c r="DH29" s="57">
        <f>IF($B28="SSIAP1",SUM(DD29:DG29),0)</f>
        <v>0</v>
      </c>
      <c r="DI29" s="72"/>
      <c r="DJ29" s="72"/>
      <c r="DK29" s="75"/>
      <c r="DL29" s="69"/>
      <c r="DM29" s="69"/>
      <c r="DN29" s="69"/>
      <c r="DO29" s="69"/>
      <c r="DP29" s="57" t="e">
        <f>_xlfn.IFS(DP$7="X",DL$28*[1]Données!$H$24,DI$3="Samedi",DL$28*[1]Données!$D$24,DI$3="Dimanche",DL$28*[1]Données!$F$24,$B28="SSIAP1",DL$28*[1]Données!$B$24)</f>
        <v>#N/A</v>
      </c>
      <c r="DQ29" s="57" t="e">
        <f>_xlfn.IFS(DP$7="X",$I28*[1]Données!$I$24,DI$3="Samedi",$I28*[1]Données!$D$24,DI$3="Dimanche",$I28*[1]Données!$F$24,$B28="SSIAP1",$I28*[1]Données!$C$24)</f>
        <v>#N/A</v>
      </c>
      <c r="DR29" s="57" t="e">
        <f>_xlfn.IFS(DP$7="X",$J28*[1]Données!$I$24,DI$3="Samedi",$J28*[1]Données!$D$24,DI$3="Dimanche",$J28*[1]Données!$F$24,$B28="SSIAP1",$J28*[1]Données!$C$24)</f>
        <v>#N/A</v>
      </c>
      <c r="DS29" s="57" t="e">
        <f>_xlfn.IFS(DP$7="X",$K28*[1]Données!$I$24,DI$3="Samedi",$K28*[1]Données!$D$24,DI$3="Dimanche",$K28*[1]Données!$F$24,$B28="SSIAP1",$K28*[1]Données!$B$24)</f>
        <v>#N/A</v>
      </c>
      <c r="DT29" s="57">
        <f>IF($B28="SSIAP1",SUM(DP29:DS29),0)</f>
        <v>0</v>
      </c>
      <c r="DU29" s="72"/>
      <c r="DV29" s="72"/>
      <c r="DW29" s="75"/>
      <c r="DX29" s="69"/>
      <c r="DY29" s="69"/>
      <c r="DZ29" s="69"/>
      <c r="EA29" s="69"/>
      <c r="EB29" s="57" t="e">
        <f>_xlfn.IFS(EB$7="X",DX$28*[1]Données!$H$24,DU$3="Samedi",DX$28*[1]Données!$D$24,DU$3="Dimanche",DX$28*[1]Données!$F$24,$B28="SSIAP1",DX$28*[1]Données!$B$24)</f>
        <v>#N/A</v>
      </c>
      <c r="EC29" s="57" t="e">
        <f>_xlfn.IFS(EB$7="X",$I28*[1]Données!$I$24,DU$3="Samedi",$I28*[1]Données!$D$24,DU$3="Dimanche",$I28*[1]Données!$F$24,$B28="SSIAP1",$I28*[1]Données!$C$24)</f>
        <v>#N/A</v>
      </c>
      <c r="ED29" s="57" t="e">
        <f>_xlfn.IFS(EB$7="X",$J28*[1]Données!$I$24,DU$3="Samedi",$J28*[1]Données!$D$24,DU$3="Dimanche",$J28*[1]Données!$F$24,$B28="SSIAP1",$J28*[1]Données!$C$24)</f>
        <v>#N/A</v>
      </c>
      <c r="EE29" s="57" t="e">
        <f>_xlfn.IFS(EB$7="X",$K28*[1]Données!$I$24,DU$3="Samedi",$K28*[1]Données!$D$24,DU$3="Dimanche",$K28*[1]Données!$F$24,$B28="SSIAP1",$K28*[1]Données!$B$24)</f>
        <v>#N/A</v>
      </c>
      <c r="EF29" s="57">
        <f>IF($B28="SSIAP1",SUM(EB29:EE29),0)</f>
        <v>0</v>
      </c>
      <c r="EG29" s="72"/>
      <c r="EH29" s="72"/>
      <c r="EI29" s="75"/>
      <c r="EJ29" s="69"/>
      <c r="EK29" s="69"/>
      <c r="EL29" s="69"/>
      <c r="EM29" s="69"/>
      <c r="EN29" s="57">
        <f>_xlfn.IFS(EN$7="X",EJ$28*[1]Données!$H$24,EG$3="Samedi",EJ$28*[1]Données!$D$24,EG$3="Dimanche",EJ$28*[1]Données!$F$24,$B28="SSIAP1",EJ$28*[1]Données!$B$24)</f>
        <v>97.6</v>
      </c>
      <c r="EO29" s="57">
        <f>_xlfn.IFS(EN$7="X",$I28*[1]Données!$I$24,EG$3="Samedi",$I28*[1]Données!$D$24,EG$3="Dimanche",$I28*[1]Données!$F$24,$B28="SSIAP1",$I28*[1]Données!$C$24)</f>
        <v>195.2</v>
      </c>
      <c r="EP29" s="57">
        <f>_xlfn.IFS(EN$7="X",$J28*[1]Données!$I$24,EG$3="Samedi",$J28*[1]Données!$D$24,EG$3="Dimanche",$J28*[1]Données!$F$24,$B28="SSIAP1",$J28*[1]Données!$C$24)</f>
        <v>24.4</v>
      </c>
      <c r="EQ29" s="57">
        <f>_xlfn.IFS(EN$7="X",$K28*[1]Données!$I$24,EG$3="Samedi",$K28*[1]Données!$D$24,EG$3="Dimanche",$K28*[1]Données!$F$24,$B28="SSIAP1",$K28*[1]Données!$B$24)</f>
        <v>24.400000000000041</v>
      </c>
      <c r="ER29" s="57">
        <f>IF($B28="SSIAP1",SUM(EN29:EQ29),0)</f>
        <v>0</v>
      </c>
      <c r="ES29" s="72"/>
      <c r="ET29" s="72"/>
      <c r="EU29" s="75"/>
      <c r="EV29" s="69"/>
      <c r="EW29" s="69"/>
      <c r="EX29" s="69"/>
      <c r="EY29" s="69"/>
      <c r="EZ29" s="57">
        <f>_xlfn.IFS(EZ$7="X",EV$28*[1]Données!$H$24,ES$3="Samedi",EV$28*[1]Données!$D$24,ES$3="Dimanche",EV$28*[1]Données!$F$24,$B28="SSIAP1",EV$28*[1]Données!$B$24)</f>
        <v>107.36</v>
      </c>
      <c r="FA29" s="57">
        <f>_xlfn.IFS(EZ$7="X",$I28*[1]Données!$I$24,ES$3="Samedi",$I28*[1]Données!$D$24,ES$3="Dimanche",$I28*[1]Données!$F$24,$B28="SSIAP1",$I28*[1]Données!$C$24)</f>
        <v>214.72</v>
      </c>
      <c r="FB29" s="57">
        <f>_xlfn.IFS(EZ$7="X",$J28*[1]Données!$I$24,ES$3="Samedi",$J28*[1]Données!$D$24,ES$3="Dimanche",$J28*[1]Données!$F$24,$B28="SSIAP1",$J28*[1]Données!$C$24)</f>
        <v>26.84</v>
      </c>
      <c r="FC29" s="57">
        <f>_xlfn.IFS(EZ$7="X",$K28*[1]Données!$I$24,ES$3="Samedi",$K28*[1]Données!$D$24,ES$3="Dimanche",$K28*[1]Données!$F$24,$B28="SSIAP1",$K28*[1]Données!$B$24)</f>
        <v>26.840000000000046</v>
      </c>
      <c r="FD29" s="57">
        <f>IF($B28="SSIAP1",SUM(EZ29:FC29),0)</f>
        <v>0</v>
      </c>
      <c r="FE29" s="72"/>
      <c r="FF29" s="72"/>
      <c r="FG29" s="75"/>
      <c r="FH29" s="69"/>
      <c r="FI29" s="69"/>
      <c r="FJ29" s="69"/>
      <c r="FK29" s="69"/>
      <c r="FL29" s="57" t="e">
        <f>_xlfn.IFS(FL$7="X",FH$28*[1]Données!$H$24,FE$3="Samedi",FH$28*[1]Données!$D$24,FE$3="Dimanche",FH$28*[1]Données!$F$24,$B28="SSIAP1",FH$28*[1]Données!$B$24)</f>
        <v>#N/A</v>
      </c>
      <c r="FM29" s="57" t="e">
        <f>_xlfn.IFS(FL$7="X",$I28*[1]Données!$I$24,FE$3="Samedi",$I28*[1]Données!$D$24,FE$3="Dimanche",$I28*[1]Données!$F$24,$B28="SSIAP1",$I28*[1]Données!$C$24)</f>
        <v>#N/A</v>
      </c>
      <c r="FN29" s="57" t="e">
        <f>_xlfn.IFS(FL$7="X",$J28*[1]Données!$I$24,FE$3="Samedi",$J28*[1]Données!$D$24,FE$3="Dimanche",$J28*[1]Données!$F$24,$B28="SSIAP1",$J28*[1]Données!$C$24)</f>
        <v>#N/A</v>
      </c>
      <c r="FO29" s="57" t="e">
        <f>_xlfn.IFS(FL$7="X",$K28*[1]Données!$I$24,FE$3="Samedi",$K28*[1]Données!$D$24,FE$3="Dimanche",$K28*[1]Données!$F$24,$B28="SSIAP1",$K28*[1]Données!$B$24)</f>
        <v>#N/A</v>
      </c>
      <c r="FP29" s="57">
        <f>IF($B28="SSIAP1",SUM(FL29:FO29),0)</f>
        <v>0</v>
      </c>
      <c r="FQ29" s="72"/>
      <c r="FR29" s="72"/>
      <c r="FS29" s="75"/>
      <c r="FT29" s="69"/>
      <c r="FU29" s="69"/>
      <c r="FV29" s="69"/>
      <c r="FW29" s="69"/>
      <c r="FX29" s="57" t="e">
        <f>_xlfn.IFS(FX$7="X",FT$28*[1]Données!$H$24,FQ$3="Samedi",FT$28*[1]Données!$D$24,FQ$3="Dimanche",FT$28*[1]Données!$F$24,$B28="SSIAP1",FT$28*[1]Données!$B$24)</f>
        <v>#N/A</v>
      </c>
      <c r="FY29" s="57" t="e">
        <f>_xlfn.IFS(FX$7="X",$I28*[1]Données!$I$24,FQ$3="Samedi",$I28*[1]Données!$D$24,FQ$3="Dimanche",$I28*[1]Données!$F$24,$B28="SSIAP1",$I28*[1]Données!$C$24)</f>
        <v>#N/A</v>
      </c>
      <c r="FZ29" s="57" t="e">
        <f>_xlfn.IFS(FX$7="X",$J28*[1]Données!$I$24,FQ$3="Samedi",$J28*[1]Données!$D$24,FQ$3="Dimanche",$J28*[1]Données!$F$24,$B28="SSIAP1",$J28*[1]Données!$C$24)</f>
        <v>#N/A</v>
      </c>
      <c r="GA29" s="57" t="e">
        <f>_xlfn.IFS(FX$7="X",$K28*[1]Données!$I$24,FQ$3="Samedi",$K28*[1]Données!$D$24,FQ$3="Dimanche",$K28*[1]Données!$F$24,$B28="SSIAP1",$K28*[1]Données!$B$24)</f>
        <v>#N/A</v>
      </c>
      <c r="GB29" s="57">
        <f>IF($B28="SSIAP1",SUM(FX29:GA29),0)</f>
        <v>0</v>
      </c>
      <c r="GC29" s="72"/>
      <c r="GD29" s="72"/>
      <c r="GE29" s="75"/>
      <c r="GF29" s="69"/>
      <c r="GG29" s="69"/>
      <c r="GH29" s="69"/>
      <c r="GI29" s="69"/>
      <c r="GJ29" s="57" t="e">
        <f>_xlfn.IFS(GJ$7="X",GF$28*[1]Données!$H$24,GC$3="Samedi",GF$28*[1]Données!$D$24,GC$3="Dimanche",GF$28*[1]Données!$F$24,$B28="SSIAP1",GF$28*[1]Données!$B$24)</f>
        <v>#N/A</v>
      </c>
      <c r="GK29" s="57" t="e">
        <f>_xlfn.IFS(GJ$7="X",$I28*[1]Données!$I$24,GC$3="Samedi",$I28*[1]Données!$D$24,GC$3="Dimanche",$I28*[1]Données!$F$24,$B28="SSIAP1",$I28*[1]Données!$C$24)</f>
        <v>#N/A</v>
      </c>
      <c r="GL29" s="57" t="e">
        <f>_xlfn.IFS(GJ$7="X",$J28*[1]Données!$I$24,GC$3="Samedi",$J28*[1]Données!$D$24,GC$3="Dimanche",$J28*[1]Données!$F$24,$B28="SSIAP1",$J28*[1]Données!$C$24)</f>
        <v>#N/A</v>
      </c>
      <c r="GM29" s="57" t="e">
        <f>_xlfn.IFS(GJ$7="X",$K28*[1]Données!$I$24,GC$3="Samedi",$K28*[1]Données!$D$24,GC$3="Dimanche",$K28*[1]Données!$F$24,$B28="SSIAP1",$K28*[1]Données!$B$24)</f>
        <v>#N/A</v>
      </c>
      <c r="GN29" s="57">
        <f>IF($B28="SSIAP1",SUM(GJ29:GM29),0)</f>
        <v>0</v>
      </c>
      <c r="GO29" s="72"/>
      <c r="GP29" s="72"/>
      <c r="GQ29" s="75"/>
      <c r="GR29" s="69"/>
      <c r="GS29" s="69"/>
      <c r="GT29" s="69"/>
      <c r="GU29" s="69"/>
      <c r="GV29" s="57" t="e">
        <f>_xlfn.IFS(GV$7="X",GR$28*[1]Données!$H$24,GO$3="Samedi",GR$28*[1]Données!$D$24,GO$3="Dimanche",GR$28*[1]Données!$F$24,$B28="SSIAP1",GR$28*[1]Données!$B$24)</f>
        <v>#N/A</v>
      </c>
      <c r="GW29" s="57" t="e">
        <f>_xlfn.IFS(GV$7="X",$I28*[1]Données!$I$24,GO$3="Samedi",$I28*[1]Données!$D$24,GO$3="Dimanche",$I28*[1]Données!$F$24,$B28="SSIAP1",$I28*[1]Données!$C$24)</f>
        <v>#N/A</v>
      </c>
      <c r="GX29" s="57" t="e">
        <f>_xlfn.IFS(GV$7="X",$J28*[1]Données!$I$24,GO$3="Samedi",$J28*[1]Données!$D$24,GO$3="Dimanche",$J28*[1]Données!$F$24,$B28="SSIAP1",$J28*[1]Données!$C$24)</f>
        <v>#N/A</v>
      </c>
      <c r="GY29" s="57" t="e">
        <f>_xlfn.IFS(GV$7="X",$K28*[1]Données!$I$24,GO$3="Samedi",$K28*[1]Données!$D$24,GO$3="Dimanche",$K28*[1]Données!$F$24,$B28="SSIAP1",$K28*[1]Données!$B$24)</f>
        <v>#N/A</v>
      </c>
      <c r="GZ29" s="57">
        <f>IF($B28="SSIAP1",SUM(GV29:GY29),0)</f>
        <v>0</v>
      </c>
      <c r="HA29" s="72"/>
      <c r="HB29" s="72"/>
      <c r="HC29" s="75"/>
      <c r="HD29" s="69"/>
      <c r="HE29" s="69"/>
      <c r="HF29" s="69"/>
      <c r="HG29" s="69"/>
      <c r="HH29" s="57" t="e">
        <f>_xlfn.IFS(HH$7="X",HD$28*[1]Données!$H$24,HA$3="Samedi",HD$28*[1]Données!$D$24,HA$3="Dimanche",HD$28*[1]Données!$F$24,$B28="SSIAP1",HD$28*[1]Données!$B$24)</f>
        <v>#N/A</v>
      </c>
      <c r="HI29" s="57" t="e">
        <f>_xlfn.IFS(HH$7="X",$I28*[1]Données!$I$24,HA$3="Samedi",$I28*[1]Données!$D$24,HA$3="Dimanche",$I28*[1]Données!$F$24,$B28="SSIAP1",$I28*[1]Données!$C$24)</f>
        <v>#N/A</v>
      </c>
      <c r="HJ29" s="57" t="e">
        <f>_xlfn.IFS(HH$7="X",$J28*[1]Données!$I$24,HA$3="Samedi",$J28*[1]Données!$D$24,HA$3="Dimanche",$J28*[1]Données!$F$24,$B28="SSIAP1",$J28*[1]Données!$C$24)</f>
        <v>#N/A</v>
      </c>
      <c r="HK29" s="57" t="e">
        <f>_xlfn.IFS(HH$7="X",$K28*[1]Données!$I$24,HA$3="Samedi",$K28*[1]Données!$D$24,HA$3="Dimanche",$K28*[1]Données!$F$24,$B28="SSIAP1",$K28*[1]Données!$B$24)</f>
        <v>#N/A</v>
      </c>
      <c r="HL29" s="57">
        <f>IF($B28="SSIAP1",SUM(HH29:HK29),0)</f>
        <v>0</v>
      </c>
      <c r="HM29" s="72"/>
      <c r="HN29" s="72"/>
      <c r="HO29" s="75"/>
      <c r="HP29" s="69"/>
      <c r="HQ29" s="69"/>
      <c r="HR29" s="69"/>
      <c r="HS29" s="69"/>
      <c r="HT29" s="57">
        <f>_xlfn.IFS(HT$7="X",HP$28*[1]Données!$H$24,HM$3="Samedi",HP$28*[1]Données!$D$24,HM$3="Dimanche",HP$28*[1]Données!$F$24,$B28="SSIAP1",HP$28*[1]Données!$B$24)</f>
        <v>97.6</v>
      </c>
      <c r="HU29" s="57">
        <f>_xlfn.IFS(HT$7="X",$I28*[1]Données!$I$24,HM$3="Samedi",$I28*[1]Données!$D$24,HM$3="Dimanche",$I28*[1]Données!$F$24,$B28="SSIAP1",$I28*[1]Données!$C$24)</f>
        <v>195.2</v>
      </c>
      <c r="HV29" s="57">
        <f>_xlfn.IFS(HT$7="X",$J28*[1]Données!$I$24,HM$3="Samedi",$J28*[1]Données!$D$24,HM$3="Dimanche",$J28*[1]Données!$F$24,$B28="SSIAP1",$J28*[1]Données!$C$24)</f>
        <v>24.4</v>
      </c>
      <c r="HW29" s="57">
        <f>_xlfn.IFS(HT$7="X",$K28*[1]Données!$I$24,HM$3="Samedi",$K28*[1]Données!$D$24,HM$3="Dimanche",$K28*[1]Données!$F$24,$B28="SSIAP1",$K28*[1]Données!$B$24)</f>
        <v>24.400000000000041</v>
      </c>
      <c r="HX29" s="57">
        <f>IF($B28="SSIAP1",SUM(HT29:HW29),0)</f>
        <v>0</v>
      </c>
      <c r="HY29" s="72"/>
      <c r="HZ29" s="72"/>
      <c r="IA29" s="75"/>
      <c r="IB29" s="69"/>
      <c r="IC29" s="69"/>
      <c r="ID29" s="69"/>
      <c r="IE29" s="69"/>
      <c r="IF29" s="57">
        <f>_xlfn.IFS(IF$7="X",IB$28*[1]Données!$H$24,HY$3="Samedi",IB$28*[1]Données!$D$24,HY$3="Dimanche",IB$28*[1]Données!$F$24,$B28="SSIAP1",IB$28*[1]Données!$B$24)</f>
        <v>107.36</v>
      </c>
      <c r="IG29" s="57">
        <f>_xlfn.IFS(IF$7="X",$I28*[1]Données!$I$24,HY$3="Samedi",$I28*[1]Données!$D$24,HY$3="Dimanche",$I28*[1]Données!$F$24,$B28="SSIAP1",$I28*[1]Données!$C$24)</f>
        <v>214.72</v>
      </c>
      <c r="IH29" s="57">
        <f>_xlfn.IFS(IF$7="X",$J28*[1]Données!$I$24,HY$3="Samedi",$J28*[1]Données!$D$24,HY$3="Dimanche",$J28*[1]Données!$F$24,$B28="SSIAP1",$J28*[1]Données!$C$24)</f>
        <v>26.84</v>
      </c>
      <c r="II29" s="57">
        <f>_xlfn.IFS(IF$7="X",$K28*[1]Données!$I$24,HY$3="Samedi",$K28*[1]Données!$D$24,HY$3="Dimanche",$K28*[1]Données!$F$24,$B28="SSIAP1",$K28*[1]Données!$B$24)</f>
        <v>26.840000000000046</v>
      </c>
      <c r="IJ29" s="57">
        <f>IF($B28="SSIAP1",SUM(IF29:II29),0)</f>
        <v>0</v>
      </c>
      <c r="IK29" s="72"/>
      <c r="IL29" s="72"/>
      <c r="IM29" s="75"/>
      <c r="IN29" s="69"/>
      <c r="IO29" s="69"/>
      <c r="IP29" s="69"/>
      <c r="IQ29" s="69"/>
      <c r="IR29" s="57" t="e">
        <f>_xlfn.IFS(IR$7="X",IN$28*[1]Données!$H$24,IK$3="Samedi",IN$28*[1]Données!$D$24,IK$3="Dimanche",IN$28*[1]Données!$F$24,$B28="SSIAP1",IN$28*[1]Données!$B$24)</f>
        <v>#N/A</v>
      </c>
      <c r="IS29" s="57" t="e">
        <f>_xlfn.IFS(IR$7="X",$I28*[1]Données!$I$24,IK$3="Samedi",$I28*[1]Données!$D$24,IK$3="Dimanche",$I28*[1]Données!$F$24,$B28="SSIAP1",$I28*[1]Données!$C$24)</f>
        <v>#N/A</v>
      </c>
      <c r="IT29" s="57" t="e">
        <f>_xlfn.IFS(IR$7="X",$J28*[1]Données!$I$24,IK$3="Samedi",$J28*[1]Données!$D$24,IK$3="Dimanche",$J28*[1]Données!$F$24,$B28="SSIAP1",$J28*[1]Données!$C$24)</f>
        <v>#N/A</v>
      </c>
      <c r="IU29" s="57" t="e">
        <f>_xlfn.IFS(IR$7="X",$K28*[1]Données!$I$24,IK$3="Samedi",$K28*[1]Données!$D$24,IK$3="Dimanche",$K28*[1]Données!$F$24,$B28="SSIAP1",$K28*[1]Données!$B$24)</f>
        <v>#N/A</v>
      </c>
      <c r="IV29" s="57">
        <f>IF($B28="SSIAP1",SUM(IR29:IU29),0)</f>
        <v>0</v>
      </c>
      <c r="IW29" s="72"/>
      <c r="IX29" s="72"/>
      <c r="IY29" s="75"/>
      <c r="IZ29" s="69"/>
      <c r="JA29" s="69"/>
      <c r="JB29" s="69"/>
      <c r="JC29" s="69"/>
      <c r="JD29" s="57" t="e">
        <f>_xlfn.IFS(JD$7="X",IZ$28*[1]Données!$H$24,IW$3="Samedi",IZ$28*[1]Données!$D$24,IW$3="Dimanche",IZ$28*[1]Données!$F$24,$B28="SSIAP1",IZ$28*[1]Données!$B$24)</f>
        <v>#N/A</v>
      </c>
      <c r="JE29" s="57" t="e">
        <f>_xlfn.IFS(JD$7="X",$I28*[1]Données!$I$24,IW$3="Samedi",$I28*[1]Données!$D$24,IW$3="Dimanche",$I28*[1]Données!$F$24,$B28="SSIAP1",$I28*[1]Données!$C$24)</f>
        <v>#N/A</v>
      </c>
      <c r="JF29" s="57" t="e">
        <f>_xlfn.IFS(JD$7="X",$J28*[1]Données!$I$24,IW$3="Samedi",$J28*[1]Données!$D$24,IW$3="Dimanche",$J28*[1]Données!$F$24,$B28="SSIAP1",$J28*[1]Données!$C$24)</f>
        <v>#N/A</v>
      </c>
      <c r="JG29" s="57" t="e">
        <f>_xlfn.IFS(JD$7="X",$K28*[1]Données!$I$24,IW$3="Samedi",$K28*[1]Données!$D$24,IW$3="Dimanche",$K28*[1]Données!$F$24,$B28="SSIAP1",$K28*[1]Données!$B$24)</f>
        <v>#N/A</v>
      </c>
      <c r="JH29" s="57">
        <f>IF($B28="SSIAP1",SUM(JD29:JG29),0)</f>
        <v>0</v>
      </c>
      <c r="JI29" s="72"/>
      <c r="JJ29" s="72"/>
      <c r="JK29" s="75"/>
      <c r="JL29" s="69"/>
      <c r="JM29" s="69"/>
      <c r="JN29" s="69"/>
      <c r="JO29" s="69"/>
      <c r="JP29" s="57" t="e">
        <f>_xlfn.IFS(JP$7="X",JL$28*[1]Données!$H$24,JI$3="Samedi",JL$28*[1]Données!$D$24,JI$3="Dimanche",JL$28*[1]Données!$F$24,$B28="SSIAP1",JL$28*[1]Données!$B$24)</f>
        <v>#N/A</v>
      </c>
      <c r="JQ29" s="57" t="e">
        <f>_xlfn.IFS(JP$7="X",$I28*[1]Données!$I$24,JI$3="Samedi",$I28*[1]Données!$D$24,JI$3="Dimanche",$I28*[1]Données!$F$24,$B28="SSIAP1",$I28*[1]Données!$C$24)</f>
        <v>#N/A</v>
      </c>
      <c r="JR29" s="57" t="e">
        <f>_xlfn.IFS(JP$7="X",$J28*[1]Données!$I$24,JI$3="Samedi",$J28*[1]Données!$D$24,JI$3="Dimanche",$J28*[1]Données!$F$24,$B28="SSIAP1",$J28*[1]Données!$C$24)</f>
        <v>#N/A</v>
      </c>
      <c r="JS29" s="57" t="e">
        <f>_xlfn.IFS(JP$7="X",$K28*[1]Données!$I$24,JI$3="Samedi",$K28*[1]Données!$D$24,JI$3="Dimanche",$K28*[1]Données!$F$24,$B28="SSIAP1",$K28*[1]Données!$B$24)</f>
        <v>#N/A</v>
      </c>
      <c r="JT29" s="57">
        <f>IF($B28="SSIAP1",SUM(JP29:JS29),0)</f>
        <v>0</v>
      </c>
      <c r="JU29" s="72"/>
      <c r="JV29" s="72"/>
      <c r="JW29" s="75"/>
      <c r="JX29" s="69"/>
      <c r="JY29" s="69"/>
      <c r="JZ29" s="69"/>
      <c r="KA29" s="69"/>
      <c r="KB29" s="57" t="e">
        <f>_xlfn.IFS(KB$7="X",JX$28*[1]Données!$H$24,JU$3="Samedi",JX$28*[1]Données!$D$24,JU$3="Dimanche",JX$28*[1]Données!$F$24,$B28="SSIAP1",JX$28*[1]Données!$B$24)</f>
        <v>#N/A</v>
      </c>
      <c r="KC29" s="57" t="e">
        <f>_xlfn.IFS(KB$7="X",$I28*[1]Données!$I$24,JU$3="Samedi",$I28*[1]Données!$D$24,JU$3="Dimanche",$I28*[1]Données!$F$24,$B28="SSIAP1",$I28*[1]Données!$C$24)</f>
        <v>#N/A</v>
      </c>
      <c r="KD29" s="57" t="e">
        <f>_xlfn.IFS(KB$7="X",$J28*[1]Données!$I$24,JU$3="Samedi",$J28*[1]Données!$D$24,JU$3="Dimanche",$J28*[1]Données!$F$24,$B28="SSIAP1",$J28*[1]Données!$C$24)</f>
        <v>#N/A</v>
      </c>
      <c r="KE29" s="57" t="e">
        <f>_xlfn.IFS(KB$7="X",$K28*[1]Données!$I$24,JU$3="Samedi",$K28*[1]Données!$D$24,JU$3="Dimanche",$K28*[1]Données!$F$24,$B28="SSIAP1",$K28*[1]Données!$B$24)</f>
        <v>#N/A</v>
      </c>
      <c r="KF29" s="57">
        <f>IF($B28="SSIAP1",SUM(KB29:KE29),0)</f>
        <v>0</v>
      </c>
      <c r="KG29" s="72"/>
      <c r="KH29" s="72"/>
      <c r="KI29" s="75"/>
      <c r="KJ29" s="69"/>
      <c r="KK29" s="69"/>
      <c r="KL29" s="69"/>
      <c r="KM29" s="69"/>
      <c r="KN29" s="57" t="e">
        <f>_xlfn.IFS(KN$7="X",KJ$28*[1]Données!$H$24,KG$3="Samedi",KJ$28*[1]Données!$D$24,KG$3="Dimanche",KJ$28*[1]Données!$F$24,$B28="SSIAP1",KJ$28*[1]Données!$B$24)</f>
        <v>#N/A</v>
      </c>
      <c r="KO29" s="57" t="e">
        <f>_xlfn.IFS(KN$7="X",$I28*[1]Données!$I$24,KG$3="Samedi",$I28*[1]Données!$D$24,KG$3="Dimanche",$I28*[1]Données!$F$24,$B28="SSIAP1",$I28*[1]Données!$C$24)</f>
        <v>#N/A</v>
      </c>
      <c r="KP29" s="57" t="e">
        <f>_xlfn.IFS(KN$7="X",$J28*[1]Données!$I$24,KG$3="Samedi",$J28*[1]Données!$D$24,KG$3="Dimanche",$J28*[1]Données!$F$24,$B28="SSIAP1",$J28*[1]Données!$C$24)</f>
        <v>#N/A</v>
      </c>
      <c r="KQ29" s="57" t="e">
        <f>_xlfn.IFS(KN$7="X",$K28*[1]Données!$I$24,KG$3="Samedi",$K28*[1]Données!$D$24,KG$3="Dimanche",$K28*[1]Données!$F$24,$B28="SSIAP1",$K28*[1]Données!$B$24)</f>
        <v>#N/A</v>
      </c>
      <c r="KR29" s="57">
        <f>IF($B28="SSIAP1",SUM(KN29:KQ29),0)</f>
        <v>0</v>
      </c>
      <c r="KS29" s="72"/>
      <c r="KT29" s="72"/>
      <c r="KU29" s="75"/>
      <c r="KV29" s="69"/>
      <c r="KW29" s="69"/>
      <c r="KX29" s="69"/>
      <c r="KY29" s="69"/>
      <c r="KZ29" s="57">
        <f>_xlfn.IFS(KZ$7="X",KV$28*[1]Données!$H$24,KS$3="Samedi",KV$28*[1]Données!$D$24,KS$3="Dimanche",KV$28*[1]Données!$F$24,$B28="SSIAP1",KV$28*[1]Données!$B$24)</f>
        <v>97.6</v>
      </c>
      <c r="LA29" s="57">
        <f>_xlfn.IFS(KZ$7="X",$I28*[1]Données!$I$24,KS$3="Samedi",$I28*[1]Données!$D$24,KS$3="Dimanche",$I28*[1]Données!$F$24,$B28="SSIAP1",$I28*[1]Données!$C$24)</f>
        <v>195.2</v>
      </c>
      <c r="LB29" s="57">
        <f>_xlfn.IFS(KZ$7="X",$J28*[1]Données!$I$24,KS$3="Samedi",$J28*[1]Données!$D$24,KS$3="Dimanche",$J28*[1]Données!$F$24,$B28="SSIAP1",$J28*[1]Données!$C$24)</f>
        <v>24.4</v>
      </c>
      <c r="LC29" s="57">
        <f>_xlfn.IFS(KZ$7="X",$K28*[1]Données!$I$24,KS$3="Samedi",$K28*[1]Données!$D$24,KS$3="Dimanche",$K28*[1]Données!$F$24,$B28="SSIAP1",$K28*[1]Données!$B$24)</f>
        <v>24.400000000000041</v>
      </c>
      <c r="LD29" s="57">
        <f>IF($B28="SSIAP1",SUM(KZ29:LC29),0)</f>
        <v>0</v>
      </c>
      <c r="LE29" s="72"/>
      <c r="LF29" s="72"/>
      <c r="LG29" s="75"/>
      <c r="LH29" s="69"/>
      <c r="LI29" s="69"/>
      <c r="LJ29" s="69"/>
      <c r="LK29" s="69"/>
      <c r="LL29" s="57">
        <f>_xlfn.IFS(LL$7="X",LH$28*[1]Données!$H$24,LE$3="Samedi",LH$28*[1]Données!$D$24,LE$3="Dimanche",LH$28*[1]Données!$F$24,$B28="SSIAP1",LH$28*[1]Données!$B$24)</f>
        <v>107.36</v>
      </c>
      <c r="LM29" s="57">
        <f>_xlfn.IFS(LL$7="X",$I28*[1]Données!$I$24,LE$3="Samedi",$I28*[1]Données!$D$24,LE$3="Dimanche",$I28*[1]Données!$F$24,$B28="SSIAP1",$I28*[1]Données!$C$24)</f>
        <v>214.72</v>
      </c>
      <c r="LN29" s="57">
        <f>_xlfn.IFS(LL$7="X",$J28*[1]Données!$I$24,LE$3="Samedi",$J28*[1]Données!$D$24,LE$3="Dimanche",$J28*[1]Données!$F$24,$B28="SSIAP1",$J28*[1]Données!$C$24)</f>
        <v>26.84</v>
      </c>
      <c r="LO29" s="57">
        <f>_xlfn.IFS(LL$7="X",$K28*[1]Données!$I$24,LE$3="Samedi",$K28*[1]Données!$D$24,LE$3="Dimanche",$K28*[1]Données!$F$24,$B28="SSIAP1",$K28*[1]Données!$B$24)</f>
        <v>26.840000000000046</v>
      </c>
      <c r="LP29" s="57">
        <f>IF($B28="SSIAP1",SUM(LL29:LO29),0)</f>
        <v>0</v>
      </c>
      <c r="LQ29" s="72"/>
      <c r="LR29" s="72"/>
      <c r="LS29" s="75"/>
      <c r="LT29" s="69"/>
      <c r="LU29" s="69"/>
      <c r="LV29" s="69"/>
      <c r="LW29" s="69"/>
      <c r="LX29" s="57" t="e">
        <f>_xlfn.IFS(LX$7="X",LT$28*[1]Données!$H$24,LQ$3="Samedi",LT$28*[1]Données!$D$24,LQ$3="Dimanche",LT$28*[1]Données!$F$24,$B28="SSIAP1",LT$28*[1]Données!$B$24)</f>
        <v>#N/A</v>
      </c>
      <c r="LY29" s="57" t="e">
        <f>_xlfn.IFS(LX$7="X",$I28*[1]Données!$I$24,LQ$3="Samedi",$I28*[1]Données!$D$24,LQ$3="Dimanche",$I28*[1]Données!$F$24,$B28="SSIAP1",$I28*[1]Données!$C$24)</f>
        <v>#N/A</v>
      </c>
      <c r="LZ29" s="57" t="e">
        <f>_xlfn.IFS(LX$7="X",$J28*[1]Données!$I$24,LQ$3="Samedi",$J28*[1]Données!$D$24,LQ$3="Dimanche",$J28*[1]Données!$F$24,$B28="SSIAP1",$J28*[1]Données!$C$24)</f>
        <v>#N/A</v>
      </c>
      <c r="MA29" s="57" t="e">
        <f>_xlfn.IFS(LX$7="X",$K28*[1]Données!$I$24,LQ$3="Samedi",$K28*[1]Données!$D$24,LQ$3="Dimanche",$K28*[1]Données!$F$24,$B28="SSIAP1",$K28*[1]Données!$B$24)</f>
        <v>#N/A</v>
      </c>
      <c r="MB29" s="57">
        <f>IF($B28="SSIAP1",SUM(LX29:MA29),0)</f>
        <v>0</v>
      </c>
      <c r="MC29" s="72"/>
      <c r="MD29" s="72"/>
      <c r="ME29" s="75"/>
      <c r="MF29" s="69"/>
      <c r="MG29" s="69"/>
      <c r="MH29" s="69"/>
      <c r="MI29" s="69"/>
      <c r="MJ29" s="57" t="e">
        <f>_xlfn.IFS(MJ$7="X",MF$28*[1]Données!$H$24,MC$3="Samedi",MF$28*[1]Données!$D$24,MC$3="Dimanche",MF$28*[1]Données!$F$24,$B28="SSIAP1",MF$28*[1]Données!$B$24)</f>
        <v>#N/A</v>
      </c>
      <c r="MK29" s="57" t="e">
        <f>_xlfn.IFS(MJ$7="X",$I28*[1]Données!$I$24,MC$3="Samedi",$I28*[1]Données!$D$24,MC$3="Dimanche",$I28*[1]Données!$F$24,$B28="SSIAP1",$I28*[1]Données!$C$24)</f>
        <v>#N/A</v>
      </c>
      <c r="ML29" s="57" t="e">
        <f>_xlfn.IFS(MJ$7="X",$J28*[1]Données!$I$24,MC$3="Samedi",$J28*[1]Données!$D$24,MC$3="Dimanche",$J28*[1]Données!$F$24,$B28="SSIAP1",$J28*[1]Données!$C$24)</f>
        <v>#N/A</v>
      </c>
      <c r="MM29" s="57" t="e">
        <f>_xlfn.IFS(MJ$7="X",$K28*[1]Données!$I$24,MC$3="Samedi",$K28*[1]Données!$D$24,MC$3="Dimanche",$K28*[1]Données!$F$24,$B28="SSIAP1",$K28*[1]Données!$B$24)</f>
        <v>#N/A</v>
      </c>
      <c r="MN29" s="57">
        <f>IF($B28="SSIAP1",SUM(MJ29:MM29),0)</f>
        <v>0</v>
      </c>
      <c r="MO29" s="72"/>
      <c r="MP29" s="72"/>
      <c r="MQ29" s="75"/>
      <c r="MR29" s="69"/>
      <c r="MS29" s="69"/>
      <c r="MT29" s="69"/>
      <c r="MU29" s="69"/>
      <c r="MV29" s="57" t="e">
        <f>_xlfn.IFS(MV$7="X",MR$28*[1]Données!$H$24,MO$3="Samedi",MR$28*[1]Données!$D$24,MO$3="Dimanche",MR$28*[1]Données!$F$24,$B28="SSIAP1",MR$28*[1]Données!$B$24)</f>
        <v>#N/A</v>
      </c>
      <c r="MW29" s="57" t="e">
        <f>_xlfn.IFS(MV$7="X",$I28*[1]Données!$I$24,MO$3="Samedi",$I28*[1]Données!$D$24,MO$3="Dimanche",$I28*[1]Données!$F$24,$B28="SSIAP1",$I28*[1]Données!$C$24)</f>
        <v>#N/A</v>
      </c>
      <c r="MX29" s="57" t="e">
        <f>_xlfn.IFS(MV$7="X",$J28*[1]Données!$I$24,MO$3="Samedi",$J28*[1]Données!$D$24,MO$3="Dimanche",$J28*[1]Données!$F$24,$B28="SSIAP1",$J28*[1]Données!$C$24)</f>
        <v>#N/A</v>
      </c>
      <c r="MY29" s="57" t="e">
        <f>_xlfn.IFS(MV$7="X",$K28*[1]Données!$I$24,MO$3="Samedi",$K28*[1]Données!$D$24,MO$3="Dimanche",$K28*[1]Données!$F$24,$B28="SSIAP1",$K28*[1]Données!$B$24)</f>
        <v>#N/A</v>
      </c>
      <c r="MZ29" s="57">
        <f>IF($B28="SSIAP1",SUM(MV29:MY29),0)</f>
        <v>0</v>
      </c>
      <c r="NA29" s="72"/>
      <c r="NB29" s="72"/>
      <c r="NC29" s="75"/>
      <c r="ND29" s="69"/>
      <c r="NE29" s="69"/>
      <c r="NF29" s="69"/>
      <c r="NG29" s="69"/>
      <c r="NH29" s="57" t="e">
        <f>_xlfn.IFS(NH$7="X",ND$28*[1]Données!$H$24,NA$3="Samedi",ND$28*[1]Données!$D$24,NA$3="Dimanche",ND$28*[1]Données!$F$24,$B28="SSIAP1",ND$28*[1]Données!$B$24)</f>
        <v>#N/A</v>
      </c>
      <c r="NI29" s="57" t="e">
        <f>_xlfn.IFS(NH$7="X",$I28*[1]Données!$I$24,NA$3="Samedi",$I28*[1]Données!$D$24,NA$3="Dimanche",$I28*[1]Données!$F$24,$B28="SSIAP1",$I28*[1]Données!$C$24)</f>
        <v>#N/A</v>
      </c>
      <c r="NJ29" s="57" t="e">
        <f>_xlfn.IFS(NH$7="X",$J28*[1]Données!$I$24,NA$3="Samedi",$J28*[1]Données!$D$24,NA$3="Dimanche",$J28*[1]Données!$F$24,$B28="SSIAP1",$J28*[1]Données!$C$24)</f>
        <v>#N/A</v>
      </c>
      <c r="NK29" s="57" t="e">
        <f>_xlfn.IFS(NH$7="X",$K28*[1]Données!$I$24,NA$3="Samedi",$K28*[1]Données!$D$24,NA$3="Dimanche",$K28*[1]Données!$F$24,$B28="SSIAP1",$K28*[1]Données!$B$24)</f>
        <v>#N/A</v>
      </c>
      <c r="NL29" s="57">
        <f>IF($B28="SSIAP1",SUM(NH29:NK29),0)</f>
        <v>0</v>
      </c>
      <c r="NM29" s="52">
        <f>IF($B28="SSIAP1",SUM($P29+$AB29+$AN29+$AZ29+$BL29+$BX29+$CJ29+$CV29+$DH29+$DT29+$EF29+$ER29+$FD29+$FP29+$GB28+$GB29+$GN29+$GZ29+$HL29+$HX29+$IJ29+$IV29+$JH29+$JT29+$KF29+$KR29+$LD29+$LP29+$MB29+$MN29+$MZ29+$NL29),0)</f>
        <v>0</v>
      </c>
    </row>
    <row r="30" spans="1:377" ht="15.75" hidden="1" thickBot="1">
      <c r="A30" s="78"/>
      <c r="B30" s="81"/>
      <c r="C30" s="81"/>
      <c r="D30" s="51"/>
      <c r="E30" s="72"/>
      <c r="F30" s="72"/>
      <c r="G30" s="75"/>
      <c r="H30" s="69"/>
      <c r="I30" s="69"/>
      <c r="J30" s="69"/>
      <c r="K30" s="69"/>
      <c r="L30" s="57">
        <f>_xlfn.IFS(L$7="X",H$28*[1]Données!$H$25,E$3="Samedi",H$28*[1]Données!$D$25,E$3="Dimanche",H$28*[1]Données!$F$25,$B28="SSIAP2",H$28*[1]Données!$B$25)</f>
        <v>0</v>
      </c>
      <c r="M30" s="57">
        <f>_xlfn.IFS(L$7="X",$I28*[1]Données!$I$25,E$3="Samedi",$I28*[1]Données!$D$25,E$3="Dimanche",$I28*[1]Données!$F$25,$B28="SSIAP2",$I28*[1]Données!$C$25)</f>
        <v>518.55999999999995</v>
      </c>
      <c r="N30" s="57">
        <f>_xlfn.IFS(L$7="X",$J28*[1]Données!$I$25,E$3="Samedi",$J28*[1]Données!$D$25,E$3="Dimanche",$J28*[1]Données!$F$25,$B$8="SSIAP2",$J28*[1]Données!$C$25)</f>
        <v>64.819999999999993</v>
      </c>
      <c r="O30" s="57">
        <f>_xlfn.IFS(L$7="X",$K28*[1]Données!$I$25,E$3="Samedi",$K28*[1]Données!$D$25,E$3="Dimanche",$K28*[1]Données!$F$25,$B28="SSIAP2",$K28*[1]Données!$B$25)</f>
        <v>64.820000000000107</v>
      </c>
      <c r="P30" s="57">
        <f>IF($B28="SSIAP2",SUM(L30:O30),0)</f>
        <v>0</v>
      </c>
      <c r="Q30" s="72"/>
      <c r="R30" s="72"/>
      <c r="S30" s="75"/>
      <c r="T30" s="69"/>
      <c r="U30" s="69"/>
      <c r="V30" s="69"/>
      <c r="W30" s="69"/>
      <c r="X30" s="57" t="e">
        <f>_xlfn.IFS(X$7="X",T$28*[1]Données!$H$25,Q$3="Samedi",T$28*[1]Données!$D$25,Q$3="Dimanche",T$28*[1]Données!$F$25,$B28="SSIAP2",T$28*[1]Données!$B$25)</f>
        <v>#N/A</v>
      </c>
      <c r="Y30" s="57" t="e">
        <f>_xlfn.IFS(X$7="X",$I28*[1]Données!$I$25,Q$3="Samedi",$I28*[1]Données!$D$25,Q$3="Dimanche",$I28*[1]Données!$F$25,$B28="SSIAP2",$I28*[1]Données!$C$25)</f>
        <v>#N/A</v>
      </c>
      <c r="Z30" s="57" t="e">
        <f>_xlfn.IFS(X$7="X",$J28*[1]Données!$I$25,Q$3="Samedi",$J28*[1]Données!$D$25,Q$3="Dimanche",$J28*[1]Données!$F$25,$B$8="SSIAP2",$J28*[1]Données!$C$25)</f>
        <v>#N/A</v>
      </c>
      <c r="AA30" s="57" t="e">
        <f>_xlfn.IFS(X$7="X",$K28*[1]Données!$I$25,Q$3="Samedi",$K28*[1]Données!$D$25,Q$3="Dimanche",$K28*[1]Données!$F$25,$B28="SSIAP2",$K28*[1]Données!$B$25)</f>
        <v>#N/A</v>
      </c>
      <c r="AB30" s="57">
        <f>IF($B28="SSIAP2",SUM(X30:AA30),0)</f>
        <v>0</v>
      </c>
      <c r="AC30" s="72"/>
      <c r="AD30" s="72"/>
      <c r="AE30" s="75"/>
      <c r="AF30" s="69"/>
      <c r="AG30" s="69"/>
      <c r="AH30" s="69"/>
      <c r="AI30" s="69"/>
      <c r="AJ30" s="57" t="e">
        <f>_xlfn.IFS(AJ$7="X",AF$28*[1]Données!$H$25,AC$3="Samedi",AF$28*[1]Données!$D$25,AC$3="Dimanche",AF$28*[1]Données!$F$25,$B28="SSIAP2",AF$28*[1]Données!$B$25)</f>
        <v>#N/A</v>
      </c>
      <c r="AK30" s="57" t="e">
        <f>_xlfn.IFS(AJ$7="X",$I28*[1]Données!$I$25,AC$3="Samedi",$I28*[1]Données!$D$25,AC$3="Dimanche",$I28*[1]Données!$F$25,$B28="SSIAP2",$I28*[1]Données!$C$25)</f>
        <v>#N/A</v>
      </c>
      <c r="AL30" s="57" t="e">
        <f>_xlfn.IFS(AJ$7="X",$J28*[1]Données!$I$25,AC$3="Samedi",$J28*[1]Données!$D$25,AC$3="Dimanche",$J28*[1]Données!$F$25,$B$8="SSIAP2",$J28*[1]Données!$C$25)</f>
        <v>#N/A</v>
      </c>
      <c r="AM30" s="57" t="e">
        <f>_xlfn.IFS(AJ$7="X",$K28*[1]Données!$I$25,AC$3="Samedi",$K28*[1]Données!$D$25,AC$3="Dimanche",$K28*[1]Données!$F$25,$B28="SSIAP2",$K28*[1]Données!$B$25)</f>
        <v>#N/A</v>
      </c>
      <c r="AN30" s="57">
        <f>IF($B28="SSIAP2",SUM(AJ30:AM30),0)</f>
        <v>0</v>
      </c>
      <c r="AO30" s="72"/>
      <c r="AP30" s="72"/>
      <c r="AQ30" s="75"/>
      <c r="AR30" s="69"/>
      <c r="AS30" s="69"/>
      <c r="AT30" s="69"/>
      <c r="AU30" s="69"/>
      <c r="AV30" s="57" t="e">
        <f>_xlfn.IFS(AV$7="X",AR$28*[1]Données!$H$25,AO$3="Samedi",AR$28*[1]Données!$D$25,AO$3="Dimanche",AR$28*[1]Données!$F$25,$B28="SSIAP2",AR$28*[1]Données!$B$25)</f>
        <v>#N/A</v>
      </c>
      <c r="AW30" s="57" t="e">
        <f>_xlfn.IFS(AV$7="X",$I28*[1]Données!$I$25,AO$3="Samedi",$I28*[1]Données!$D$25,AO$3="Dimanche",$I28*[1]Données!$F$25,$B28="SSIAP2",$I28*[1]Données!$C$25)</f>
        <v>#N/A</v>
      </c>
      <c r="AX30" s="57" t="e">
        <f>_xlfn.IFS(AV$7="X",$J28*[1]Données!$I$25,AO$3="Samedi",$J28*[1]Données!$D$25,AO$3="Dimanche",$J28*[1]Données!$F$25,$B$8="SSIAP2",$J28*[1]Données!$C$25)</f>
        <v>#N/A</v>
      </c>
      <c r="AY30" s="57" t="e">
        <f>_xlfn.IFS(AV$7="X",$K28*[1]Données!$I$25,AO$3="Samedi",$K28*[1]Données!$D$25,AO$3="Dimanche",$K28*[1]Données!$F$25,$B28="SSIAP2",$K28*[1]Données!$B$25)</f>
        <v>#N/A</v>
      </c>
      <c r="AZ30" s="57">
        <f>IF($B28="SSIAP2",SUM(AV30:AY30),0)</f>
        <v>0</v>
      </c>
      <c r="BA30" s="72"/>
      <c r="BB30" s="72"/>
      <c r="BC30" s="75"/>
      <c r="BD30" s="69"/>
      <c r="BE30" s="69"/>
      <c r="BF30" s="69"/>
      <c r="BG30" s="69"/>
      <c r="BH30" s="57">
        <f>_xlfn.IFS(BH$7="X",BD$28*[1]Données!$H$25,BA$3="Samedi",BD$28*[1]Données!$D$25,BA$3="Dimanche",BD$28*[1]Données!$F$25,$B28="SSIAP2",BD$28*[1]Données!$B$25)</f>
        <v>116.8</v>
      </c>
      <c r="BI30" s="57">
        <f>_xlfn.IFS(BH$7="X",$I28*[1]Données!$I$25,BA$3="Samedi",$I28*[1]Données!$D$25,BA$3="Dimanche",$I28*[1]Données!$F$25,$B28="SSIAP2",$I28*[1]Données!$C$25)</f>
        <v>233.6</v>
      </c>
      <c r="BJ30" s="57">
        <f>_xlfn.IFS(BH$7="X",$J28*[1]Données!$I$25,BA$3="Samedi",$J28*[1]Données!$D$25,BA$3="Dimanche",$J28*[1]Données!$F$25,$B$8="SSIAP2",$J28*[1]Données!$C$25)</f>
        <v>29.2</v>
      </c>
      <c r="BK30" s="57">
        <f>_xlfn.IFS(BH$7="X",$K28*[1]Données!$I$25,BA$3="Samedi",$K28*[1]Données!$D$25,BA$3="Dimanche",$K28*[1]Données!$F$25,$B28="SSIAP2",$K28*[1]Données!$B$25)</f>
        <v>29.200000000000053</v>
      </c>
      <c r="BL30" s="57">
        <f>IF($B28="SSIAP2",SUM(BH30:BK30),0)</f>
        <v>0</v>
      </c>
      <c r="BM30" s="72"/>
      <c r="BN30" s="72"/>
      <c r="BO30" s="75"/>
      <c r="BP30" s="69"/>
      <c r="BQ30" s="69"/>
      <c r="BR30" s="69"/>
      <c r="BS30" s="69"/>
      <c r="BT30" s="57">
        <f>_xlfn.IFS(BT$7="X",BP$28*[1]Données!$H$25,BM$3="Samedi",BP$28*[1]Données!$D$25,BM$3="Dimanche",BP$28*[1]Données!$F$25,$B28="SSIAP2",BP$28*[1]Données!$B$25)</f>
        <v>128.47999999999999</v>
      </c>
      <c r="BU30" s="57">
        <f>_xlfn.IFS(BT$7="X",$I28*[1]Données!$I$25,BM$3="Samedi",$I28*[1]Données!$D$25,BM$3="Dimanche",$I28*[1]Données!$F$25,$B28="SSIAP2",$I28*[1]Données!$C$25)</f>
        <v>256.95999999999998</v>
      </c>
      <c r="BV30" s="57">
        <f>_xlfn.IFS(BT$7="X",$J28*[1]Données!$I$25,BM$3="Samedi",$J28*[1]Données!$D$25,BM$3="Dimanche",$J28*[1]Données!$F$25,$B$8="SSIAP2",$J28*[1]Données!$C$25)</f>
        <v>32.119999999999997</v>
      </c>
      <c r="BW30" s="57">
        <f>_xlfn.IFS(BT$7="X",$K28*[1]Données!$I$25,BM$3="Samedi",$K28*[1]Données!$D$25,BM$3="Dimanche",$K28*[1]Données!$F$25,$B28="SSIAP2",$K28*[1]Données!$B$25)</f>
        <v>32.120000000000054</v>
      </c>
      <c r="BX30" s="57">
        <f>IF($B28="SSIAP2",SUM(BT30:BW30),0)</f>
        <v>0</v>
      </c>
      <c r="BY30" s="72"/>
      <c r="BZ30" s="72"/>
      <c r="CA30" s="75"/>
      <c r="CB30" s="69"/>
      <c r="CC30" s="69"/>
      <c r="CD30" s="69"/>
      <c r="CE30" s="69"/>
      <c r="CF30" s="57" t="e">
        <f>_xlfn.IFS(CF$7="X",CB$28*[1]Données!$H$25,BY$3="Samedi",CB$28*[1]Données!$D$25,BY$3="Dimanche",CB$28*[1]Données!$F$25,$B28="SSIAP2",CB$28*[1]Données!$B$25)</f>
        <v>#N/A</v>
      </c>
      <c r="CG30" s="57" t="e">
        <f>_xlfn.IFS(CF$7="X",$I28*[1]Données!$I$25,BY$3="Samedi",$I28*[1]Données!$D$25,BY$3="Dimanche",$I28*[1]Données!$F$25,$B28="SSIAP2",$I28*[1]Données!$C$25)</f>
        <v>#N/A</v>
      </c>
      <c r="CH30" s="57" t="e">
        <f>_xlfn.IFS(CF$7="X",$J28*[1]Données!$I$25,BY$3="Samedi",$J28*[1]Données!$D$25,BY$3="Dimanche",$J28*[1]Données!$F$25,$B$8="SSIAP2",$J28*[1]Données!$C$25)</f>
        <v>#N/A</v>
      </c>
      <c r="CI30" s="57" t="e">
        <f>_xlfn.IFS(CF$7="X",$K28*[1]Données!$I$25,BY$3="Samedi",$K28*[1]Données!$D$25,BY$3="Dimanche",$K28*[1]Données!$F$25,$B28="SSIAP2",$K28*[1]Données!$B$25)</f>
        <v>#N/A</v>
      </c>
      <c r="CJ30" s="57">
        <f>IF($B28="SSIAP2",SUM(CF30:CI30),0)</f>
        <v>0</v>
      </c>
      <c r="CK30" s="72"/>
      <c r="CL30" s="72"/>
      <c r="CM30" s="75"/>
      <c r="CN30" s="69"/>
      <c r="CO30" s="69"/>
      <c r="CP30" s="69"/>
      <c r="CQ30" s="69"/>
      <c r="CR30" s="57" t="e">
        <f>_xlfn.IFS(CR$7="X",CN$28*[1]Données!$H$25,CK$3="Samedi",CN$28*[1]Données!$D$25,CK$3="Dimanche",CN$28*[1]Données!$F$25,$B28="SSIAP2",CN$28*[1]Données!$B$25)</f>
        <v>#N/A</v>
      </c>
      <c r="CS30" s="57" t="e">
        <f>_xlfn.IFS(CR$7="X",$I28*[1]Données!$I$25,CK$3="Samedi",$I28*[1]Données!$D$25,CK$3="Dimanche",$I28*[1]Données!$F$25,$B28="SSIAP2",$I28*[1]Données!$C$25)</f>
        <v>#N/A</v>
      </c>
      <c r="CT30" s="57" t="e">
        <f>_xlfn.IFS(CR$7="X",$J28*[1]Données!$I$25,CK$3="Samedi",$J28*[1]Données!$D$25,CK$3="Dimanche",$J28*[1]Données!$F$25,$B$8="SSIAP2",$J28*[1]Données!$C$25)</f>
        <v>#N/A</v>
      </c>
      <c r="CU30" s="57" t="e">
        <f>_xlfn.IFS(CR$7="X",$K28*[1]Données!$I$25,CK$3="Samedi",$K28*[1]Données!$D$25,CK$3="Dimanche",$K28*[1]Données!$F$25,$B28="SSIAP2",$K28*[1]Données!$B$25)</f>
        <v>#N/A</v>
      </c>
      <c r="CV30" s="57">
        <f>IF($B28="SSIAP2",SUM(CR30:CU30),0)</f>
        <v>0</v>
      </c>
      <c r="CW30" s="72"/>
      <c r="CX30" s="72"/>
      <c r="CY30" s="75"/>
      <c r="CZ30" s="69"/>
      <c r="DA30" s="69"/>
      <c r="DB30" s="69"/>
      <c r="DC30" s="69"/>
      <c r="DD30" s="57" t="e">
        <f>_xlfn.IFS(DD$7="X",CZ$28*[1]Données!$H$25,CW$3="Samedi",CZ$28*[1]Données!$D$25,CW$3="Dimanche",CZ$28*[1]Données!$F$25,$B28="SSIAP2",CZ$28*[1]Données!$B$25)</f>
        <v>#N/A</v>
      </c>
      <c r="DE30" s="57" t="e">
        <f>_xlfn.IFS(DD$7="X",$I28*[1]Données!$I$25,CW$3="Samedi",$I28*[1]Données!$D$25,CW$3="Dimanche",$I28*[1]Données!$F$25,$B28="SSIAP2",$I28*[1]Données!$C$25)</f>
        <v>#N/A</v>
      </c>
      <c r="DF30" s="57" t="e">
        <f>_xlfn.IFS(DD$7="X",$J28*[1]Données!$I$25,CW$3="Samedi",$J28*[1]Données!$D$25,CW$3="Dimanche",$J28*[1]Données!$F$25,$B$8="SSIAP2",$J28*[1]Données!$C$25)</f>
        <v>#N/A</v>
      </c>
      <c r="DG30" s="57" t="e">
        <f>_xlfn.IFS(DD$7="X",$K28*[1]Données!$I$25,CW$3="Samedi",$K28*[1]Données!$D$25,CW$3="Dimanche",$K28*[1]Données!$F$25,$B28="SSIAP2",$K28*[1]Données!$B$25)</f>
        <v>#N/A</v>
      </c>
      <c r="DH30" s="57">
        <f>IF($B28="SSIAP2",SUM(DD30:DG30),0)</f>
        <v>0</v>
      </c>
      <c r="DI30" s="72"/>
      <c r="DJ30" s="72"/>
      <c r="DK30" s="75"/>
      <c r="DL30" s="69"/>
      <c r="DM30" s="69"/>
      <c r="DN30" s="69"/>
      <c r="DO30" s="69"/>
      <c r="DP30" s="57" t="e">
        <f>_xlfn.IFS(DP$7="X",DL$28*[1]Données!$H$25,DI$3="Samedi",DL$28*[1]Données!$D$25,DI$3="Dimanche",DL$28*[1]Données!$F$25,$B28="SSIAP2",DL$28*[1]Données!$B$25)</f>
        <v>#N/A</v>
      </c>
      <c r="DQ30" s="57" t="e">
        <f>_xlfn.IFS(DP$7="X",$I28*[1]Données!$I$25,DI$3="Samedi",$I28*[1]Données!$D$25,DI$3="Dimanche",$I28*[1]Données!$F$25,$B28="SSIAP2",$I28*[1]Données!$C$25)</f>
        <v>#N/A</v>
      </c>
      <c r="DR30" s="57" t="e">
        <f>_xlfn.IFS(DP$7="X",$J28*[1]Données!$I$25,DI$3="Samedi",$J28*[1]Données!$D$25,DI$3="Dimanche",$J28*[1]Données!$F$25,$B$8="SSIAP2",$J28*[1]Données!$C$25)</f>
        <v>#N/A</v>
      </c>
      <c r="DS30" s="57" t="e">
        <f>_xlfn.IFS(DP$7="X",$K28*[1]Données!$I$25,DI$3="Samedi",$K28*[1]Données!$D$25,DI$3="Dimanche",$K28*[1]Données!$F$25,$B28="SSIAP2",$K28*[1]Données!$B$25)</f>
        <v>#N/A</v>
      </c>
      <c r="DT30" s="57">
        <f>IF($B28="SSIAP2",SUM(DP30:DS30),0)</f>
        <v>0</v>
      </c>
      <c r="DU30" s="72"/>
      <c r="DV30" s="72"/>
      <c r="DW30" s="75"/>
      <c r="DX30" s="69"/>
      <c r="DY30" s="69"/>
      <c r="DZ30" s="69"/>
      <c r="EA30" s="69"/>
      <c r="EB30" s="57" t="e">
        <f>_xlfn.IFS(EB$7="X",DX$28*[1]Données!$H$25,DU$3="Samedi",DX$28*[1]Données!$D$25,DU$3="Dimanche",DX$28*[1]Données!$F$25,$B28="SSIAP2",DX$28*[1]Données!$B$25)</f>
        <v>#N/A</v>
      </c>
      <c r="EC30" s="57" t="e">
        <f>_xlfn.IFS(EB$7="X",$I28*[1]Données!$I$25,DU$3="Samedi",$I28*[1]Données!$D$25,DU$3="Dimanche",$I28*[1]Données!$F$25,$B28="SSIAP2",$I28*[1]Données!$C$25)</f>
        <v>#N/A</v>
      </c>
      <c r="ED30" s="57" t="e">
        <f>_xlfn.IFS(EB$7="X",$J28*[1]Données!$I$25,DU$3="Samedi",$J28*[1]Données!$D$25,DU$3="Dimanche",$J28*[1]Données!$F$25,$B$8="SSIAP2",$J28*[1]Données!$C$25)</f>
        <v>#N/A</v>
      </c>
      <c r="EE30" s="57" t="e">
        <f>_xlfn.IFS(EB$7="X",$K28*[1]Données!$I$25,DU$3="Samedi",$K28*[1]Données!$D$25,DU$3="Dimanche",$K28*[1]Données!$F$25,$B28="SSIAP2",$K28*[1]Données!$B$25)</f>
        <v>#N/A</v>
      </c>
      <c r="EF30" s="57">
        <f>IF($B28="SSIAP2",SUM(EB30:EE30),0)</f>
        <v>0</v>
      </c>
      <c r="EG30" s="72"/>
      <c r="EH30" s="72"/>
      <c r="EI30" s="75"/>
      <c r="EJ30" s="69"/>
      <c r="EK30" s="69"/>
      <c r="EL30" s="69"/>
      <c r="EM30" s="69"/>
      <c r="EN30" s="57">
        <f>_xlfn.IFS(EN$7="X",EJ$28*[1]Données!$H$25,EG$3="Samedi",EJ$28*[1]Données!$D$25,EG$3="Dimanche",EJ$28*[1]Données!$F$25,$B28="SSIAP2",EJ$28*[1]Données!$B$25)</f>
        <v>116.8</v>
      </c>
      <c r="EO30" s="57">
        <f>_xlfn.IFS(EN$7="X",$I28*[1]Données!$I$25,EG$3="Samedi",$I28*[1]Données!$D$25,EG$3="Dimanche",$I28*[1]Données!$F$25,$B28="SSIAP2",$I28*[1]Données!$C$25)</f>
        <v>233.6</v>
      </c>
      <c r="EP30" s="57">
        <f>_xlfn.IFS(EN$7="X",$J28*[1]Données!$I$25,EG$3="Samedi",$J28*[1]Données!$D$25,EG$3="Dimanche",$J28*[1]Données!$F$25,$B$8="SSIAP2",$J28*[1]Données!$C$25)</f>
        <v>29.2</v>
      </c>
      <c r="EQ30" s="57">
        <f>_xlfn.IFS(EN$7="X",$K28*[1]Données!$I$25,EG$3="Samedi",$K28*[1]Données!$D$25,EG$3="Dimanche",$K28*[1]Données!$F$25,$B28="SSIAP2",$K28*[1]Données!$B$25)</f>
        <v>29.200000000000053</v>
      </c>
      <c r="ER30" s="57">
        <f>IF($B28="SSIAP2",SUM(EN30:EQ30),0)</f>
        <v>0</v>
      </c>
      <c r="ES30" s="72"/>
      <c r="ET30" s="72"/>
      <c r="EU30" s="75"/>
      <c r="EV30" s="69"/>
      <c r="EW30" s="69"/>
      <c r="EX30" s="69"/>
      <c r="EY30" s="69"/>
      <c r="EZ30" s="57">
        <f>_xlfn.IFS(EZ$7="X",EV$28*[1]Données!$H$25,ES$3="Samedi",EV$28*[1]Données!$D$25,ES$3="Dimanche",EV$28*[1]Données!$F$25,$B28="SSIAP2",EV$28*[1]Données!$B$25)</f>
        <v>128.47999999999999</v>
      </c>
      <c r="FA30" s="57">
        <f>_xlfn.IFS(EZ$7="X",$I28*[1]Données!$I$25,ES$3="Samedi",$I28*[1]Données!$D$25,ES$3="Dimanche",$I28*[1]Données!$F$25,$B28="SSIAP2",$I28*[1]Données!$C$25)</f>
        <v>256.95999999999998</v>
      </c>
      <c r="FB30" s="57">
        <f>_xlfn.IFS(EZ$7="X",$J28*[1]Données!$I$25,ES$3="Samedi",$J28*[1]Données!$D$25,ES$3="Dimanche",$J28*[1]Données!$F$25,$B$8="SSIAP2",$J28*[1]Données!$C$25)</f>
        <v>32.119999999999997</v>
      </c>
      <c r="FC30" s="57">
        <f>_xlfn.IFS(EZ$7="X",$K28*[1]Données!$I$25,ES$3="Samedi",$K28*[1]Données!$D$25,ES$3="Dimanche",$K28*[1]Données!$F$25,$B28="SSIAP2",$K28*[1]Données!$B$25)</f>
        <v>32.120000000000054</v>
      </c>
      <c r="FD30" s="57">
        <f>IF($B28="SSIAP2",SUM(EZ30:FC30),0)</f>
        <v>0</v>
      </c>
      <c r="FE30" s="72"/>
      <c r="FF30" s="72"/>
      <c r="FG30" s="75"/>
      <c r="FH30" s="69"/>
      <c r="FI30" s="69"/>
      <c r="FJ30" s="69"/>
      <c r="FK30" s="69"/>
      <c r="FL30" s="57" t="e">
        <f>_xlfn.IFS(FL$7="X",FH$28*[1]Données!$H$25,FE$3="Samedi",FH$28*[1]Données!$D$25,FE$3="Dimanche",FH$28*[1]Données!$F$25,$B28="SSIAP2",FH$28*[1]Données!$B$25)</f>
        <v>#N/A</v>
      </c>
      <c r="FM30" s="57" t="e">
        <f>_xlfn.IFS(FL$7="X",$I28*[1]Données!$I$25,FE$3="Samedi",$I28*[1]Données!$D$25,FE$3="Dimanche",$I28*[1]Données!$F$25,$B28="SSIAP2",$I28*[1]Données!$C$25)</f>
        <v>#N/A</v>
      </c>
      <c r="FN30" s="57" t="e">
        <f>_xlfn.IFS(FL$7="X",$J28*[1]Données!$I$25,FE$3="Samedi",$J28*[1]Données!$D$25,FE$3="Dimanche",$J28*[1]Données!$F$25,$B$8="SSIAP2",$J28*[1]Données!$C$25)</f>
        <v>#N/A</v>
      </c>
      <c r="FO30" s="57" t="e">
        <f>_xlfn.IFS(FL$7="X",$K28*[1]Données!$I$25,FE$3="Samedi",$K28*[1]Données!$D$25,FE$3="Dimanche",$K28*[1]Données!$F$25,$B28="SSIAP2",$K28*[1]Données!$B$25)</f>
        <v>#N/A</v>
      </c>
      <c r="FP30" s="57">
        <f>IF($B28="SSIAP2",SUM(FL30:FO30),0)</f>
        <v>0</v>
      </c>
      <c r="FQ30" s="72"/>
      <c r="FR30" s="72"/>
      <c r="FS30" s="75"/>
      <c r="FT30" s="69"/>
      <c r="FU30" s="69"/>
      <c r="FV30" s="69"/>
      <c r="FW30" s="69"/>
      <c r="FX30" s="57" t="e">
        <f>_xlfn.IFS(FX$7="X",FT$28*[1]Données!$H$25,FQ$3="Samedi",FT$28*[1]Données!$D$25,FQ$3="Dimanche",FT$28*[1]Données!$F$25,$B28="SSIAP2",FT$28*[1]Données!$B$25)</f>
        <v>#N/A</v>
      </c>
      <c r="FY30" s="57" t="e">
        <f>_xlfn.IFS(FX$7="X",$I28*[1]Données!$I$25,FQ$3="Samedi",$I28*[1]Données!$D$25,FQ$3="Dimanche",$I28*[1]Données!$F$25,$B28="SSIAP2",$I28*[1]Données!$C$25)</f>
        <v>#N/A</v>
      </c>
      <c r="FZ30" s="57" t="e">
        <f>_xlfn.IFS(FX$7="X",$J28*[1]Données!$I$25,FQ$3="Samedi",$J28*[1]Données!$D$25,FQ$3="Dimanche",$J28*[1]Données!$F$25,$B$8="SSIAP2",$J28*[1]Données!$C$25)</f>
        <v>#N/A</v>
      </c>
      <c r="GA30" s="57" t="e">
        <f>_xlfn.IFS(FX$7="X",$K28*[1]Données!$I$25,FQ$3="Samedi",$K28*[1]Données!$D$25,FQ$3="Dimanche",$K28*[1]Données!$F$25,$B28="SSIAP2",$K28*[1]Données!$B$25)</f>
        <v>#N/A</v>
      </c>
      <c r="GB30" s="57">
        <f>IF($B28="SSIAP2",SUM(FX30:GA30),0)</f>
        <v>0</v>
      </c>
      <c r="GC30" s="72"/>
      <c r="GD30" s="72"/>
      <c r="GE30" s="75"/>
      <c r="GF30" s="69"/>
      <c r="GG30" s="69"/>
      <c r="GH30" s="69"/>
      <c r="GI30" s="69"/>
      <c r="GJ30" s="57" t="e">
        <f>_xlfn.IFS(GJ$7="X",GF$28*[1]Données!$H$25,GC$3="Samedi",GF$28*[1]Données!$D$25,GC$3="Dimanche",GF$28*[1]Données!$F$25,$B28="SSIAP2",GF$28*[1]Données!$B$25)</f>
        <v>#N/A</v>
      </c>
      <c r="GK30" s="57" t="e">
        <f>_xlfn.IFS(GJ$7="X",$I28*[1]Données!$I$25,GC$3="Samedi",$I28*[1]Données!$D$25,GC$3="Dimanche",$I28*[1]Données!$F$25,$B28="SSIAP2",$I28*[1]Données!$C$25)</f>
        <v>#N/A</v>
      </c>
      <c r="GL30" s="57" t="e">
        <f>_xlfn.IFS(GJ$7="X",$J28*[1]Données!$I$25,GC$3="Samedi",$J28*[1]Données!$D$25,GC$3="Dimanche",$J28*[1]Données!$F$25,$B$8="SSIAP2",$J28*[1]Données!$C$25)</f>
        <v>#N/A</v>
      </c>
      <c r="GM30" s="57" t="e">
        <f>_xlfn.IFS(GJ$7="X",$K28*[1]Données!$I$25,GC$3="Samedi",$K28*[1]Données!$D$25,GC$3="Dimanche",$K28*[1]Données!$F$25,$B28="SSIAP2",$K28*[1]Données!$B$25)</f>
        <v>#N/A</v>
      </c>
      <c r="GN30" s="57">
        <f>IF($B28="SSIAP2",SUM(GJ30:GM30),0)</f>
        <v>0</v>
      </c>
      <c r="GO30" s="72"/>
      <c r="GP30" s="72"/>
      <c r="GQ30" s="75"/>
      <c r="GR30" s="69"/>
      <c r="GS30" s="69"/>
      <c r="GT30" s="69"/>
      <c r="GU30" s="69"/>
      <c r="GV30" s="57" t="e">
        <f>_xlfn.IFS(GV$7="X",GR$28*[1]Données!$H$25,GO$3="Samedi",GR$28*[1]Données!$D$25,GO$3="Dimanche",GR$28*[1]Données!$F$25,$B28="SSIAP2",GR$28*[1]Données!$B$25)</f>
        <v>#N/A</v>
      </c>
      <c r="GW30" s="57" t="e">
        <f>_xlfn.IFS(GV$7="X",$I28*[1]Données!$I$25,GO$3="Samedi",$I28*[1]Données!$D$25,GO$3="Dimanche",$I28*[1]Données!$F$25,$B28="SSIAP2",$I28*[1]Données!$C$25)</f>
        <v>#N/A</v>
      </c>
      <c r="GX30" s="57" t="e">
        <f>_xlfn.IFS(GV$7="X",$J28*[1]Données!$I$25,GO$3="Samedi",$J28*[1]Données!$D$25,GO$3="Dimanche",$J28*[1]Données!$F$25,$B$8="SSIAP2",$J28*[1]Données!$C$25)</f>
        <v>#N/A</v>
      </c>
      <c r="GY30" s="57" t="e">
        <f>_xlfn.IFS(GV$7="X",$K28*[1]Données!$I$25,GO$3="Samedi",$K28*[1]Données!$D$25,GO$3="Dimanche",$K28*[1]Données!$F$25,$B28="SSIAP2",$K28*[1]Données!$B$25)</f>
        <v>#N/A</v>
      </c>
      <c r="GZ30" s="57">
        <f>IF($B28="SSIAP2",SUM(GV30:GY30),0)</f>
        <v>0</v>
      </c>
      <c r="HA30" s="72"/>
      <c r="HB30" s="72"/>
      <c r="HC30" s="75"/>
      <c r="HD30" s="69"/>
      <c r="HE30" s="69"/>
      <c r="HF30" s="69"/>
      <c r="HG30" s="69"/>
      <c r="HH30" s="57" t="e">
        <f>_xlfn.IFS(HH$7="X",HD$28*[1]Données!$H$25,HA$3="Samedi",HD$28*[1]Données!$D$25,HA$3="Dimanche",HD$28*[1]Données!$F$25,$B28="SSIAP2",HD$28*[1]Données!$B$25)</f>
        <v>#N/A</v>
      </c>
      <c r="HI30" s="57" t="e">
        <f>_xlfn.IFS(HH$7="X",$I28*[1]Données!$I$25,HA$3="Samedi",$I28*[1]Données!$D$25,HA$3="Dimanche",$I28*[1]Données!$F$25,$B28="SSIAP2",$I28*[1]Données!$C$25)</f>
        <v>#N/A</v>
      </c>
      <c r="HJ30" s="57" t="e">
        <f>_xlfn.IFS(HH$7="X",$J28*[1]Données!$I$25,HA$3="Samedi",$J28*[1]Données!$D$25,HA$3="Dimanche",$J28*[1]Données!$F$25,$B$8="SSIAP2",$J28*[1]Données!$C$25)</f>
        <v>#N/A</v>
      </c>
      <c r="HK30" s="57" t="e">
        <f>_xlfn.IFS(HH$7="X",$K28*[1]Données!$I$25,HA$3="Samedi",$K28*[1]Données!$D$25,HA$3="Dimanche",$K28*[1]Données!$F$25,$B28="SSIAP2",$K28*[1]Données!$B$25)</f>
        <v>#N/A</v>
      </c>
      <c r="HL30" s="57">
        <f>IF($B28="SSIAP2",SUM(HH30:HK30),0)</f>
        <v>0</v>
      </c>
      <c r="HM30" s="72"/>
      <c r="HN30" s="72"/>
      <c r="HO30" s="75"/>
      <c r="HP30" s="69"/>
      <c r="HQ30" s="69"/>
      <c r="HR30" s="69"/>
      <c r="HS30" s="69"/>
      <c r="HT30" s="57">
        <f>_xlfn.IFS(HT$7="X",HP$28*[1]Données!$H$25,HM$3="Samedi",HP$28*[1]Données!$D$25,HM$3="Dimanche",HP$28*[1]Données!$F$25,$B28="SSIAP2",HP$28*[1]Données!$B$25)</f>
        <v>116.8</v>
      </c>
      <c r="HU30" s="57">
        <f>_xlfn.IFS(HT$7="X",$I28*[1]Données!$I$25,HM$3="Samedi",$I28*[1]Données!$D$25,HM$3="Dimanche",$I28*[1]Données!$F$25,$B28="SSIAP2",$I28*[1]Données!$C$25)</f>
        <v>233.6</v>
      </c>
      <c r="HV30" s="57">
        <f>_xlfn.IFS(HT$7="X",$J28*[1]Données!$I$25,HM$3="Samedi",$J28*[1]Données!$D$25,HM$3="Dimanche",$J28*[1]Données!$F$25,$B$8="SSIAP2",$J28*[1]Données!$C$25)</f>
        <v>29.2</v>
      </c>
      <c r="HW30" s="57">
        <f>_xlfn.IFS(HT$7="X",$K28*[1]Données!$I$25,HM$3="Samedi",$K28*[1]Données!$D$25,HM$3="Dimanche",$K28*[1]Données!$F$25,$B28="SSIAP2",$K28*[1]Données!$B$25)</f>
        <v>29.200000000000053</v>
      </c>
      <c r="HX30" s="57">
        <f>IF($B28="SSIAP2",SUM(HT30:HW30),0)</f>
        <v>0</v>
      </c>
      <c r="HY30" s="72"/>
      <c r="HZ30" s="72"/>
      <c r="IA30" s="75"/>
      <c r="IB30" s="69"/>
      <c r="IC30" s="69"/>
      <c r="ID30" s="69"/>
      <c r="IE30" s="69"/>
      <c r="IF30" s="57">
        <f>_xlfn.IFS(IF$7="X",IB$28*[1]Données!$H$25,HY$3="Samedi",IB$28*[1]Données!$D$25,HY$3="Dimanche",IB$28*[1]Données!$F$25,$B28="SSIAP2",IB$28*[1]Données!$B$25)</f>
        <v>128.47999999999999</v>
      </c>
      <c r="IG30" s="57">
        <f>_xlfn.IFS(IF$7="X",$I28*[1]Données!$I$25,HY$3="Samedi",$I28*[1]Données!$D$25,HY$3="Dimanche",$I28*[1]Données!$F$25,$B28="SSIAP2",$I28*[1]Données!$C$25)</f>
        <v>256.95999999999998</v>
      </c>
      <c r="IH30" s="57">
        <f>_xlfn.IFS(IF$7="X",$J28*[1]Données!$I$25,HY$3="Samedi",$J28*[1]Données!$D$25,HY$3="Dimanche",$J28*[1]Données!$F$25,$B$8="SSIAP2",$J28*[1]Données!$C$25)</f>
        <v>32.119999999999997</v>
      </c>
      <c r="II30" s="57">
        <f>_xlfn.IFS(IF$7="X",$K28*[1]Données!$I$25,HY$3="Samedi",$K28*[1]Données!$D$25,HY$3="Dimanche",$K28*[1]Données!$F$25,$B28="SSIAP2",$K28*[1]Données!$B$25)</f>
        <v>32.120000000000054</v>
      </c>
      <c r="IJ30" s="57">
        <f>IF($B28="SSIAP2",SUM(IF30:II30),0)</f>
        <v>0</v>
      </c>
      <c r="IK30" s="72"/>
      <c r="IL30" s="72"/>
      <c r="IM30" s="75"/>
      <c r="IN30" s="69"/>
      <c r="IO30" s="69"/>
      <c r="IP30" s="69"/>
      <c r="IQ30" s="69"/>
      <c r="IR30" s="57" t="e">
        <f>_xlfn.IFS(IR$7="X",IN$28*[1]Données!$H$25,IK$3="Samedi",IN$28*[1]Données!$D$25,IK$3="Dimanche",IN$28*[1]Données!$F$25,$B28="SSIAP2",IN$28*[1]Données!$B$25)</f>
        <v>#N/A</v>
      </c>
      <c r="IS30" s="57" t="e">
        <f>_xlfn.IFS(IR$7="X",$I28*[1]Données!$I$25,IK$3="Samedi",$I28*[1]Données!$D$25,IK$3="Dimanche",$I28*[1]Données!$F$25,$B28="SSIAP2",$I28*[1]Données!$C$25)</f>
        <v>#N/A</v>
      </c>
      <c r="IT30" s="57" t="e">
        <f>_xlfn.IFS(IR$7="X",$J28*[1]Données!$I$25,IK$3="Samedi",$J28*[1]Données!$D$25,IK$3="Dimanche",$J28*[1]Données!$F$25,$B$8="SSIAP2",$J28*[1]Données!$C$25)</f>
        <v>#N/A</v>
      </c>
      <c r="IU30" s="57" t="e">
        <f>_xlfn.IFS(IR$7="X",$K28*[1]Données!$I$25,IK$3="Samedi",$K28*[1]Données!$D$25,IK$3="Dimanche",$K28*[1]Données!$F$25,$B28="SSIAP2",$K28*[1]Données!$B$25)</f>
        <v>#N/A</v>
      </c>
      <c r="IV30" s="57">
        <f>IF($B28="SSIAP2",SUM(IR30:IU30),0)</f>
        <v>0</v>
      </c>
      <c r="IW30" s="72"/>
      <c r="IX30" s="72"/>
      <c r="IY30" s="75"/>
      <c r="IZ30" s="69"/>
      <c r="JA30" s="69"/>
      <c r="JB30" s="69"/>
      <c r="JC30" s="69"/>
      <c r="JD30" s="57" t="e">
        <f>_xlfn.IFS(JD$7="X",IZ$28*[1]Données!$H$25,IW$3="Samedi",IZ$28*[1]Données!$D$25,IW$3="Dimanche",IZ$28*[1]Données!$F$25,$B28="SSIAP2",IZ$28*[1]Données!$B$25)</f>
        <v>#N/A</v>
      </c>
      <c r="JE30" s="57" t="e">
        <f>_xlfn.IFS(JD$7="X",$I28*[1]Données!$I$25,IW$3="Samedi",$I28*[1]Données!$D$25,IW$3="Dimanche",$I28*[1]Données!$F$25,$B28="SSIAP2",$I28*[1]Données!$C$25)</f>
        <v>#N/A</v>
      </c>
      <c r="JF30" s="57" t="e">
        <f>_xlfn.IFS(JD$7="X",$J28*[1]Données!$I$25,IW$3="Samedi",$J28*[1]Données!$D$25,IW$3="Dimanche",$J28*[1]Données!$F$25,$B$8="SSIAP2",$J28*[1]Données!$C$25)</f>
        <v>#N/A</v>
      </c>
      <c r="JG30" s="57" t="e">
        <f>_xlfn.IFS(JD$7="X",$K28*[1]Données!$I$25,IW$3="Samedi",$K28*[1]Données!$D$25,IW$3="Dimanche",$K28*[1]Données!$F$25,$B28="SSIAP2",$K28*[1]Données!$B$25)</f>
        <v>#N/A</v>
      </c>
      <c r="JH30" s="57">
        <f>IF($B28="SSIAP2",SUM(JD30:JG30),0)</f>
        <v>0</v>
      </c>
      <c r="JI30" s="72"/>
      <c r="JJ30" s="72"/>
      <c r="JK30" s="75"/>
      <c r="JL30" s="69"/>
      <c r="JM30" s="69"/>
      <c r="JN30" s="69"/>
      <c r="JO30" s="69"/>
      <c r="JP30" s="57" t="e">
        <f>_xlfn.IFS(JP$7="X",JL$28*[1]Données!$H$25,JI$3="Samedi",JL$28*[1]Données!$D$25,JI$3="Dimanche",JL$28*[1]Données!$F$25,$B28="SSIAP2",JL$28*[1]Données!$B$25)</f>
        <v>#N/A</v>
      </c>
      <c r="JQ30" s="57" t="e">
        <f>_xlfn.IFS(JP$7="X",$I28*[1]Données!$I$25,JI$3="Samedi",$I28*[1]Données!$D$25,JI$3="Dimanche",$I28*[1]Données!$F$25,$B28="SSIAP2",$I28*[1]Données!$C$25)</f>
        <v>#N/A</v>
      </c>
      <c r="JR30" s="57" t="e">
        <f>_xlfn.IFS(JP$7="X",$J28*[1]Données!$I$25,JI$3="Samedi",$J28*[1]Données!$D$25,JI$3="Dimanche",$J28*[1]Données!$F$25,$B$8="SSIAP2",$J28*[1]Données!$C$25)</f>
        <v>#N/A</v>
      </c>
      <c r="JS30" s="57" t="e">
        <f>_xlfn.IFS(JP$7="X",$K28*[1]Données!$I$25,JI$3="Samedi",$K28*[1]Données!$D$25,JI$3="Dimanche",$K28*[1]Données!$F$25,$B28="SSIAP2",$K28*[1]Données!$B$25)</f>
        <v>#N/A</v>
      </c>
      <c r="JT30" s="57">
        <f>IF($B28="SSIAP2",SUM(JP30:JS30),0)</f>
        <v>0</v>
      </c>
      <c r="JU30" s="72"/>
      <c r="JV30" s="72"/>
      <c r="JW30" s="75"/>
      <c r="JX30" s="69"/>
      <c r="JY30" s="69"/>
      <c r="JZ30" s="69"/>
      <c r="KA30" s="69"/>
      <c r="KB30" s="57" t="e">
        <f>_xlfn.IFS(KB$7="X",JX$28*[1]Données!$H$25,JU$3="Samedi",JX$28*[1]Données!$D$25,JU$3="Dimanche",JX$28*[1]Données!$F$25,$B28="SSIAP2",JX$28*[1]Données!$B$25)</f>
        <v>#N/A</v>
      </c>
      <c r="KC30" s="57" t="e">
        <f>_xlfn.IFS(KB$7="X",$I28*[1]Données!$I$25,JU$3="Samedi",$I28*[1]Données!$D$25,JU$3="Dimanche",$I28*[1]Données!$F$25,$B28="SSIAP2",$I28*[1]Données!$C$25)</f>
        <v>#N/A</v>
      </c>
      <c r="KD30" s="57" t="e">
        <f>_xlfn.IFS(KB$7="X",$J28*[1]Données!$I$25,JU$3="Samedi",$J28*[1]Données!$D$25,JU$3="Dimanche",$J28*[1]Données!$F$25,$B$8="SSIAP2",$J28*[1]Données!$C$25)</f>
        <v>#N/A</v>
      </c>
      <c r="KE30" s="57" t="e">
        <f>_xlfn.IFS(KB$7="X",$K28*[1]Données!$I$25,JU$3="Samedi",$K28*[1]Données!$D$25,JU$3="Dimanche",$K28*[1]Données!$F$25,$B28="SSIAP2",$K28*[1]Données!$B$25)</f>
        <v>#N/A</v>
      </c>
      <c r="KF30" s="57">
        <f>IF($B28="SSIAP2",SUM(KB30:KE30),0)</f>
        <v>0</v>
      </c>
      <c r="KG30" s="72"/>
      <c r="KH30" s="72"/>
      <c r="KI30" s="75"/>
      <c r="KJ30" s="69"/>
      <c r="KK30" s="69"/>
      <c r="KL30" s="69"/>
      <c r="KM30" s="69"/>
      <c r="KN30" s="57" t="e">
        <f>_xlfn.IFS(KN$7="X",KJ$28*[1]Données!$H$25,KG$3="Samedi",KJ$28*[1]Données!$D$25,KG$3="Dimanche",KJ$28*[1]Données!$F$25,$B28="SSIAP2",KJ$28*[1]Données!$B$25)</f>
        <v>#N/A</v>
      </c>
      <c r="KO30" s="57" t="e">
        <f>_xlfn.IFS(KN$7="X",$I28*[1]Données!$I$25,KG$3="Samedi",$I28*[1]Données!$D$25,KG$3="Dimanche",$I28*[1]Données!$F$25,$B28="SSIAP2",$I28*[1]Données!$C$25)</f>
        <v>#N/A</v>
      </c>
      <c r="KP30" s="57" t="e">
        <f>_xlfn.IFS(KN$7="X",$J28*[1]Données!$I$25,KG$3="Samedi",$J28*[1]Données!$D$25,KG$3="Dimanche",$J28*[1]Données!$F$25,$B$8="SSIAP2",$J28*[1]Données!$C$25)</f>
        <v>#N/A</v>
      </c>
      <c r="KQ30" s="57" t="e">
        <f>_xlfn.IFS(KN$7="X",$K28*[1]Données!$I$25,KG$3="Samedi",$K28*[1]Données!$D$25,KG$3="Dimanche",$K28*[1]Données!$F$25,$B28="SSIAP2",$K28*[1]Données!$B$25)</f>
        <v>#N/A</v>
      </c>
      <c r="KR30" s="57">
        <f>IF($B28="SSIAP2",SUM(KN30:KQ30),0)</f>
        <v>0</v>
      </c>
      <c r="KS30" s="72"/>
      <c r="KT30" s="72"/>
      <c r="KU30" s="75"/>
      <c r="KV30" s="69"/>
      <c r="KW30" s="69"/>
      <c r="KX30" s="69"/>
      <c r="KY30" s="69"/>
      <c r="KZ30" s="57">
        <f>_xlfn.IFS(KZ$7="X",KV$28*[1]Données!$H$25,KS$3="Samedi",KV$28*[1]Données!$D$25,KS$3="Dimanche",KV$28*[1]Données!$F$25,$B28="SSIAP2",KV$28*[1]Données!$B$25)</f>
        <v>116.8</v>
      </c>
      <c r="LA30" s="57">
        <f>_xlfn.IFS(KZ$7="X",$I28*[1]Données!$I$25,KS$3="Samedi",$I28*[1]Données!$D$25,KS$3="Dimanche",$I28*[1]Données!$F$25,$B28="SSIAP2",$I28*[1]Données!$C$25)</f>
        <v>233.6</v>
      </c>
      <c r="LB30" s="57">
        <f>_xlfn.IFS(KZ$7="X",$J28*[1]Données!$I$25,KS$3="Samedi",$J28*[1]Données!$D$25,KS$3="Dimanche",$J28*[1]Données!$F$25,$B$8="SSIAP2",$J28*[1]Données!$C$25)</f>
        <v>29.2</v>
      </c>
      <c r="LC30" s="57">
        <f>_xlfn.IFS(KZ$7="X",$K28*[1]Données!$I$25,KS$3="Samedi",$K28*[1]Données!$D$25,KS$3="Dimanche",$K28*[1]Données!$F$25,$B28="SSIAP2",$K28*[1]Données!$B$25)</f>
        <v>29.200000000000053</v>
      </c>
      <c r="LD30" s="57">
        <f>IF($B28="SSIAP2",SUM(KZ30:LC30),0)</f>
        <v>0</v>
      </c>
      <c r="LE30" s="72"/>
      <c r="LF30" s="72"/>
      <c r="LG30" s="75"/>
      <c r="LH30" s="69"/>
      <c r="LI30" s="69"/>
      <c r="LJ30" s="69"/>
      <c r="LK30" s="69"/>
      <c r="LL30" s="57">
        <f>_xlfn.IFS(LL$7="X",LH$28*[1]Données!$H$25,LE$3="Samedi",LH$28*[1]Données!$D$25,LE$3="Dimanche",LH$28*[1]Données!$F$25,$B28="SSIAP2",LH$28*[1]Données!$B$25)</f>
        <v>128.47999999999999</v>
      </c>
      <c r="LM30" s="57">
        <f>_xlfn.IFS(LL$7="X",$I28*[1]Données!$I$25,LE$3="Samedi",$I28*[1]Données!$D$25,LE$3="Dimanche",$I28*[1]Données!$F$25,$B28="SSIAP2",$I28*[1]Données!$C$25)</f>
        <v>256.95999999999998</v>
      </c>
      <c r="LN30" s="57">
        <f>_xlfn.IFS(LL$7="X",$J28*[1]Données!$I$25,LE$3="Samedi",$J28*[1]Données!$D$25,LE$3="Dimanche",$J28*[1]Données!$F$25,$B$8="SSIAP2",$J28*[1]Données!$C$25)</f>
        <v>32.119999999999997</v>
      </c>
      <c r="LO30" s="57">
        <f>_xlfn.IFS(LL$7="X",$K28*[1]Données!$I$25,LE$3="Samedi",$K28*[1]Données!$D$25,LE$3="Dimanche",$K28*[1]Données!$F$25,$B28="SSIAP2",$K28*[1]Données!$B$25)</f>
        <v>32.120000000000054</v>
      </c>
      <c r="LP30" s="57">
        <f>IF($B28="SSIAP2",SUM(LL30:LO30),0)</f>
        <v>0</v>
      </c>
      <c r="LQ30" s="72"/>
      <c r="LR30" s="72"/>
      <c r="LS30" s="75"/>
      <c r="LT30" s="69"/>
      <c r="LU30" s="69"/>
      <c r="LV30" s="69"/>
      <c r="LW30" s="69"/>
      <c r="LX30" s="57" t="e">
        <f>_xlfn.IFS(LX$7="X",LT$28*[1]Données!$H$25,LQ$3="Samedi",LT$28*[1]Données!$D$25,LQ$3="Dimanche",LT$28*[1]Données!$F$25,$B28="SSIAP2",LT$28*[1]Données!$B$25)</f>
        <v>#N/A</v>
      </c>
      <c r="LY30" s="57" t="e">
        <f>_xlfn.IFS(LX$7="X",$I28*[1]Données!$I$25,LQ$3="Samedi",$I28*[1]Données!$D$25,LQ$3="Dimanche",$I28*[1]Données!$F$25,$B28="SSIAP2",$I28*[1]Données!$C$25)</f>
        <v>#N/A</v>
      </c>
      <c r="LZ30" s="57" t="e">
        <f>_xlfn.IFS(LX$7="X",$J28*[1]Données!$I$25,LQ$3="Samedi",$J28*[1]Données!$D$25,LQ$3="Dimanche",$J28*[1]Données!$F$25,$B$8="SSIAP2",$J28*[1]Données!$C$25)</f>
        <v>#N/A</v>
      </c>
      <c r="MA30" s="57" t="e">
        <f>_xlfn.IFS(LX$7="X",$K28*[1]Données!$I$25,LQ$3="Samedi",$K28*[1]Données!$D$25,LQ$3="Dimanche",$K28*[1]Données!$F$25,$B28="SSIAP2",$K28*[1]Données!$B$25)</f>
        <v>#N/A</v>
      </c>
      <c r="MB30" s="57">
        <f>IF($B28="SSIAP2",SUM(LX30:MA30),0)</f>
        <v>0</v>
      </c>
      <c r="MC30" s="72"/>
      <c r="MD30" s="72"/>
      <c r="ME30" s="75"/>
      <c r="MF30" s="69"/>
      <c r="MG30" s="69"/>
      <c r="MH30" s="69"/>
      <c r="MI30" s="69"/>
      <c r="MJ30" s="57" t="e">
        <f>_xlfn.IFS(MJ$7="X",MF$28*[1]Données!$H$25,MC$3="Samedi",MF$28*[1]Données!$D$25,MC$3="Dimanche",MF$28*[1]Données!$F$25,$B28="SSIAP2",MF$28*[1]Données!$B$25)</f>
        <v>#N/A</v>
      </c>
      <c r="MK30" s="57" t="e">
        <f>_xlfn.IFS(MJ$7="X",$I28*[1]Données!$I$25,MC$3="Samedi",$I28*[1]Données!$D$25,MC$3="Dimanche",$I28*[1]Données!$F$25,$B28="SSIAP2",$I28*[1]Données!$C$25)</f>
        <v>#N/A</v>
      </c>
      <c r="ML30" s="57" t="e">
        <f>_xlfn.IFS(MJ$7="X",$J28*[1]Données!$I$25,MC$3="Samedi",$J28*[1]Données!$D$25,MC$3="Dimanche",$J28*[1]Données!$F$25,$B$8="SSIAP2",$J28*[1]Données!$C$25)</f>
        <v>#N/A</v>
      </c>
      <c r="MM30" s="57" t="e">
        <f>_xlfn.IFS(MJ$7="X",$K28*[1]Données!$I$25,MC$3="Samedi",$K28*[1]Données!$D$25,MC$3="Dimanche",$K28*[1]Données!$F$25,$B28="SSIAP2",$K28*[1]Données!$B$25)</f>
        <v>#N/A</v>
      </c>
      <c r="MN30" s="57">
        <f>IF($B28="SSIAP2",SUM(MJ30:MM30),0)</f>
        <v>0</v>
      </c>
      <c r="MO30" s="72"/>
      <c r="MP30" s="72"/>
      <c r="MQ30" s="75"/>
      <c r="MR30" s="69"/>
      <c r="MS30" s="69"/>
      <c r="MT30" s="69"/>
      <c r="MU30" s="69"/>
      <c r="MV30" s="57" t="e">
        <f>_xlfn.IFS(MV$7="X",MR$28*[1]Données!$H$25,MO$3="Samedi",MR$28*[1]Données!$D$25,MO$3="Dimanche",MR$28*[1]Données!$F$25,$B28="SSIAP2",MR$28*[1]Données!$B$25)</f>
        <v>#N/A</v>
      </c>
      <c r="MW30" s="57" t="e">
        <f>_xlfn.IFS(MV$7="X",$I28*[1]Données!$I$25,MO$3="Samedi",$I28*[1]Données!$D$25,MO$3="Dimanche",$I28*[1]Données!$F$25,$B28="SSIAP2",$I28*[1]Données!$C$25)</f>
        <v>#N/A</v>
      </c>
      <c r="MX30" s="57" t="e">
        <f>_xlfn.IFS(MV$7="X",$J28*[1]Données!$I$25,MO$3="Samedi",$J28*[1]Données!$D$25,MO$3="Dimanche",$J28*[1]Données!$F$25,$B$8="SSIAP2",$J28*[1]Données!$C$25)</f>
        <v>#N/A</v>
      </c>
      <c r="MY30" s="57" t="e">
        <f>_xlfn.IFS(MV$7="X",$K28*[1]Données!$I$25,MO$3="Samedi",$K28*[1]Données!$D$25,MO$3="Dimanche",$K28*[1]Données!$F$25,$B28="SSIAP2",$K28*[1]Données!$B$25)</f>
        <v>#N/A</v>
      </c>
      <c r="MZ30" s="57">
        <f>IF($B28="SSIAP2",SUM(MV30:MY30),0)</f>
        <v>0</v>
      </c>
      <c r="NA30" s="72"/>
      <c r="NB30" s="72"/>
      <c r="NC30" s="75"/>
      <c r="ND30" s="69"/>
      <c r="NE30" s="69"/>
      <c r="NF30" s="69"/>
      <c r="NG30" s="69"/>
      <c r="NH30" s="57" t="e">
        <f>_xlfn.IFS(NH$7="X",ND$28*[1]Données!$H$25,NA$3="Samedi",ND$28*[1]Données!$D$25,NA$3="Dimanche",ND$28*[1]Données!$F$25,$B28="SSIAP2",ND$28*[1]Données!$B$25)</f>
        <v>#N/A</v>
      </c>
      <c r="NI30" s="57" t="e">
        <f>_xlfn.IFS(NH$7="X",$I28*[1]Données!$I$25,NA$3="Samedi",$I28*[1]Données!$D$25,NA$3="Dimanche",$I28*[1]Données!$F$25,$B28="SSIAP2",$I28*[1]Données!$C$25)</f>
        <v>#N/A</v>
      </c>
      <c r="NJ30" s="57" t="e">
        <f>_xlfn.IFS(NH$7="X",$J28*[1]Données!$I$25,NA$3="Samedi",$J28*[1]Données!$D$25,NA$3="Dimanche",$J28*[1]Données!$F$25,$B$8="SSIAP2",$J28*[1]Données!$C$25)</f>
        <v>#N/A</v>
      </c>
      <c r="NK30" s="57" t="e">
        <f>_xlfn.IFS(NH$7="X",$K28*[1]Données!$I$25,NA$3="Samedi",$K28*[1]Données!$D$25,NA$3="Dimanche",$K28*[1]Données!$F$25,$B28="SSIAP2",$K28*[1]Données!$B$25)</f>
        <v>#N/A</v>
      </c>
      <c r="NL30" s="57">
        <f>IF($B28="SSIAP2",SUM(NH30:NK30),0)</f>
        <v>0</v>
      </c>
      <c r="NM30" s="52">
        <f>IF($B28="SSIAP2",SUM($P30+$AB30+$AN30+$AZ30+$BL30+$BX30+$CJ30+$CV30+$DH30+$DT30+$EF30+$ER30+$FD30+$FP30+$GB29+$GB30+$GN30+$GZ30+$HL30+$HX30+$IJ30+$IV30+$JH30+$JT30+$KF30+$KR30+$LD30+$LP30+$MB30+$MN30+$MZ30+$NL30),0)</f>
        <v>0</v>
      </c>
    </row>
    <row r="31" spans="1:377" ht="15.75" hidden="1" thickBot="1">
      <c r="A31" s="79"/>
      <c r="B31" s="82"/>
      <c r="C31" s="82"/>
      <c r="D31" s="53"/>
      <c r="E31" s="73"/>
      <c r="F31" s="73"/>
      <c r="G31" s="76"/>
      <c r="H31" s="70"/>
      <c r="I31" s="70"/>
      <c r="J31" s="70"/>
      <c r="K31" s="70"/>
      <c r="L31" s="58">
        <f>_xlfn.IFS(L$7="X",H$28*[1]Données!$H$26,E$3="Samedi",H$28*[1]Données!$D$26,E$3="Dimanche",H$28*[1]Données!$F$26,$B28="SSIAP3",H$28*[1]Données!$B$26)</f>
        <v>0</v>
      </c>
      <c r="M31" s="58">
        <f>_xlfn.IFS(L$7="X",$I28*[1]Données!$I$26,E$3="Samedi",$I28*[1]Données!$D$26,E$3="Dimanche",$I28*[1]Données!$F$26,$B28="SSIAP3",$I28*[1]Données!$C$26)</f>
        <v>816.96</v>
      </c>
      <c r="N31" s="58">
        <f>_xlfn.IFS(L$7="X",$J28*[1]Données!$I$26,E$3="Samedi",$J28*[1]Données!$D$26,E$3="Dimanche",$J28*[1]Données!$F$26,$B28="SSIAP3",$J28*[1]Données!$C$26)</f>
        <v>102.12</v>
      </c>
      <c r="O31" s="57">
        <f>_xlfn.IFS(L$7="X",$K28*[1]Données!$I$26,E$3="Samedi",$K28*[1]Données!$D$26,E$3="Dimanche",$K28*[1]Données!$F$26,$B28="SSIAP3",$K28*[1]Données!$B$26)</f>
        <v>102.12000000000019</v>
      </c>
      <c r="P31" s="58">
        <f>IF($B28="SSIAP3",SUM(L31:O31),0)</f>
        <v>0</v>
      </c>
      <c r="Q31" s="73"/>
      <c r="R31" s="73"/>
      <c r="S31" s="76"/>
      <c r="T31" s="70"/>
      <c r="U31" s="70"/>
      <c r="V31" s="70"/>
      <c r="W31" s="70"/>
      <c r="X31" s="58" t="e">
        <f>_xlfn.IFS(X$7="X",T$28*[1]Données!$H$26,Q$3="Samedi",T$28*[1]Données!$D$26,Q$3="Dimanche",T$28*[1]Données!$F$26,$B28="SSIAP3",T$28*[1]Données!$B$26)</f>
        <v>#N/A</v>
      </c>
      <c r="Y31" s="58" t="e">
        <f>_xlfn.IFS(X$7="X",$I28*[1]Données!$I$26,Q$3="Samedi",$I28*[1]Données!$D$26,Q$3="Dimanche",$I28*[1]Données!$F$26,$B28="SSIAP3",$I28*[1]Données!$C$26)</f>
        <v>#N/A</v>
      </c>
      <c r="Z31" s="58" t="e">
        <f>_xlfn.IFS(X$7="X",$J28*[1]Données!$I$26,Q$3="Samedi",$J28*[1]Données!$D$26,Q$3="Dimanche",$J28*[1]Données!$F$26,$B28="SSIAP3",$J28*[1]Données!$C$26)</f>
        <v>#N/A</v>
      </c>
      <c r="AA31" s="57" t="e">
        <f>_xlfn.IFS(X$7="X",$K28*[1]Données!$I$26,Q$3="Samedi",$K28*[1]Données!$D$26,Q$3="Dimanche",$K28*[1]Données!$F$26,$B28="SSIAP3",$K28*[1]Données!$B$26)</f>
        <v>#N/A</v>
      </c>
      <c r="AB31" s="58">
        <f>IF($B28="SSIAP3",SUM(X31:AA31),0)</f>
        <v>0</v>
      </c>
      <c r="AC31" s="73"/>
      <c r="AD31" s="73"/>
      <c r="AE31" s="76"/>
      <c r="AF31" s="70"/>
      <c r="AG31" s="70"/>
      <c r="AH31" s="70"/>
      <c r="AI31" s="70"/>
      <c r="AJ31" s="58" t="e">
        <f>_xlfn.IFS(AJ$7="X",AF$28*[1]Données!$H$26,AC$3="Samedi",AF$28*[1]Données!$D$26,AC$3="Dimanche",AF$28*[1]Données!$F$26,$B28="SSIAP3",AF$28*[1]Données!$B$26)</f>
        <v>#N/A</v>
      </c>
      <c r="AK31" s="58" t="e">
        <f>_xlfn.IFS(AJ$7="X",$I28*[1]Données!$I$26,AC$3="Samedi",$I28*[1]Données!$D$26,AC$3="Dimanche",$I28*[1]Données!$F$26,$B28="SSIAP3",$I28*[1]Données!$C$26)</f>
        <v>#N/A</v>
      </c>
      <c r="AL31" s="58" t="e">
        <f>_xlfn.IFS(AJ$7="X",$J28*[1]Données!$I$26,AC$3="Samedi",$J28*[1]Données!$D$26,AC$3="Dimanche",$J28*[1]Données!$F$26,$B28="SSIAP3",$J28*[1]Données!$C$26)</f>
        <v>#N/A</v>
      </c>
      <c r="AM31" s="57" t="e">
        <f>_xlfn.IFS(AJ$7="X",$K28*[1]Données!$I$26,AC$3="Samedi",$K28*[1]Données!$D$26,AC$3="Dimanche",$K28*[1]Données!$F$26,$B28="SSIAP3",$K28*[1]Données!$B$26)</f>
        <v>#N/A</v>
      </c>
      <c r="AN31" s="58">
        <f>IF($B28="SSIAP3",SUM(AJ31:AM31),0)</f>
        <v>0</v>
      </c>
      <c r="AO31" s="73"/>
      <c r="AP31" s="73"/>
      <c r="AQ31" s="76"/>
      <c r="AR31" s="70"/>
      <c r="AS31" s="70"/>
      <c r="AT31" s="70"/>
      <c r="AU31" s="70"/>
      <c r="AV31" s="58" t="e">
        <f>_xlfn.IFS(AV$7="X",AR$28*[1]Données!$H$26,AO$3="Samedi",AR$28*[1]Données!$D$26,AO$3="Dimanche",AR$28*[1]Données!$F$26,$B28="SSIAP3",AR$28*[1]Données!$B$26)</f>
        <v>#N/A</v>
      </c>
      <c r="AW31" s="58" t="e">
        <f>_xlfn.IFS(AV$7="X",$I28*[1]Données!$I$26,AO$3="Samedi",$I28*[1]Données!$D$26,AO$3="Dimanche",$I28*[1]Données!$F$26,$B28="SSIAP3",$I28*[1]Données!$C$26)</f>
        <v>#N/A</v>
      </c>
      <c r="AX31" s="58" t="e">
        <f>_xlfn.IFS(AV$7="X",$J28*[1]Données!$I$26,AO$3="Samedi",$J28*[1]Données!$D$26,AO$3="Dimanche",$J28*[1]Données!$F$26,$B28="SSIAP3",$J28*[1]Données!$C$26)</f>
        <v>#N/A</v>
      </c>
      <c r="AY31" s="57" t="e">
        <f>_xlfn.IFS(AV$7="X",$K28*[1]Données!$I$26,AO$3="Samedi",$K28*[1]Données!$D$26,AO$3="Dimanche",$K28*[1]Données!$F$26,$B28="SSIAP3",$K28*[1]Données!$B$26)</f>
        <v>#N/A</v>
      </c>
      <c r="AZ31" s="58">
        <f>IF($B28="SSIAP3",SUM(AV31:AY31),0)</f>
        <v>0</v>
      </c>
      <c r="BA31" s="73"/>
      <c r="BB31" s="73"/>
      <c r="BC31" s="76"/>
      <c r="BD31" s="70"/>
      <c r="BE31" s="70"/>
      <c r="BF31" s="70"/>
      <c r="BG31" s="70"/>
      <c r="BH31" s="58">
        <f>_xlfn.IFS(BH$7="X",BD$28*[1]Données!$H$26,BA$3="Samedi",BD$28*[1]Données!$D$26,BA$3="Dimanche",BD$28*[1]Données!$F$26,$B28="SSIAP3",BD$28*[1]Données!$B$26)</f>
        <v>184</v>
      </c>
      <c r="BI31" s="58">
        <f>_xlfn.IFS(BH$7="X",$I28*[1]Données!$I$26,BA$3="Samedi",$I28*[1]Données!$D$26,BA$3="Dimanche",$I28*[1]Données!$F$26,$B28="SSIAP3",$I28*[1]Données!$C$26)</f>
        <v>368</v>
      </c>
      <c r="BJ31" s="58">
        <f>_xlfn.IFS(BH$7="X",$J28*[1]Données!$I$26,BA$3="Samedi",$J28*[1]Données!$D$26,BA$3="Dimanche",$J28*[1]Données!$F$26,$B28="SSIAP3",$J28*[1]Données!$C$26)</f>
        <v>46</v>
      </c>
      <c r="BK31" s="57">
        <f>_xlfn.IFS(BH$7="X",$K28*[1]Données!$I$26,BA$3="Samedi",$K28*[1]Données!$D$26,BA$3="Dimanche",$K28*[1]Données!$F$26,$B28="SSIAP3",$K28*[1]Données!$B$26)</f>
        <v>46.000000000000085</v>
      </c>
      <c r="BL31" s="58">
        <f>IF($B28="SSIAP3",SUM(BH31:BK31),0)</f>
        <v>0</v>
      </c>
      <c r="BM31" s="73"/>
      <c r="BN31" s="73"/>
      <c r="BO31" s="76"/>
      <c r="BP31" s="70"/>
      <c r="BQ31" s="70"/>
      <c r="BR31" s="70"/>
      <c r="BS31" s="70"/>
      <c r="BT31" s="58">
        <f>_xlfn.IFS(BT$7="X",BP$28*[1]Données!$H$26,BM$3="Samedi",BP$28*[1]Données!$D$26,BM$3="Dimanche",BP$28*[1]Données!$F$26,$B28="SSIAP3",BP$28*[1]Données!$B$26)</f>
        <v>202.4</v>
      </c>
      <c r="BU31" s="58">
        <f>_xlfn.IFS(BT$7="X",$I28*[1]Données!$I$26,BM$3="Samedi",$I28*[1]Données!$D$26,BM$3="Dimanche",$I28*[1]Données!$F$26,$B28="SSIAP3",$I28*[1]Données!$C$26)</f>
        <v>404.8</v>
      </c>
      <c r="BV31" s="58">
        <f>_xlfn.IFS(BT$7="X",$J28*[1]Données!$I$26,BM$3="Samedi",$J28*[1]Données!$D$26,BM$3="Dimanche",$J28*[1]Données!$F$26,$B28="SSIAP3",$J28*[1]Données!$C$26)</f>
        <v>50.6</v>
      </c>
      <c r="BW31" s="57">
        <f>_xlfn.IFS(BT$7="X",$K28*[1]Données!$I$26,BM$3="Samedi",$K28*[1]Données!$D$26,BM$3="Dimanche",$K28*[1]Données!$F$26,$B28="SSIAP3",$K28*[1]Données!$B$26)</f>
        <v>50.600000000000094</v>
      </c>
      <c r="BX31" s="58">
        <f>IF($B28="SSIAP3",SUM(BT31:BW31),0)</f>
        <v>0</v>
      </c>
      <c r="BY31" s="73"/>
      <c r="BZ31" s="73"/>
      <c r="CA31" s="76"/>
      <c r="CB31" s="70"/>
      <c r="CC31" s="70"/>
      <c r="CD31" s="70"/>
      <c r="CE31" s="70"/>
      <c r="CF31" s="58" t="e">
        <f>_xlfn.IFS(CF$7="X",CB$28*[1]Données!$H$26,BY$3="Samedi",CB$28*[1]Données!$D$26,BY$3="Dimanche",CB$28*[1]Données!$F$26,$B28="SSIAP3",CB$28*[1]Données!$B$26)</f>
        <v>#N/A</v>
      </c>
      <c r="CG31" s="58" t="e">
        <f>_xlfn.IFS(CF$7="X",$I28*[1]Données!$I$26,BY$3="Samedi",$I28*[1]Données!$D$26,BY$3="Dimanche",$I28*[1]Données!$F$26,$B28="SSIAP3",$I28*[1]Données!$C$26)</f>
        <v>#N/A</v>
      </c>
      <c r="CH31" s="58" t="e">
        <f>_xlfn.IFS(CF$7="X",$J28*[1]Données!$I$26,BY$3="Samedi",$J28*[1]Données!$D$26,BY$3="Dimanche",$J28*[1]Données!$F$26,$B28="SSIAP3",$J28*[1]Données!$C$26)</f>
        <v>#N/A</v>
      </c>
      <c r="CI31" s="57" t="e">
        <f>_xlfn.IFS(CF$7="X",$K28*[1]Données!$I$26,BY$3="Samedi",$K28*[1]Données!$D$26,BY$3="Dimanche",$K28*[1]Données!$F$26,$B28="SSIAP3",$K28*[1]Données!$B$26)</f>
        <v>#N/A</v>
      </c>
      <c r="CJ31" s="58">
        <f>IF($B28="SSIAP3",SUM(CF31:CI31),0)</f>
        <v>0</v>
      </c>
      <c r="CK31" s="73"/>
      <c r="CL31" s="73"/>
      <c r="CM31" s="76"/>
      <c r="CN31" s="70"/>
      <c r="CO31" s="70"/>
      <c r="CP31" s="70"/>
      <c r="CQ31" s="70"/>
      <c r="CR31" s="58" t="e">
        <f>_xlfn.IFS(CR$7="X",CN$28*[1]Données!$H$26,CK$3="Samedi",CN$28*[1]Données!$D$26,CK$3="Dimanche",CN$28*[1]Données!$F$26,$B28="SSIAP3",CN$28*[1]Données!$B$26)</f>
        <v>#N/A</v>
      </c>
      <c r="CS31" s="58" t="e">
        <f>_xlfn.IFS(CR$7="X",$I28*[1]Données!$I$26,CK$3="Samedi",$I28*[1]Données!$D$26,CK$3="Dimanche",$I28*[1]Données!$F$26,$B28="SSIAP3",$I28*[1]Données!$C$26)</f>
        <v>#N/A</v>
      </c>
      <c r="CT31" s="58" t="e">
        <f>_xlfn.IFS(CR$7="X",$J28*[1]Données!$I$26,CK$3="Samedi",$J28*[1]Données!$D$26,CK$3="Dimanche",$J28*[1]Données!$F$26,$B28="SSIAP3",$J28*[1]Données!$C$26)</f>
        <v>#N/A</v>
      </c>
      <c r="CU31" s="57" t="e">
        <f>_xlfn.IFS(CR$7="X",$K28*[1]Données!$I$26,CK$3="Samedi",$K28*[1]Données!$D$26,CK$3="Dimanche",$K28*[1]Données!$F$26,$B28="SSIAP3",$K28*[1]Données!$B$26)</f>
        <v>#N/A</v>
      </c>
      <c r="CV31" s="58">
        <f>IF($B28="SSIAP3",SUM(CR31:CU31),0)</f>
        <v>0</v>
      </c>
      <c r="CW31" s="73"/>
      <c r="CX31" s="73"/>
      <c r="CY31" s="76"/>
      <c r="CZ31" s="70"/>
      <c r="DA31" s="70"/>
      <c r="DB31" s="70"/>
      <c r="DC31" s="70"/>
      <c r="DD31" s="58" t="e">
        <f>_xlfn.IFS(DD$7="X",CZ$28*[1]Données!$H$26,CW$3="Samedi",CZ$28*[1]Données!$D$26,CW$3="Dimanche",CZ$28*[1]Données!$F$26,$B28="SSIAP3",CZ$28*[1]Données!$B$26)</f>
        <v>#N/A</v>
      </c>
      <c r="DE31" s="58" t="e">
        <f>_xlfn.IFS(DD$7="X",$I28*[1]Données!$I$26,CW$3="Samedi",$I28*[1]Données!$D$26,CW$3="Dimanche",$I28*[1]Données!$F$26,$B28="SSIAP3",$I28*[1]Données!$C$26)</f>
        <v>#N/A</v>
      </c>
      <c r="DF31" s="58" t="e">
        <f>_xlfn.IFS(DD$7="X",$J28*[1]Données!$I$26,CW$3="Samedi",$J28*[1]Données!$D$26,CW$3="Dimanche",$J28*[1]Données!$F$26,$B28="SSIAP3",$J28*[1]Données!$C$26)</f>
        <v>#N/A</v>
      </c>
      <c r="DG31" s="57" t="e">
        <f>_xlfn.IFS(DD$7="X",$K28*[1]Données!$I$26,CW$3="Samedi",$K28*[1]Données!$D$26,CW$3="Dimanche",$K28*[1]Données!$F$26,$B28="SSIAP3",$K28*[1]Données!$B$26)</f>
        <v>#N/A</v>
      </c>
      <c r="DH31" s="58">
        <f>IF($B28="SSIAP3",SUM(DD31:DG31),0)</f>
        <v>0</v>
      </c>
      <c r="DI31" s="73"/>
      <c r="DJ31" s="73"/>
      <c r="DK31" s="76"/>
      <c r="DL31" s="70"/>
      <c r="DM31" s="70"/>
      <c r="DN31" s="70"/>
      <c r="DO31" s="70"/>
      <c r="DP31" s="58" t="e">
        <f>_xlfn.IFS(DP$7="X",DL$28*[1]Données!$H$26,DI$3="Samedi",DL$28*[1]Données!$D$26,DI$3="Dimanche",DL$28*[1]Données!$F$26,$B28="SSIAP3",DL$28*[1]Données!$B$26)</f>
        <v>#N/A</v>
      </c>
      <c r="DQ31" s="58" t="e">
        <f>_xlfn.IFS(DP$7="X",$I28*[1]Données!$I$26,DI$3="Samedi",$I28*[1]Données!$D$26,DI$3="Dimanche",$I28*[1]Données!$F$26,$B28="SSIAP3",$I28*[1]Données!$C$26)</f>
        <v>#N/A</v>
      </c>
      <c r="DR31" s="58" t="e">
        <f>_xlfn.IFS(DP$7="X",$J28*[1]Données!$I$26,DI$3="Samedi",$J28*[1]Données!$D$26,DI$3="Dimanche",$J28*[1]Données!$F$26,$B28="SSIAP3",$J28*[1]Données!$C$26)</f>
        <v>#N/A</v>
      </c>
      <c r="DS31" s="57" t="e">
        <f>_xlfn.IFS(DP$7="X",$K28*[1]Données!$I$26,DI$3="Samedi",$K28*[1]Données!$D$26,DI$3="Dimanche",$K28*[1]Données!$F$26,$B28="SSIAP3",$K28*[1]Données!$B$26)</f>
        <v>#N/A</v>
      </c>
      <c r="DT31" s="58">
        <f>IF($B28="SSIAP3",SUM(DP31:DS31),0)</f>
        <v>0</v>
      </c>
      <c r="DU31" s="73"/>
      <c r="DV31" s="73"/>
      <c r="DW31" s="76"/>
      <c r="DX31" s="70"/>
      <c r="DY31" s="70"/>
      <c r="DZ31" s="70"/>
      <c r="EA31" s="70"/>
      <c r="EB31" s="58" t="e">
        <f>_xlfn.IFS(EB$7="X",DX$28*[1]Données!$H$26,DU$3="Samedi",DX$28*[1]Données!$D$26,DU$3="Dimanche",DX$28*[1]Données!$F$26,$B28="SSIAP3",DX$28*[1]Données!$B$26)</f>
        <v>#N/A</v>
      </c>
      <c r="EC31" s="58" t="e">
        <f>_xlfn.IFS(EB$7="X",$I28*[1]Données!$I$26,DU$3="Samedi",$I28*[1]Données!$D$26,DU$3="Dimanche",$I28*[1]Données!$F$26,$B28="SSIAP3",$I28*[1]Données!$C$26)</f>
        <v>#N/A</v>
      </c>
      <c r="ED31" s="58" t="e">
        <f>_xlfn.IFS(EB$7="X",$J28*[1]Données!$I$26,DU$3="Samedi",$J28*[1]Données!$D$26,DU$3="Dimanche",$J28*[1]Données!$F$26,$B28="SSIAP3",$J28*[1]Données!$C$26)</f>
        <v>#N/A</v>
      </c>
      <c r="EE31" s="57" t="e">
        <f>_xlfn.IFS(EB$7="X",$K28*[1]Données!$I$26,DU$3="Samedi",$K28*[1]Données!$D$26,DU$3="Dimanche",$K28*[1]Données!$F$26,$B28="SSIAP3",$K28*[1]Données!$B$26)</f>
        <v>#N/A</v>
      </c>
      <c r="EF31" s="58">
        <f>IF($B28="SSIAP3",SUM(EB31:EE31),0)</f>
        <v>0</v>
      </c>
      <c r="EG31" s="73"/>
      <c r="EH31" s="73"/>
      <c r="EI31" s="76"/>
      <c r="EJ31" s="70"/>
      <c r="EK31" s="70"/>
      <c r="EL31" s="70"/>
      <c r="EM31" s="70"/>
      <c r="EN31" s="58">
        <f>_xlfn.IFS(EN$7="X",EJ$28*[1]Données!$H$26,EG$3="Samedi",EJ$28*[1]Données!$D$26,EG$3="Dimanche",EJ$28*[1]Données!$F$26,$B28="SSIAP3",EJ$28*[1]Données!$B$26)</f>
        <v>184</v>
      </c>
      <c r="EO31" s="58">
        <f>_xlfn.IFS(EN$7="X",$I28*[1]Données!$I$26,EG$3="Samedi",$I28*[1]Données!$D$26,EG$3="Dimanche",$I28*[1]Données!$F$26,$B28="SSIAP3",$I28*[1]Données!$C$26)</f>
        <v>368</v>
      </c>
      <c r="EP31" s="58">
        <f>_xlfn.IFS(EN$7="X",$J28*[1]Données!$I$26,EG$3="Samedi",$J28*[1]Données!$D$26,EG$3="Dimanche",$J28*[1]Données!$F$26,$B28="SSIAP3",$J28*[1]Données!$C$26)</f>
        <v>46</v>
      </c>
      <c r="EQ31" s="57">
        <f>_xlfn.IFS(EN$7="X",$K28*[1]Données!$I$26,EG$3="Samedi",$K28*[1]Données!$D$26,EG$3="Dimanche",$K28*[1]Données!$F$26,$B28="SSIAP3",$K28*[1]Données!$B$26)</f>
        <v>46.000000000000085</v>
      </c>
      <c r="ER31" s="58">
        <f>IF($B28="SSIAP3",SUM(EN31:EQ31),0)</f>
        <v>0</v>
      </c>
      <c r="ES31" s="73"/>
      <c r="ET31" s="73"/>
      <c r="EU31" s="76"/>
      <c r="EV31" s="70"/>
      <c r="EW31" s="70"/>
      <c r="EX31" s="70"/>
      <c r="EY31" s="70"/>
      <c r="EZ31" s="58">
        <f>_xlfn.IFS(EZ$7="X",EV$28*[1]Données!$H$26,ES$3="Samedi",EV$28*[1]Données!$D$26,ES$3="Dimanche",EV$28*[1]Données!$F$26,$B28="SSIAP3",EV$28*[1]Données!$B$26)</f>
        <v>202.4</v>
      </c>
      <c r="FA31" s="58">
        <f>_xlfn.IFS(EZ$7="X",$I28*[1]Données!$I$26,ES$3="Samedi",$I28*[1]Données!$D$26,ES$3="Dimanche",$I28*[1]Données!$F$26,$B28="SSIAP3",$I28*[1]Données!$C$26)</f>
        <v>404.8</v>
      </c>
      <c r="FB31" s="58">
        <f>_xlfn.IFS(EZ$7="X",$J28*[1]Données!$I$26,ES$3="Samedi",$J28*[1]Données!$D$26,ES$3="Dimanche",$J28*[1]Données!$F$26,$B28="SSIAP3",$J28*[1]Données!$C$26)</f>
        <v>50.6</v>
      </c>
      <c r="FC31" s="57">
        <f>_xlfn.IFS(EZ$7="X",$K28*[1]Données!$I$26,ES$3="Samedi",$K28*[1]Données!$D$26,ES$3="Dimanche",$K28*[1]Données!$F$26,$B28="SSIAP3",$K28*[1]Données!$B$26)</f>
        <v>50.600000000000094</v>
      </c>
      <c r="FD31" s="58">
        <f>IF($B28="SSIAP3",SUM(EZ31:FC31),0)</f>
        <v>0</v>
      </c>
      <c r="FE31" s="73"/>
      <c r="FF31" s="73"/>
      <c r="FG31" s="76"/>
      <c r="FH31" s="70"/>
      <c r="FI31" s="70"/>
      <c r="FJ31" s="70"/>
      <c r="FK31" s="70"/>
      <c r="FL31" s="58" t="e">
        <f>_xlfn.IFS(FL$7="X",FH$28*[1]Données!$H$26,FE$3="Samedi",FH$28*[1]Données!$D$26,FE$3="Dimanche",FH$28*[1]Données!$F$26,$B28="SSIAP3",FH$28*[1]Données!$B$26)</f>
        <v>#N/A</v>
      </c>
      <c r="FM31" s="58" t="e">
        <f>_xlfn.IFS(FL$7="X",$I28*[1]Données!$I$26,FE$3="Samedi",$I28*[1]Données!$D$26,FE$3="Dimanche",$I28*[1]Données!$F$26,$B28="SSIAP3",$I28*[1]Données!$C$26)</f>
        <v>#N/A</v>
      </c>
      <c r="FN31" s="58" t="e">
        <f>_xlfn.IFS(FL$7="X",$J28*[1]Données!$I$26,FE$3="Samedi",$J28*[1]Données!$D$26,FE$3="Dimanche",$J28*[1]Données!$F$26,$B28="SSIAP3",$J28*[1]Données!$C$26)</f>
        <v>#N/A</v>
      </c>
      <c r="FO31" s="57" t="e">
        <f>_xlfn.IFS(FL$7="X",$K28*[1]Données!$I$26,FE$3="Samedi",$K28*[1]Données!$D$26,FE$3="Dimanche",$K28*[1]Données!$F$26,$B28="SSIAP3",$K28*[1]Données!$B$26)</f>
        <v>#N/A</v>
      </c>
      <c r="FP31" s="58">
        <f>IF($B28="SSIAP3",SUM(FL31:FO31),0)</f>
        <v>0</v>
      </c>
      <c r="FQ31" s="73"/>
      <c r="FR31" s="73"/>
      <c r="FS31" s="76"/>
      <c r="FT31" s="70"/>
      <c r="FU31" s="70"/>
      <c r="FV31" s="70"/>
      <c r="FW31" s="70"/>
      <c r="FX31" s="58" t="e">
        <f>_xlfn.IFS(FX$7="X",FT$28*[1]Données!$H$26,FQ$3="Samedi",FT$28*[1]Données!$D$26,FQ$3="Dimanche",FT$28*[1]Données!$F$26,$B28="SSIAP3",FT$28*[1]Données!$B$26)</f>
        <v>#N/A</v>
      </c>
      <c r="FY31" s="58" t="e">
        <f>_xlfn.IFS(FX$7="X",$I28*[1]Données!$I$26,FQ$3="Samedi",$I28*[1]Données!$D$26,FQ$3="Dimanche",$I28*[1]Données!$F$26,$B28="SSIAP3",$I28*[1]Données!$C$26)</f>
        <v>#N/A</v>
      </c>
      <c r="FZ31" s="58" t="e">
        <f>_xlfn.IFS(FX$7="X",$J28*[1]Données!$I$26,FQ$3="Samedi",$J28*[1]Données!$D$26,FQ$3="Dimanche",$J28*[1]Données!$F$26,$B28="SSIAP3",$J28*[1]Données!$C$26)</f>
        <v>#N/A</v>
      </c>
      <c r="GA31" s="57" t="e">
        <f>_xlfn.IFS(FX$7="X",$K28*[1]Données!$I$26,FQ$3="Samedi",$K28*[1]Données!$D$26,FQ$3="Dimanche",$K28*[1]Données!$F$26,$B28="SSIAP3",$K28*[1]Données!$B$26)</f>
        <v>#N/A</v>
      </c>
      <c r="GB31" s="58">
        <f>IF($B28="SSIAP3",SUM(FX31:GA31),0)</f>
        <v>0</v>
      </c>
      <c r="GC31" s="73"/>
      <c r="GD31" s="73"/>
      <c r="GE31" s="76"/>
      <c r="GF31" s="70"/>
      <c r="GG31" s="70"/>
      <c r="GH31" s="70"/>
      <c r="GI31" s="70"/>
      <c r="GJ31" s="58" t="e">
        <f>_xlfn.IFS(GJ$7="X",GF$28*[1]Données!$H$26,GC$3="Samedi",GF$28*[1]Données!$D$26,GC$3="Dimanche",GF$28*[1]Données!$F$26,$B28="SSIAP3",GF$28*[1]Données!$B$26)</f>
        <v>#N/A</v>
      </c>
      <c r="GK31" s="58" t="e">
        <f>_xlfn.IFS(GJ$7="X",$I28*[1]Données!$I$26,GC$3="Samedi",$I28*[1]Données!$D$26,GC$3="Dimanche",$I28*[1]Données!$F$26,$B28="SSIAP3",$I28*[1]Données!$C$26)</f>
        <v>#N/A</v>
      </c>
      <c r="GL31" s="58" t="e">
        <f>_xlfn.IFS(GJ$7="X",$J28*[1]Données!$I$26,GC$3="Samedi",$J28*[1]Données!$D$26,GC$3="Dimanche",$J28*[1]Données!$F$26,$B28="SSIAP3",$J28*[1]Données!$C$26)</f>
        <v>#N/A</v>
      </c>
      <c r="GM31" s="57" t="e">
        <f>_xlfn.IFS(GJ$7="X",$K28*[1]Données!$I$26,GC$3="Samedi",$K28*[1]Données!$D$26,GC$3="Dimanche",$K28*[1]Données!$F$26,$B28="SSIAP3",$K28*[1]Données!$B$26)</f>
        <v>#N/A</v>
      </c>
      <c r="GN31" s="58">
        <f>IF($B28="SSIAP3",SUM(GJ31:GM31),0)</f>
        <v>0</v>
      </c>
      <c r="GO31" s="73"/>
      <c r="GP31" s="73"/>
      <c r="GQ31" s="76"/>
      <c r="GR31" s="70"/>
      <c r="GS31" s="70"/>
      <c r="GT31" s="70"/>
      <c r="GU31" s="70"/>
      <c r="GV31" s="58" t="e">
        <f>_xlfn.IFS(GV$7="X",GR$28*[1]Données!$H$26,GO$3="Samedi",GR$28*[1]Données!$D$26,GO$3="Dimanche",GR$28*[1]Données!$F$26,$B28="SSIAP3",GR$28*[1]Données!$B$26)</f>
        <v>#N/A</v>
      </c>
      <c r="GW31" s="58" t="e">
        <f>_xlfn.IFS(GV$7="X",$I28*[1]Données!$I$26,GO$3="Samedi",$I28*[1]Données!$D$26,GO$3="Dimanche",$I28*[1]Données!$F$26,$B28="SSIAP3",$I28*[1]Données!$C$26)</f>
        <v>#N/A</v>
      </c>
      <c r="GX31" s="58" t="e">
        <f>_xlfn.IFS(GV$7="X",$J28*[1]Données!$I$26,GO$3="Samedi",$J28*[1]Données!$D$26,GO$3="Dimanche",$J28*[1]Données!$F$26,$B28="SSIAP3",$J28*[1]Données!$C$26)</f>
        <v>#N/A</v>
      </c>
      <c r="GY31" s="57" t="e">
        <f>_xlfn.IFS(GV$7="X",$K28*[1]Données!$I$26,GO$3="Samedi",$K28*[1]Données!$D$26,GO$3="Dimanche",$K28*[1]Données!$F$26,$B28="SSIAP3",$K28*[1]Données!$B$26)</f>
        <v>#N/A</v>
      </c>
      <c r="GZ31" s="58">
        <f>IF($B28="SSIAP3",SUM(GV31:GY31),0)</f>
        <v>0</v>
      </c>
      <c r="HA31" s="73"/>
      <c r="HB31" s="73"/>
      <c r="HC31" s="76"/>
      <c r="HD31" s="70"/>
      <c r="HE31" s="70"/>
      <c r="HF31" s="70"/>
      <c r="HG31" s="70"/>
      <c r="HH31" s="58" t="e">
        <f>_xlfn.IFS(HH$7="X",HD$28*[1]Données!$H$26,HA$3="Samedi",HD$28*[1]Données!$D$26,HA$3="Dimanche",HD$28*[1]Données!$F$26,$B28="SSIAP3",HD$28*[1]Données!$B$26)</f>
        <v>#N/A</v>
      </c>
      <c r="HI31" s="58" t="e">
        <f>_xlfn.IFS(HH$7="X",$I28*[1]Données!$I$26,HA$3="Samedi",$I28*[1]Données!$D$26,HA$3="Dimanche",$I28*[1]Données!$F$26,$B28="SSIAP3",$I28*[1]Données!$C$26)</f>
        <v>#N/A</v>
      </c>
      <c r="HJ31" s="58" t="e">
        <f>_xlfn.IFS(HH$7="X",$J28*[1]Données!$I$26,HA$3="Samedi",$J28*[1]Données!$D$26,HA$3="Dimanche",$J28*[1]Données!$F$26,$B28="SSIAP3",$J28*[1]Données!$C$26)</f>
        <v>#N/A</v>
      </c>
      <c r="HK31" s="57" t="e">
        <f>_xlfn.IFS(HH$7="X",$K28*[1]Données!$I$26,HA$3="Samedi",$K28*[1]Données!$D$26,HA$3="Dimanche",$K28*[1]Données!$F$26,$B28="SSIAP3",$K28*[1]Données!$B$26)</f>
        <v>#N/A</v>
      </c>
      <c r="HL31" s="58">
        <f>IF($B28="SSIAP3",SUM(HH31:HK31),0)</f>
        <v>0</v>
      </c>
      <c r="HM31" s="73"/>
      <c r="HN31" s="73"/>
      <c r="HO31" s="76"/>
      <c r="HP31" s="70"/>
      <c r="HQ31" s="70"/>
      <c r="HR31" s="70"/>
      <c r="HS31" s="70"/>
      <c r="HT31" s="58">
        <f>_xlfn.IFS(HT$7="X",HP$28*[1]Données!$H$26,HM$3="Samedi",HP$28*[1]Données!$D$26,HM$3="Dimanche",HP$28*[1]Données!$F$26,$B28="SSIAP3",HP$28*[1]Données!$B$26)</f>
        <v>184</v>
      </c>
      <c r="HU31" s="58">
        <f>_xlfn.IFS(HT$7="X",$I28*[1]Données!$I$26,HM$3="Samedi",$I28*[1]Données!$D$26,HM$3="Dimanche",$I28*[1]Données!$F$26,$B28="SSIAP3",$I28*[1]Données!$C$26)</f>
        <v>368</v>
      </c>
      <c r="HV31" s="58">
        <f>_xlfn.IFS(HT$7="X",$J28*[1]Données!$I$26,HM$3="Samedi",$J28*[1]Données!$D$26,HM$3="Dimanche",$J28*[1]Données!$F$26,$B28="SSIAP3",$J28*[1]Données!$C$26)</f>
        <v>46</v>
      </c>
      <c r="HW31" s="57">
        <f>_xlfn.IFS(HT$7="X",$K28*[1]Données!$I$26,HM$3="Samedi",$K28*[1]Données!$D$26,HM$3="Dimanche",$K28*[1]Données!$F$26,$B28="SSIAP3",$K28*[1]Données!$B$26)</f>
        <v>46.000000000000085</v>
      </c>
      <c r="HX31" s="58">
        <f>IF($B28="SSIAP3",SUM(HT31:HW31),0)</f>
        <v>0</v>
      </c>
      <c r="HY31" s="73"/>
      <c r="HZ31" s="73"/>
      <c r="IA31" s="76"/>
      <c r="IB31" s="70"/>
      <c r="IC31" s="70"/>
      <c r="ID31" s="70"/>
      <c r="IE31" s="70"/>
      <c r="IF31" s="58">
        <f>_xlfn.IFS(IF$7="X",IB$28*[1]Données!$H$26,HY$3="Samedi",IB$28*[1]Données!$D$26,HY$3="Dimanche",IB$28*[1]Données!$F$26,$B28="SSIAP3",IB$28*[1]Données!$B$26)</f>
        <v>202.4</v>
      </c>
      <c r="IG31" s="58">
        <f>_xlfn.IFS(IF$7="X",$I28*[1]Données!$I$26,HY$3="Samedi",$I28*[1]Données!$D$26,HY$3="Dimanche",$I28*[1]Données!$F$26,$B28="SSIAP3",$I28*[1]Données!$C$26)</f>
        <v>404.8</v>
      </c>
      <c r="IH31" s="58">
        <f>_xlfn.IFS(IF$7="X",$J28*[1]Données!$I$26,HY$3="Samedi",$J28*[1]Données!$D$26,HY$3="Dimanche",$J28*[1]Données!$F$26,$B28="SSIAP3",$J28*[1]Données!$C$26)</f>
        <v>50.6</v>
      </c>
      <c r="II31" s="57">
        <f>_xlfn.IFS(IF$7="X",$K28*[1]Données!$I$26,HY$3="Samedi",$K28*[1]Données!$D$26,HY$3="Dimanche",$K28*[1]Données!$F$26,$B28="SSIAP3",$K28*[1]Données!$B$26)</f>
        <v>50.600000000000094</v>
      </c>
      <c r="IJ31" s="58">
        <f>IF($B28="SSIAP3",SUM(IF31:II31),0)</f>
        <v>0</v>
      </c>
      <c r="IK31" s="73"/>
      <c r="IL31" s="73"/>
      <c r="IM31" s="76"/>
      <c r="IN31" s="70"/>
      <c r="IO31" s="70"/>
      <c r="IP31" s="70"/>
      <c r="IQ31" s="70"/>
      <c r="IR31" s="58" t="e">
        <f>_xlfn.IFS(IR$7="X",IN$28*[1]Données!$H$26,IK$3="Samedi",IN$28*[1]Données!$D$26,IK$3="Dimanche",IN$28*[1]Données!$F$26,$B28="SSIAP3",IN$28*[1]Données!$B$26)</f>
        <v>#N/A</v>
      </c>
      <c r="IS31" s="58" t="e">
        <f>_xlfn.IFS(IR$7="X",$I28*[1]Données!$I$26,IK$3="Samedi",$I28*[1]Données!$D$26,IK$3="Dimanche",$I28*[1]Données!$F$26,$B28="SSIAP3",$I28*[1]Données!$C$26)</f>
        <v>#N/A</v>
      </c>
      <c r="IT31" s="58" t="e">
        <f>_xlfn.IFS(IR$7="X",$J28*[1]Données!$I$26,IK$3="Samedi",$J28*[1]Données!$D$26,IK$3="Dimanche",$J28*[1]Données!$F$26,$B28="SSIAP3",$J28*[1]Données!$C$26)</f>
        <v>#N/A</v>
      </c>
      <c r="IU31" s="57" t="e">
        <f>_xlfn.IFS(IR$7="X",$K28*[1]Données!$I$26,IK$3="Samedi",$K28*[1]Données!$D$26,IK$3="Dimanche",$K28*[1]Données!$F$26,$B28="SSIAP3",$K28*[1]Données!$B$26)</f>
        <v>#N/A</v>
      </c>
      <c r="IV31" s="58">
        <f>IF($B28="SSIAP3",SUM(IR31:IU31),0)</f>
        <v>0</v>
      </c>
      <c r="IW31" s="73"/>
      <c r="IX31" s="73"/>
      <c r="IY31" s="76"/>
      <c r="IZ31" s="70"/>
      <c r="JA31" s="70"/>
      <c r="JB31" s="70"/>
      <c r="JC31" s="70"/>
      <c r="JD31" s="58" t="e">
        <f>_xlfn.IFS(JD$7="X",IZ$28*[1]Données!$H$26,IW$3="Samedi",IZ$28*[1]Données!$D$26,IW$3="Dimanche",IZ$28*[1]Données!$F$26,$B28="SSIAP3",IZ$28*[1]Données!$B$26)</f>
        <v>#N/A</v>
      </c>
      <c r="JE31" s="58" t="e">
        <f>_xlfn.IFS(JD$7="X",$I28*[1]Données!$I$26,IW$3="Samedi",$I28*[1]Données!$D$26,IW$3="Dimanche",$I28*[1]Données!$F$26,$B28="SSIAP3",$I28*[1]Données!$C$26)</f>
        <v>#N/A</v>
      </c>
      <c r="JF31" s="58" t="e">
        <f>_xlfn.IFS(JD$7="X",$J28*[1]Données!$I$26,IW$3="Samedi",$J28*[1]Données!$D$26,IW$3="Dimanche",$J28*[1]Données!$F$26,$B28="SSIAP3",$J28*[1]Données!$C$26)</f>
        <v>#N/A</v>
      </c>
      <c r="JG31" s="57" t="e">
        <f>_xlfn.IFS(JD$7="X",$K28*[1]Données!$I$26,IW$3="Samedi",$K28*[1]Données!$D$26,IW$3="Dimanche",$K28*[1]Données!$F$26,$B28="SSIAP3",$K28*[1]Données!$B$26)</f>
        <v>#N/A</v>
      </c>
      <c r="JH31" s="58">
        <f>IF($B28="SSIAP3",SUM(JD31:JG31),0)</f>
        <v>0</v>
      </c>
      <c r="JI31" s="73"/>
      <c r="JJ31" s="73"/>
      <c r="JK31" s="76"/>
      <c r="JL31" s="70"/>
      <c r="JM31" s="70"/>
      <c r="JN31" s="70"/>
      <c r="JO31" s="70"/>
      <c r="JP31" s="58" t="e">
        <f>_xlfn.IFS(JP$7="X",JL$28*[1]Données!$H$26,JI$3="Samedi",JL$28*[1]Données!$D$26,JI$3="Dimanche",JL$28*[1]Données!$F$26,$B28="SSIAP3",JL$28*[1]Données!$B$26)</f>
        <v>#N/A</v>
      </c>
      <c r="JQ31" s="58" t="e">
        <f>_xlfn.IFS(JP$7="X",$I28*[1]Données!$I$26,JI$3="Samedi",$I28*[1]Données!$D$26,JI$3="Dimanche",$I28*[1]Données!$F$26,$B28="SSIAP3",$I28*[1]Données!$C$26)</f>
        <v>#N/A</v>
      </c>
      <c r="JR31" s="58" t="e">
        <f>_xlfn.IFS(JP$7="X",$J28*[1]Données!$I$26,JI$3="Samedi",$J28*[1]Données!$D$26,JI$3="Dimanche",$J28*[1]Données!$F$26,$B28="SSIAP3",$J28*[1]Données!$C$26)</f>
        <v>#N/A</v>
      </c>
      <c r="JS31" s="57" t="e">
        <f>_xlfn.IFS(JP$7="X",$K28*[1]Données!$I$26,JI$3="Samedi",$K28*[1]Données!$D$26,JI$3="Dimanche",$K28*[1]Données!$F$26,$B28="SSIAP3",$K28*[1]Données!$B$26)</f>
        <v>#N/A</v>
      </c>
      <c r="JT31" s="58">
        <f>IF($B28="SSIAP3",SUM(JP31:JS31),0)</f>
        <v>0</v>
      </c>
      <c r="JU31" s="73"/>
      <c r="JV31" s="73"/>
      <c r="JW31" s="76"/>
      <c r="JX31" s="70"/>
      <c r="JY31" s="70"/>
      <c r="JZ31" s="70"/>
      <c r="KA31" s="70"/>
      <c r="KB31" s="58" t="e">
        <f>_xlfn.IFS(KB$7="X",JX$28*[1]Données!$H$26,JU$3="Samedi",JX$28*[1]Données!$D$26,JU$3="Dimanche",JX$28*[1]Données!$F$26,$B28="SSIAP3",JX$28*[1]Données!$B$26)</f>
        <v>#N/A</v>
      </c>
      <c r="KC31" s="58" t="e">
        <f>_xlfn.IFS(KB$7="X",$I28*[1]Données!$I$26,JU$3="Samedi",$I28*[1]Données!$D$26,JU$3="Dimanche",$I28*[1]Données!$F$26,$B28="SSIAP3",$I28*[1]Données!$C$26)</f>
        <v>#N/A</v>
      </c>
      <c r="KD31" s="58" t="e">
        <f>_xlfn.IFS(KB$7="X",$J28*[1]Données!$I$26,JU$3="Samedi",$J28*[1]Données!$D$26,JU$3="Dimanche",$J28*[1]Données!$F$26,$B28="SSIAP3",$J28*[1]Données!$C$26)</f>
        <v>#N/A</v>
      </c>
      <c r="KE31" s="57" t="e">
        <f>_xlfn.IFS(KB$7="X",$K28*[1]Données!$I$26,JU$3="Samedi",$K28*[1]Données!$D$26,JU$3="Dimanche",$K28*[1]Données!$F$26,$B28="SSIAP3",$K28*[1]Données!$B$26)</f>
        <v>#N/A</v>
      </c>
      <c r="KF31" s="58">
        <f>IF($B28="SSIAP3",SUM(KB31:KE31),0)</f>
        <v>0</v>
      </c>
      <c r="KG31" s="73"/>
      <c r="KH31" s="73"/>
      <c r="KI31" s="76"/>
      <c r="KJ31" s="70"/>
      <c r="KK31" s="70"/>
      <c r="KL31" s="70"/>
      <c r="KM31" s="70"/>
      <c r="KN31" s="58" t="e">
        <f>_xlfn.IFS(KN$7="X",KJ$28*[1]Données!$H$26,KG$3="Samedi",KJ$28*[1]Données!$D$26,KG$3="Dimanche",KJ$28*[1]Données!$F$26,$B28="SSIAP3",KJ$28*[1]Données!$B$26)</f>
        <v>#N/A</v>
      </c>
      <c r="KO31" s="58" t="e">
        <f>_xlfn.IFS(KN$7="X",$I28*[1]Données!$I$26,KG$3="Samedi",$I28*[1]Données!$D$26,KG$3="Dimanche",$I28*[1]Données!$F$26,$B28="SSIAP3",$I28*[1]Données!$C$26)</f>
        <v>#N/A</v>
      </c>
      <c r="KP31" s="58" t="e">
        <f>_xlfn.IFS(KN$7="X",$J28*[1]Données!$I$26,KG$3="Samedi",$J28*[1]Données!$D$26,KG$3="Dimanche",$J28*[1]Données!$F$26,$B28="SSIAP3",$J28*[1]Données!$C$26)</f>
        <v>#N/A</v>
      </c>
      <c r="KQ31" s="57" t="e">
        <f>_xlfn.IFS(KN$7="X",$K28*[1]Données!$I$26,KG$3="Samedi",$K28*[1]Données!$D$26,KG$3="Dimanche",$K28*[1]Données!$F$26,$B28="SSIAP3",$K28*[1]Données!$B$26)</f>
        <v>#N/A</v>
      </c>
      <c r="KR31" s="58">
        <f>IF($B28="SSIAP3",SUM(KN31:KQ31),0)</f>
        <v>0</v>
      </c>
      <c r="KS31" s="73"/>
      <c r="KT31" s="73"/>
      <c r="KU31" s="76"/>
      <c r="KV31" s="70"/>
      <c r="KW31" s="70"/>
      <c r="KX31" s="70"/>
      <c r="KY31" s="70"/>
      <c r="KZ31" s="58">
        <f>_xlfn.IFS(KZ$7="X",KV$28*[1]Données!$H$26,KS$3="Samedi",KV$28*[1]Données!$D$26,KS$3="Dimanche",KV$28*[1]Données!$F$26,$B28="SSIAP3",KV$28*[1]Données!$B$26)</f>
        <v>184</v>
      </c>
      <c r="LA31" s="58">
        <f>_xlfn.IFS(KZ$7="X",$I28*[1]Données!$I$26,KS$3="Samedi",$I28*[1]Données!$D$26,KS$3="Dimanche",$I28*[1]Données!$F$26,$B28="SSIAP3",$I28*[1]Données!$C$26)</f>
        <v>368</v>
      </c>
      <c r="LB31" s="58">
        <f>_xlfn.IFS(KZ$7="X",$J28*[1]Données!$I$26,KS$3="Samedi",$J28*[1]Données!$D$26,KS$3="Dimanche",$J28*[1]Données!$F$26,$B28="SSIAP3",$J28*[1]Données!$C$26)</f>
        <v>46</v>
      </c>
      <c r="LC31" s="57">
        <f>_xlfn.IFS(KZ$7="X",$K28*[1]Données!$I$26,KS$3="Samedi",$K28*[1]Données!$D$26,KS$3="Dimanche",$K28*[1]Données!$F$26,$B28="SSIAP3",$K28*[1]Données!$B$26)</f>
        <v>46.000000000000085</v>
      </c>
      <c r="LD31" s="58">
        <f>IF($B28="SSIAP3",SUM(KZ31:LC31),0)</f>
        <v>0</v>
      </c>
      <c r="LE31" s="73"/>
      <c r="LF31" s="73"/>
      <c r="LG31" s="76"/>
      <c r="LH31" s="70"/>
      <c r="LI31" s="70"/>
      <c r="LJ31" s="70"/>
      <c r="LK31" s="70"/>
      <c r="LL31" s="58">
        <f>_xlfn.IFS(LL$7="X",LH$28*[1]Données!$H$26,LE$3="Samedi",LH$28*[1]Données!$D$26,LE$3="Dimanche",LH$28*[1]Données!$F$26,$B28="SSIAP3",LH$28*[1]Données!$B$26)</f>
        <v>202.4</v>
      </c>
      <c r="LM31" s="58">
        <f>_xlfn.IFS(LL$7="X",$I28*[1]Données!$I$26,LE$3="Samedi",$I28*[1]Données!$D$26,LE$3="Dimanche",$I28*[1]Données!$F$26,$B28="SSIAP3",$I28*[1]Données!$C$26)</f>
        <v>404.8</v>
      </c>
      <c r="LN31" s="58">
        <f>_xlfn.IFS(LL$7="X",$J28*[1]Données!$I$26,LE$3="Samedi",$J28*[1]Données!$D$26,LE$3="Dimanche",$J28*[1]Données!$F$26,$B28="SSIAP3",$J28*[1]Données!$C$26)</f>
        <v>50.6</v>
      </c>
      <c r="LO31" s="57">
        <f>_xlfn.IFS(LL$7="X",$K28*[1]Données!$I$26,LE$3="Samedi",$K28*[1]Données!$D$26,LE$3="Dimanche",$K28*[1]Données!$F$26,$B28="SSIAP3",$K28*[1]Données!$B$26)</f>
        <v>50.600000000000094</v>
      </c>
      <c r="LP31" s="58">
        <f>IF($B28="SSIAP3",SUM(LL31:LO31),0)</f>
        <v>0</v>
      </c>
      <c r="LQ31" s="73"/>
      <c r="LR31" s="73"/>
      <c r="LS31" s="76"/>
      <c r="LT31" s="70"/>
      <c r="LU31" s="70"/>
      <c r="LV31" s="70"/>
      <c r="LW31" s="70"/>
      <c r="LX31" s="58" t="e">
        <f>_xlfn.IFS(LX$7="X",LT$28*[1]Données!$H$26,LQ$3="Samedi",LT$28*[1]Données!$D$26,LQ$3="Dimanche",LT$28*[1]Données!$F$26,$B28="SSIAP3",LT$28*[1]Données!$B$26)</f>
        <v>#N/A</v>
      </c>
      <c r="LY31" s="58" t="e">
        <f>_xlfn.IFS(LX$7="X",$I28*[1]Données!$I$26,LQ$3="Samedi",$I28*[1]Données!$D$26,LQ$3="Dimanche",$I28*[1]Données!$F$26,$B28="SSIAP3",$I28*[1]Données!$C$26)</f>
        <v>#N/A</v>
      </c>
      <c r="LZ31" s="58" t="e">
        <f>_xlfn.IFS(LX$7="X",$J28*[1]Données!$I$26,LQ$3="Samedi",$J28*[1]Données!$D$26,LQ$3="Dimanche",$J28*[1]Données!$F$26,$B28="SSIAP3",$J28*[1]Données!$C$26)</f>
        <v>#N/A</v>
      </c>
      <c r="MA31" s="57" t="e">
        <f>_xlfn.IFS(LX$7="X",$K28*[1]Données!$I$26,LQ$3="Samedi",$K28*[1]Données!$D$26,LQ$3="Dimanche",$K28*[1]Données!$F$26,$B28="SSIAP3",$K28*[1]Données!$B$26)</f>
        <v>#N/A</v>
      </c>
      <c r="MB31" s="58">
        <f>IF($B28="SSIAP3",SUM(LX31:MA31),0)</f>
        <v>0</v>
      </c>
      <c r="MC31" s="73"/>
      <c r="MD31" s="73"/>
      <c r="ME31" s="76"/>
      <c r="MF31" s="70"/>
      <c r="MG31" s="70"/>
      <c r="MH31" s="70"/>
      <c r="MI31" s="70"/>
      <c r="MJ31" s="58" t="e">
        <f>_xlfn.IFS(MJ$7="X",MF$28*[1]Données!$H$26,MC$3="Samedi",MF$28*[1]Données!$D$26,MC$3="Dimanche",MF$28*[1]Données!$F$26,$B28="SSIAP3",MF$28*[1]Données!$B$26)</f>
        <v>#N/A</v>
      </c>
      <c r="MK31" s="58" t="e">
        <f>_xlfn.IFS(MJ$7="X",$I28*[1]Données!$I$26,MC$3="Samedi",$I28*[1]Données!$D$26,MC$3="Dimanche",$I28*[1]Données!$F$26,$B28="SSIAP3",$I28*[1]Données!$C$26)</f>
        <v>#N/A</v>
      </c>
      <c r="ML31" s="58" t="e">
        <f>_xlfn.IFS(MJ$7="X",$J28*[1]Données!$I$26,MC$3="Samedi",$J28*[1]Données!$D$26,MC$3="Dimanche",$J28*[1]Données!$F$26,$B28="SSIAP3",$J28*[1]Données!$C$26)</f>
        <v>#N/A</v>
      </c>
      <c r="MM31" s="57" t="e">
        <f>_xlfn.IFS(MJ$7="X",$K28*[1]Données!$I$26,MC$3="Samedi",$K28*[1]Données!$D$26,MC$3="Dimanche",$K28*[1]Données!$F$26,$B28="SSIAP3",$K28*[1]Données!$B$26)</f>
        <v>#N/A</v>
      </c>
      <c r="MN31" s="58">
        <f>IF($B28="SSIAP3",SUM(MJ31:MM31),0)</f>
        <v>0</v>
      </c>
      <c r="MO31" s="73"/>
      <c r="MP31" s="73"/>
      <c r="MQ31" s="76"/>
      <c r="MR31" s="70"/>
      <c r="MS31" s="70"/>
      <c r="MT31" s="70"/>
      <c r="MU31" s="70"/>
      <c r="MV31" s="58" t="e">
        <f>_xlfn.IFS(MV$7="X",MR$28*[1]Données!$H$26,MO$3="Samedi",MR$28*[1]Données!$D$26,MO$3="Dimanche",MR$28*[1]Données!$F$26,$B28="SSIAP3",MR$28*[1]Données!$B$26)</f>
        <v>#N/A</v>
      </c>
      <c r="MW31" s="58" t="e">
        <f>_xlfn.IFS(MV$7="X",$I28*[1]Données!$I$26,MO$3="Samedi",$I28*[1]Données!$D$26,MO$3="Dimanche",$I28*[1]Données!$F$26,$B28="SSIAP3",$I28*[1]Données!$C$26)</f>
        <v>#N/A</v>
      </c>
      <c r="MX31" s="58" t="e">
        <f>_xlfn.IFS(MV$7="X",$J28*[1]Données!$I$26,MO$3="Samedi",$J28*[1]Données!$D$26,MO$3="Dimanche",$J28*[1]Données!$F$26,$B28="SSIAP3",$J28*[1]Données!$C$26)</f>
        <v>#N/A</v>
      </c>
      <c r="MY31" s="57" t="e">
        <f>_xlfn.IFS(MV$7="X",$K28*[1]Données!$I$26,MO$3="Samedi",$K28*[1]Données!$D$26,MO$3="Dimanche",$K28*[1]Données!$F$26,$B28="SSIAP3",$K28*[1]Données!$B$26)</f>
        <v>#N/A</v>
      </c>
      <c r="MZ31" s="58">
        <f>IF($B28="SSIAP3",SUM(MV31:MY31),0)</f>
        <v>0</v>
      </c>
      <c r="NA31" s="73"/>
      <c r="NB31" s="73"/>
      <c r="NC31" s="76"/>
      <c r="ND31" s="70"/>
      <c r="NE31" s="70"/>
      <c r="NF31" s="70"/>
      <c r="NG31" s="70"/>
      <c r="NH31" s="58" t="e">
        <f>_xlfn.IFS(NH$7="X",ND$28*[1]Données!$H$26,NA$3="Samedi",ND$28*[1]Données!$D$26,NA$3="Dimanche",ND$28*[1]Données!$F$26,$B28="SSIAP3",ND$28*[1]Données!$B$26)</f>
        <v>#N/A</v>
      </c>
      <c r="NI31" s="58" t="e">
        <f>_xlfn.IFS(NH$7="X",$I28*[1]Données!$I$26,NA$3="Samedi",$I28*[1]Données!$D$26,NA$3="Dimanche",$I28*[1]Données!$F$26,$B28="SSIAP3",$I28*[1]Données!$C$26)</f>
        <v>#N/A</v>
      </c>
      <c r="NJ31" s="58" t="e">
        <f>_xlfn.IFS(NH$7="X",$J28*[1]Données!$I$26,NA$3="Samedi",$J28*[1]Données!$D$26,NA$3="Dimanche",$J28*[1]Données!$F$26,$B28="SSIAP3",$J28*[1]Données!$C$26)</f>
        <v>#N/A</v>
      </c>
      <c r="NK31" s="57" t="e">
        <f>_xlfn.IFS(NH$7="X",$K28*[1]Données!$I$26,NA$3="Samedi",$K28*[1]Données!$D$26,NA$3="Dimanche",$K28*[1]Données!$F$26,$B28="SSIAP3",$K28*[1]Données!$B$26)</f>
        <v>#N/A</v>
      </c>
      <c r="NL31" s="58">
        <f>IF($B28="SSIAP3",SUM(NH31:NK31),0)</f>
        <v>0</v>
      </c>
      <c r="NM31" s="54">
        <f>IF($B28="SSIAP3",SUM($P31+$AB31+$AN31+$AZ31+$BL31+$BX31+$CJ31+$CV31+$DH31+$DT31+$EF31+$ER31+$FD31+$FP31+$GB30+$GB31+$GN31+$GZ31+$HL31+$HX31+$IJ31+$IV31+$JH31+$JT31+$KF31+$KR31+$LD31+$LP31+$MB31+$MN31+$MZ31+$NL31),0)</f>
        <v>0</v>
      </c>
    </row>
    <row r="32" spans="1:377" ht="15.75" thickBot="1">
      <c r="A32" s="77">
        <v>7</v>
      </c>
      <c r="B32" s="80" t="s">
        <v>28</v>
      </c>
      <c r="C32" s="80" t="s">
        <v>44</v>
      </c>
      <c r="D32" s="55"/>
      <c r="E32" s="71">
        <v>0.91666666666666663</v>
      </c>
      <c r="F32" s="71">
        <v>0.33333333333333331</v>
      </c>
      <c r="G32" s="74">
        <f>24*(MOD(F32-E32,1))</f>
        <v>10.000000000000002</v>
      </c>
      <c r="H32" s="68">
        <f>IF(E32&lt;(21/24),(MIN(21-E32*24,G32)),0)</f>
        <v>0</v>
      </c>
      <c r="I32" s="68">
        <f t="shared" ref="I32" si="301">IF(OR(E32&gt;=21/24,H32&lt;&gt;0),MIN(9-MAX(0,E32*24-21),G32-H32),0)</f>
        <v>8</v>
      </c>
      <c r="J32" s="68">
        <f>MAX(0,MIN(1,G32-SUM($H32:I32)))</f>
        <v>1</v>
      </c>
      <c r="K32" s="68">
        <f>MAX(0,G32-SUM(H32:J32))</f>
        <v>1.0000000000000018</v>
      </c>
      <c r="L32" s="56">
        <f>_xlfn.IFS(L$7="X",H$32*[1]Données!$H$23,E$3="Samedi",H$32*[1]Données!$D$23,E$3="Dimanche",H$32*[1]Données!$F47,$B32="ADS",H$32*[1]Données!$B$23)</f>
        <v>0</v>
      </c>
      <c r="M32" s="56">
        <f>_xlfn.IFS(L$7="X",$I32*[1]Données!$I$23,E$3="Samedi",$I32*[1]Données!$D$23,E$3="Dimanche",$I32*[1]Données!$F$23,$B32="ADS",$I32*[1]Données!$C$23)</f>
        <v>422.72</v>
      </c>
      <c r="N32" s="56">
        <f>_xlfn.IFS(L$7="X",$J32*[1]Données!$I$23,E$3="Samedi",$J32*[1]Données!$D$23,E$3="Dimanche",$J32*[1]Données!$F$23,$B32="ADS",$J32*[1]Données!$C$23)</f>
        <v>52.84</v>
      </c>
      <c r="O32" s="56">
        <f>_xlfn.IFS(L$7="X",$K32*[1]Données!$H$23,E$3="Samedi",$K32*[1]Données!$D$23,E$3="Dimanche",$K32*[1]Données!$F$23,$B32="ADS",$K32*[1]Données!$B$23)</f>
        <v>47.600000000000087</v>
      </c>
      <c r="P32" s="56">
        <f>IF($B32="ADS",SUM(L32:O32),0)</f>
        <v>523.1600000000002</v>
      </c>
      <c r="Q32" s="71">
        <v>0.70833333333333337</v>
      </c>
      <c r="R32" s="71">
        <v>0.33333333333333331</v>
      </c>
      <c r="S32" s="74">
        <f>24*(MOD(R32-Q32,1))</f>
        <v>15</v>
      </c>
      <c r="T32" s="68">
        <f>IF(Q32&lt;(21/24),(MIN(21-Q32*24,S32)),0)</f>
        <v>4</v>
      </c>
      <c r="U32" s="68">
        <f t="shared" ref="U32" si="302">IF(OR(Q32&gt;=21/24,T32&lt;&gt;0),MIN(9-MAX(0,Q32*24-21),S32-T32),0)</f>
        <v>9</v>
      </c>
      <c r="V32" s="68">
        <f>MAX(0,MIN(1,S32-SUM($T32:U32)))</f>
        <v>1</v>
      </c>
      <c r="W32" s="68">
        <f>MAX(0,S32-SUM(T32:V32))</f>
        <v>1</v>
      </c>
      <c r="X32" s="56">
        <f>_xlfn.IFS(X$7="X",T$32*[1]Données!$H$23,Q$3="Samedi",T$32*[1]Données!$D$23,Q$3="Dimanche",T$32*[1]Données!$F47,$B32="ADS",T$32*[1]Données!$B$23)</f>
        <v>95.2</v>
      </c>
      <c r="Y32" s="56">
        <f>_xlfn.IFS(X$7="X",$I32*[1]Données!$I$23,Q$3="Samedi",$I32*[1]Données!$D$23,Q$3="Dimanche",$I32*[1]Données!$F$23,$B32="ADS",$I32*[1]Données!$C$23)</f>
        <v>211.36</v>
      </c>
      <c r="Z32" s="56">
        <f>_xlfn.IFS(X$7="X",$J32*[1]Données!$I$23,Q$3="Samedi",$J32*[1]Données!$D$23,Q$3="Dimanche",$J32*[1]Données!$F$23,$B32="ADS",$J32*[1]Données!$C$23)</f>
        <v>26.42</v>
      </c>
      <c r="AA32" s="56">
        <f>_xlfn.IFS(X$7="X",$K32*[1]Données!$H$23,Q$3="Samedi",$K32*[1]Données!$D$23,Q$3="Dimanche",$K32*[1]Données!$F$23,$B32="ADS",$K32*[1]Données!$B$23)</f>
        <v>23.800000000000043</v>
      </c>
      <c r="AB32" s="56">
        <f>IF($B32="ADS",SUM(X32:AA32),0)</f>
        <v>356.78000000000009</v>
      </c>
      <c r="AC32" s="71">
        <v>0.70833333333333337</v>
      </c>
      <c r="AD32" s="71">
        <v>0.33333333333333331</v>
      </c>
      <c r="AE32" s="74">
        <f>24*(MOD(AD32-AC32,1))</f>
        <v>15</v>
      </c>
      <c r="AF32" s="68">
        <f>IF(AC32&lt;(21/24),(MIN(21-AC32*24,AE32)),0)</f>
        <v>4</v>
      </c>
      <c r="AG32" s="68">
        <f t="shared" ref="AG32" si="303">IF(OR(AC32&gt;=21/24,AF32&lt;&gt;0),MIN(9-MAX(0,AC32*24-21),AE32-AF32),0)</f>
        <v>9</v>
      </c>
      <c r="AH32" s="68">
        <f>MAX(0,MIN(1,AE32-SUM($AF32:AG32)))</f>
        <v>1</v>
      </c>
      <c r="AI32" s="68">
        <f>MAX(0,AE32-SUM(AF32:AH32))</f>
        <v>1</v>
      </c>
      <c r="AJ32" s="56">
        <f>_xlfn.IFS(AJ$7="X",AF$32*[1]Données!$H$23,AC$3="Samedi",AF$32*[1]Données!$D$23,AC$3="Dimanche",AF$32*[1]Données!$F47,$B32="ADS",AF$32*[1]Données!$B$23)</f>
        <v>95.2</v>
      </c>
      <c r="AK32" s="56">
        <f>_xlfn.IFS(AJ$7="X",$I32*[1]Données!$I$23,AC$3="Samedi",$I32*[1]Données!$D$23,AC$3="Dimanche",$I32*[1]Données!$F$23,$B32="ADS",$I32*[1]Données!$C$23)</f>
        <v>211.36</v>
      </c>
      <c r="AL32" s="56">
        <f>_xlfn.IFS(AJ$7="X",$J32*[1]Données!$I$23,AC$3="Samedi",$J32*[1]Données!$D$23,AC$3="Dimanche",$J32*[1]Données!$F$23,$B32="ADS",$J32*[1]Données!$C$23)</f>
        <v>26.42</v>
      </c>
      <c r="AM32" s="56">
        <f>_xlfn.IFS(AJ$7="X",$K32*[1]Données!$H$23,AC$3="Samedi",$K32*[1]Données!$D$23,AC$3="Dimanche",$K32*[1]Données!$F$23,$B32="ADS",$K32*[1]Données!$B$23)</f>
        <v>23.800000000000043</v>
      </c>
      <c r="AN32" s="56">
        <f>IF($B32="ADS",SUM(AJ32:AM32),0)</f>
        <v>356.78000000000009</v>
      </c>
      <c r="AO32" s="71">
        <v>0.70833333333333337</v>
      </c>
      <c r="AP32" s="71">
        <v>0.33333333333333331</v>
      </c>
      <c r="AQ32" s="74">
        <f>24*(MOD(AP32-AO32,1))</f>
        <v>15</v>
      </c>
      <c r="AR32" s="68">
        <f>IF(AO32&lt;(21/24),(MIN(21-AO32*24,AQ32)),0)</f>
        <v>4</v>
      </c>
      <c r="AS32" s="68">
        <f t="shared" ref="AS32" si="304">IF(OR(AO32&gt;=21/24,AR32&lt;&gt;0),MIN(9-MAX(0,AO32*24-21),AQ32-AR32),0)</f>
        <v>9</v>
      </c>
      <c r="AT32" s="68">
        <f>MAX(0,MIN(1,AQ32-SUM($AR32:AS32)))</f>
        <v>1</v>
      </c>
      <c r="AU32" s="68">
        <f>MAX(0,AQ32-SUM(AR32:AT32))</f>
        <v>1</v>
      </c>
      <c r="AV32" s="56">
        <f>_xlfn.IFS(AV$7="X",AR$32*[1]Données!$H$23,AO$3="Samedi",AR$32*[1]Données!$D$23,AO$3="Dimanche",AR$32*[1]Données!$F47,$B32="ADS",AR$32*[1]Données!$B$23)</f>
        <v>95.2</v>
      </c>
      <c r="AW32" s="56">
        <f>_xlfn.IFS(AV$7="X",$I32*[1]Données!$I$23,AO$3="Samedi",$I32*[1]Données!$D$23,AO$3="Dimanche",$I32*[1]Données!$F$23,$B32="ADS",$I32*[1]Données!$C$23)</f>
        <v>211.36</v>
      </c>
      <c r="AX32" s="56">
        <f>_xlfn.IFS(AV$7="X",$J32*[1]Données!$I$23,AO$3="Samedi",$J32*[1]Données!$D$23,AO$3="Dimanche",$J32*[1]Données!$F$23,$B32="ADS",$J32*[1]Données!$C$23)</f>
        <v>26.42</v>
      </c>
      <c r="AY32" s="56">
        <f>_xlfn.IFS(AV$7="X",$K32*[1]Données!$H$23,AO$3="Samedi",$K32*[1]Données!$D$23,AO$3="Dimanche",$K32*[1]Données!$F$23,$B32="ADS",$K32*[1]Données!$B$23)</f>
        <v>23.800000000000043</v>
      </c>
      <c r="AZ32" s="56">
        <f>IF($B32="ADS",SUM(AV32:AY32),0)</f>
        <v>356.78000000000009</v>
      </c>
      <c r="BA32" s="71">
        <v>0.70833333333333337</v>
      </c>
      <c r="BB32" s="71">
        <v>0.33333333333333331</v>
      </c>
      <c r="BC32" s="74">
        <f>24*(MOD(BB32-BA32,1))</f>
        <v>15</v>
      </c>
      <c r="BD32" s="68">
        <f>IF(BA32&lt;(21/24),(MIN(21-BA32*24,BC32)),0)</f>
        <v>4</v>
      </c>
      <c r="BE32" s="68">
        <f t="shared" ref="BE32" si="305">IF(OR(BA32&gt;=21/24,BD32&lt;&gt;0),MIN(9-MAX(0,BA32*24-21),BC32-BD32),0)</f>
        <v>9</v>
      </c>
      <c r="BF32" s="68">
        <f>MAX(0,MIN(1,BC32-SUM($BD32:BE32)))</f>
        <v>1</v>
      </c>
      <c r="BG32" s="68">
        <f>MAX(0,BC32-SUM(BD32:BF32))</f>
        <v>1</v>
      </c>
      <c r="BH32" s="56">
        <f>_xlfn.IFS(BH$7="X",BD$32*[1]Données!$H$23,BA$3="Samedi",BD$32*[1]Données!$D$23,BA$3="Dimanche",BD$32*[1]Données!$F47,$B32="ADS",BD$32*[1]Données!$B$23)</f>
        <v>95.2</v>
      </c>
      <c r="BI32" s="56">
        <f>_xlfn.IFS(BH$7="X",$I32*[1]Données!$I$23,BA$3="Samedi",$I32*[1]Données!$D$23,BA$3="Dimanche",$I32*[1]Données!$F$23,$B32="ADS",$I32*[1]Données!$C$23)</f>
        <v>190.4</v>
      </c>
      <c r="BJ32" s="56">
        <f>_xlfn.IFS(BH$7="X",$J32*[1]Données!$I$23,BA$3="Samedi",$J32*[1]Données!$D$23,BA$3="Dimanche",$J32*[1]Données!$F$23,$B32="ADS",$J32*[1]Données!$C$23)</f>
        <v>23.8</v>
      </c>
      <c r="BK32" s="56">
        <f>_xlfn.IFS(BH$7="X",$K32*[1]Données!$H$23,BA$3="Samedi",$K32*[1]Données!$D$23,BA$3="Dimanche",$K32*[1]Données!$F$23,$B32="ADS",$K32*[1]Données!$B$23)</f>
        <v>23.800000000000043</v>
      </c>
      <c r="BL32" s="56">
        <f>IF($B32="ADS",SUM(BH32:BK32),0)</f>
        <v>333.2000000000001</v>
      </c>
      <c r="BM32" s="71">
        <v>0.70833333333333337</v>
      </c>
      <c r="BN32" s="71">
        <v>0.33333333333333331</v>
      </c>
      <c r="BO32" s="74">
        <f>24*(MOD(BN32-BM32,1))</f>
        <v>15</v>
      </c>
      <c r="BP32" s="68">
        <f>IF(BM32&lt;(21/24),(MIN(21-BM32*24,BO32)),0)</f>
        <v>4</v>
      </c>
      <c r="BQ32" s="68">
        <f t="shared" ref="BQ32" si="306">IF(OR(BM32&gt;=21/24,BP32&lt;&gt;0),MIN(9-MAX(0,BM32*24-21),BO32-BP32),0)</f>
        <v>9</v>
      </c>
      <c r="BR32" s="68">
        <f>MAX(0,MIN(1,BO32-SUM($BP32:BQ32)))</f>
        <v>1</v>
      </c>
      <c r="BS32" s="68">
        <f>MAX(0,BO32-SUM(BP32:BR32))</f>
        <v>1</v>
      </c>
      <c r="BT32" s="56">
        <f>_xlfn.IFS(BT$7="X",BP$32*[1]Données!$H$23,BM$3="Samedi",BP$32*[1]Données!$D$23,BM$3="Dimanche",BP$32*[1]Données!$F47,$B32="ADS",BP$32*[1]Données!$B$23)</f>
        <v>0</v>
      </c>
      <c r="BU32" s="56">
        <f>_xlfn.IFS(BT$7="X",$I32*[1]Données!$I$23,BM$3="Samedi",$I32*[1]Données!$D$23,BM$3="Dimanche",$I32*[1]Données!$F$23,$B32="ADS",$I32*[1]Données!$C$23)</f>
        <v>209.44</v>
      </c>
      <c r="BV32" s="56">
        <f>_xlfn.IFS(BT$7="X",$J32*[1]Données!$I$23,BM$3="Samedi",$J32*[1]Données!$D$23,BM$3="Dimanche",$J32*[1]Données!$F$23,$B32="ADS",$J32*[1]Données!$C$23)</f>
        <v>26.18</v>
      </c>
      <c r="BW32" s="56">
        <f>_xlfn.IFS(BT$7="X",$K32*[1]Données!$H$23,BM$3="Samedi",$K32*[1]Données!$D$23,BM$3="Dimanche",$K32*[1]Données!$F$23,$B32="ADS",$K32*[1]Données!$B$23)</f>
        <v>26.180000000000046</v>
      </c>
      <c r="BX32" s="56">
        <f>IF($B32="ADS",SUM(BT32:BW32),0)</f>
        <v>261.80000000000007</v>
      </c>
      <c r="BY32" s="71">
        <v>0.70833333333333337</v>
      </c>
      <c r="BZ32" s="71">
        <v>0.33333333333333331</v>
      </c>
      <c r="CA32" s="74">
        <f>24*(MOD(BZ32-BY32,1))</f>
        <v>15</v>
      </c>
      <c r="CB32" s="68">
        <f>IF(BY32&lt;(21/24),(MIN(21-BY32*24,CA32)),0)</f>
        <v>4</v>
      </c>
      <c r="CC32" s="68">
        <f t="shared" ref="CC32" si="307">IF(OR(BY32&gt;=21/24,CB32&lt;&gt;0),MIN(9-MAX(0,BY32*24-21),CA32-CB32),0)</f>
        <v>9</v>
      </c>
      <c r="CD32" s="68">
        <f>MAX(0,MIN(1,CA32-SUM($BP32:CC32)))</f>
        <v>0</v>
      </c>
      <c r="CE32" s="68">
        <f>MAX(0,CA32-SUM(CB32:CD32))</f>
        <v>2</v>
      </c>
      <c r="CF32" s="56">
        <f>_xlfn.IFS(CF$7="X",CB$32*[1]Données!$H$23,BY$3="Samedi",CB$32*[1]Données!$D$23,BY$3="Dimanche",CB$32*[1]Données!$F47,$B32="ADS",CB$32*[1]Données!$B$23)</f>
        <v>95.2</v>
      </c>
      <c r="CG32" s="56">
        <f>_xlfn.IFS(CF$7="X",$I32*[1]Données!$I$23,BY$3="Samedi",$I32*[1]Données!$D$23,BY$3="Dimanche",$I32*[1]Données!$F$23,$B32="ADS",$I32*[1]Données!$C$23)</f>
        <v>211.36</v>
      </c>
      <c r="CH32" s="56">
        <f>_xlfn.IFS(CF$7="X",$J32*[1]Données!$I$23,BY$3="Samedi",$J32*[1]Données!$D$23,BY$3="Dimanche",$J32*[1]Données!$F$23,$B32="ADS",$J32*[1]Données!$C$23)</f>
        <v>26.42</v>
      </c>
      <c r="CI32" s="56">
        <f>_xlfn.IFS(CF$7="X",$K32*[1]Données!$H$23,BY$3="Samedi",$K32*[1]Données!$D$23,BY$3="Dimanche",$K32*[1]Données!$F$23,$B32="ADS",$K32*[1]Données!$B$23)</f>
        <v>23.800000000000043</v>
      </c>
      <c r="CJ32" s="56">
        <f>IF($B32="ADS",SUM(CF32:CI32),0)</f>
        <v>356.78000000000009</v>
      </c>
      <c r="CK32" s="71">
        <v>0.70833333333333337</v>
      </c>
      <c r="CL32" s="71">
        <v>0.33333333333333331</v>
      </c>
      <c r="CM32" s="74">
        <f>24*(MOD(CL32-CK32,1))</f>
        <v>15</v>
      </c>
      <c r="CN32" s="68">
        <f>IF(CK32&lt;(21/24),(MIN(21-CK32*24,CM32)),0)</f>
        <v>4</v>
      </c>
      <c r="CO32" s="68">
        <f t="shared" ref="CO32" si="308">IF(OR(CK32&gt;=21/24,CN32&lt;&gt;0),MIN(9-MAX(0,CK32*24-21),CM32-CN32),0)</f>
        <v>9</v>
      </c>
      <c r="CP32" s="68">
        <f t="shared" ref="CP32" si="309">MAX(0,MIN(1,CM32-SUM(CN32:CO32)))</f>
        <v>1</v>
      </c>
      <c r="CQ32" s="68">
        <f>MAX(0,CM32-SUM(CN32:CP32))</f>
        <v>1</v>
      </c>
      <c r="CR32" s="56">
        <f>_xlfn.IFS(CR$7="X",CN$32*[1]Données!$H$23,CK$3="Samedi",CN$32*[1]Données!$D$23,CK$3="Dimanche",CN$32*[1]Données!$F47,$B32="ADS",CN$32*[1]Données!$B$23)</f>
        <v>95.2</v>
      </c>
      <c r="CS32" s="56">
        <f>_xlfn.IFS(CR$7="X",$I32*[1]Données!$I$23,CK$3="Samedi",$I32*[1]Données!$D$23,CK$3="Dimanche",$I32*[1]Données!$F$23,$B32="ADS",$I32*[1]Données!$C$23)</f>
        <v>211.36</v>
      </c>
      <c r="CT32" s="56">
        <f>_xlfn.IFS(CR$7="X",$J32*[1]Données!$I$23,CK$3="Samedi",$J32*[1]Données!$D$23,CK$3="Dimanche",$J32*[1]Données!$F$23,$B32="ADS",$J32*[1]Données!$C$23)</f>
        <v>26.42</v>
      </c>
      <c r="CU32" s="56">
        <f>_xlfn.IFS(CR$7="X",$K32*[1]Données!$H$23,CK$3="Samedi",$K32*[1]Données!$D$23,CK$3="Dimanche",$K32*[1]Données!$F$23,$B32="ADS",$K32*[1]Données!$B$23)</f>
        <v>23.800000000000043</v>
      </c>
      <c r="CV32" s="56">
        <f>IF($B32="ADS",SUM(CR32:CU32),0)</f>
        <v>356.78000000000009</v>
      </c>
      <c r="CW32" s="71">
        <v>0.70833333333333337</v>
      </c>
      <c r="CX32" s="71">
        <v>0.33333333333333331</v>
      </c>
      <c r="CY32" s="74">
        <f>24*(MOD(CX32-CW32,1))</f>
        <v>15</v>
      </c>
      <c r="CZ32" s="68">
        <f>IF(CW32&lt;(21/24),(MIN(21-CW32*24,CY32)),0)</f>
        <v>4</v>
      </c>
      <c r="DA32" s="68">
        <f t="shared" ref="DA32" si="310">IF(OR(CW32&gt;=21/24,CZ32&lt;&gt;0),MIN(9-MAX(0,CW32*24-21),CY32-CZ32),0)</f>
        <v>9</v>
      </c>
      <c r="DB32" s="68">
        <f t="shared" ref="DB32" si="311">MAX(0,MIN(1,CY32-SUM(CZ32:DA32)))</f>
        <v>1</v>
      </c>
      <c r="DC32" s="68">
        <f>MAX(0,CY32-SUM(CZ32:DB32))</f>
        <v>1</v>
      </c>
      <c r="DD32" s="56">
        <f>_xlfn.IFS(DD$7="X",CZ$32*[1]Données!$H$23,CW$3="Samedi",CZ$32*[1]Données!$D$23,CW$3="Dimanche",CZ$32*[1]Données!$F47,$B32="ADS",CZ$32*[1]Données!$B$23)</f>
        <v>95.2</v>
      </c>
      <c r="DE32" s="56">
        <f>_xlfn.IFS(DD$7="X",$I32*[1]Données!$I$23,CW$3="Samedi",$I32*[1]Données!$D$23,CW$3="Dimanche",$I32*[1]Données!$F$23,$B32="ADS",$I32*[1]Données!$C$23)</f>
        <v>211.36</v>
      </c>
      <c r="DF32" s="56">
        <f>_xlfn.IFS(DD$7="X",$J32*[1]Données!$I$23,CW$3="Samedi",$J32*[1]Données!$D$23,CW$3="Dimanche",$J32*[1]Données!$F$23,$B32="ADS",$J32*[1]Données!$C$23)</f>
        <v>26.42</v>
      </c>
      <c r="DG32" s="56">
        <f>_xlfn.IFS(DD$7="X",$K32*[1]Données!$H$23,CW$3="Samedi",$K32*[1]Données!$D$23,CW$3="Dimanche",$K32*[1]Données!$F$23,$B32="ADS",$K32*[1]Données!$B$23)</f>
        <v>23.800000000000043</v>
      </c>
      <c r="DH32" s="56">
        <f>IF($B32="ADS",SUM(DD32:DG32),0)</f>
        <v>356.78000000000009</v>
      </c>
      <c r="DI32" s="71">
        <v>0.70833333333333337</v>
      </c>
      <c r="DJ32" s="71">
        <v>0.33333333333333331</v>
      </c>
      <c r="DK32" s="74">
        <f>24*(MOD(DJ32-DI32,1))</f>
        <v>15</v>
      </c>
      <c r="DL32" s="68">
        <f>IF(DI32&lt;(21/24),(MIN(21-DI32*24,DK32)),0)</f>
        <v>4</v>
      </c>
      <c r="DM32" s="68">
        <f t="shared" ref="DM32" si="312">IF(OR(DI32&gt;=21/24,DL32&lt;&gt;0),MIN(9-MAX(0,DI32*24-21),DK32-DL32),0)</f>
        <v>9</v>
      </c>
      <c r="DN32" s="68">
        <f>MAX(0,MIN(1,DK32-SUM($DL32:DM32)))</f>
        <v>1</v>
      </c>
      <c r="DO32" s="68">
        <f>MAX(0,DK32-SUM(DL32:DN32))</f>
        <v>1</v>
      </c>
      <c r="DP32" s="56">
        <f>_xlfn.IFS(DP$7="X",DL$32*[1]Données!$H$23,DI$3="Samedi",DL$32*[1]Données!$D$23,DI$3="Dimanche",DL$32*[1]Données!$F47,$B32="ADS",DL$32*[1]Données!$B$23)</f>
        <v>95.2</v>
      </c>
      <c r="DQ32" s="56">
        <f>_xlfn.IFS(DP$7="X",$I32*[1]Données!$I$23,DI$3="Samedi",$I32*[1]Données!$D$23,DI$3="Dimanche",$I32*[1]Données!$F$23,$B32="ADS",$I32*[1]Données!$C$23)</f>
        <v>211.36</v>
      </c>
      <c r="DR32" s="56">
        <f>_xlfn.IFS(DP$7="X",$J32*[1]Données!$I$23,DI$3="Samedi",$J32*[1]Données!$D$23,DI$3="Dimanche",$J32*[1]Données!$F$23,$B32="ADS",$J32*[1]Données!$C$23)</f>
        <v>26.42</v>
      </c>
      <c r="DS32" s="56">
        <f>_xlfn.IFS(DP$7="X",$K32*[1]Données!$H$23,DI$3="Samedi",$K32*[1]Données!$D$23,DI$3="Dimanche",$K32*[1]Données!$F$23,$B32="ADS",$K32*[1]Données!$B$23)</f>
        <v>23.800000000000043</v>
      </c>
      <c r="DT32" s="56">
        <f>IF($B32="ADS",SUM(DP32:DS32),0)</f>
        <v>356.78000000000009</v>
      </c>
      <c r="DU32" s="71">
        <v>0.70833333333333337</v>
      </c>
      <c r="DV32" s="71">
        <v>0.33333333333333331</v>
      </c>
      <c r="DW32" s="74">
        <f>24*(MOD(DV32-DU32,1))</f>
        <v>15</v>
      </c>
      <c r="DX32" s="68">
        <f>IF(DU32&lt;(21/24),(MIN(21-DU32*24,DW32)),0)</f>
        <v>4</v>
      </c>
      <c r="DY32" s="68">
        <f t="shared" ref="DY32" si="313">IF(OR(DU32&gt;=21/24,DX32&lt;&gt;0),MIN(9-MAX(0,DU32*24-21),DW32-DX32),0)</f>
        <v>9</v>
      </c>
      <c r="DZ32" s="68">
        <f t="shared" ref="DZ32" si="314">MAX(0,MIN(1,DW32-SUM(DX32:DY32)))</f>
        <v>1</v>
      </c>
      <c r="EA32" s="68">
        <f>MAX(0,DW32-SUM(DX32:DZ32))</f>
        <v>1</v>
      </c>
      <c r="EB32" s="56">
        <f>_xlfn.IFS(EB$7="X",DX$32*[1]Données!$H$23,DU$3="Samedi",DX$32*[1]Données!$D$23,DU$3="Dimanche",DX$32*[1]Données!$F47,$B32="ADS",DX$32*[1]Données!$B$23)</f>
        <v>95.2</v>
      </c>
      <c r="EC32" s="56">
        <f>_xlfn.IFS(EB$7="X",$I32*[1]Données!$I$23,DU$3="Samedi",$I32*[1]Données!$D$23,DU$3="Dimanche",$I32*[1]Données!$F$23,$B32="ADS",$I32*[1]Données!$C$23)</f>
        <v>211.36</v>
      </c>
      <c r="ED32" s="56">
        <f>_xlfn.IFS(EB$7="X",$J32*[1]Données!$I$23,DU$3="Samedi",$J32*[1]Données!$D$23,DU$3="Dimanche",$J32*[1]Données!$F$23,$B32="ADS",$J32*[1]Données!$C$23)</f>
        <v>26.42</v>
      </c>
      <c r="EE32" s="56">
        <f>_xlfn.IFS(EB$7="X",$K32*[1]Données!$H$23,DU$3="Samedi",$K32*[1]Données!$D$23,DU$3="Dimanche",$K32*[1]Données!$F$23,$B32="ADS",$K32*[1]Données!$B$23)</f>
        <v>23.800000000000043</v>
      </c>
      <c r="EF32" s="56">
        <f>IF($B32="ADS",SUM(EB32:EE32),0)</f>
        <v>356.78000000000009</v>
      </c>
      <c r="EG32" s="71">
        <v>0.70833333333333337</v>
      </c>
      <c r="EH32" s="71">
        <v>0.33333333333333331</v>
      </c>
      <c r="EI32" s="74">
        <f>24*(MOD(EH32-EG32,1))</f>
        <v>15</v>
      </c>
      <c r="EJ32" s="68">
        <f>IF(EG32&lt;(21/24),(MIN(21-EG32*24,EI32)),0)</f>
        <v>4</v>
      </c>
      <c r="EK32" s="68">
        <f t="shared" ref="EK32" si="315">IF(OR(EG32&gt;=21/24,EJ32&lt;&gt;0),MIN(9-MAX(0,EG32*24-21),EI32-EJ32),0)</f>
        <v>9</v>
      </c>
      <c r="EL32" s="68">
        <f t="shared" ref="EL32" si="316">MAX(0,MIN(1,EI32-SUM(EJ32:EK32)))</f>
        <v>1</v>
      </c>
      <c r="EM32" s="68">
        <f>MAX(0,EI32-SUM(EJ32:EL32))</f>
        <v>1</v>
      </c>
      <c r="EN32" s="56">
        <f>_xlfn.IFS(EN$7="X",EJ$32*[1]Données!$H$23,EG$3="Samedi",EJ$32*[1]Données!$D$23,EG$3="Dimanche",EJ$32*[1]Données!$F47,$B32="ADS",EJ$32*[1]Données!$B$23)</f>
        <v>95.2</v>
      </c>
      <c r="EO32" s="56">
        <f>_xlfn.IFS(EN$7="X",$I32*[1]Données!$I$23,EG$3="Samedi",$I32*[1]Données!$D$23,EG$3="Dimanche",$I32*[1]Données!$F$23,$B32="ADS",$I32*[1]Données!$C$23)</f>
        <v>190.4</v>
      </c>
      <c r="EP32" s="56">
        <f>_xlfn.IFS(EN$7="X",$J32*[1]Données!$I$23,EG$3="Samedi",$J32*[1]Données!$D$23,EG$3="Dimanche",$J32*[1]Données!$F$23,$B32="ADS",$J32*[1]Données!$C$23)</f>
        <v>23.8</v>
      </c>
      <c r="EQ32" s="56">
        <f>_xlfn.IFS(EN$7="X",$K32*[1]Données!$H$23,EG$3="Samedi",$K32*[1]Données!$D$23,EG$3="Dimanche",$K32*[1]Données!$F$23,$B32="ADS",$K32*[1]Données!$B$23)</f>
        <v>23.800000000000043</v>
      </c>
      <c r="ER32" s="56">
        <f>IF($B32="ADS",SUM(EN32:EQ32),0)</f>
        <v>333.2000000000001</v>
      </c>
      <c r="ES32" s="71">
        <v>0.70833333333333337</v>
      </c>
      <c r="ET32" s="71">
        <v>0.33333333333333331</v>
      </c>
      <c r="EU32" s="74">
        <f>24*(MOD(ET32-ES32,1))</f>
        <v>15</v>
      </c>
      <c r="EV32" s="68">
        <f>IF(ES32&lt;(21/24),(MIN(21-ES32*24,EU32)),0)</f>
        <v>4</v>
      </c>
      <c r="EW32" s="68">
        <f t="shared" ref="EW32" si="317">IF(OR(ES32&gt;=21/24,EV32&lt;&gt;0),MIN(9-MAX(0,ES32*24-21),EU32-EV32),0)</f>
        <v>9</v>
      </c>
      <c r="EX32" s="68">
        <f t="shared" ref="EX32" si="318">MAX(0,MIN(1,EU32-SUM(EV32:EW32)))</f>
        <v>1</v>
      </c>
      <c r="EY32" s="68">
        <f>MAX(0,EU32-SUM(EV32:EX32))</f>
        <v>1</v>
      </c>
      <c r="EZ32" s="56">
        <f>_xlfn.IFS(EZ$7="X",EV$32*[1]Données!$H$23,ES$3="Samedi",EV$32*[1]Données!$D$23,ES$3="Dimanche",EV$32*[1]Données!$F47,$B32="ADS",EV$32*[1]Données!$B$23)</f>
        <v>0</v>
      </c>
      <c r="FA32" s="56">
        <f>_xlfn.IFS(EZ$7="X",$I32*[1]Données!$I$23,ES$3="Samedi",$I32*[1]Données!$D$23,ES$3="Dimanche",$I32*[1]Données!$F$23,$B32="ADS",$I32*[1]Données!$C$23)</f>
        <v>209.44</v>
      </c>
      <c r="FB32" s="56">
        <f>_xlfn.IFS(EZ$7="X",$J32*[1]Données!$I$23,ES$3="Samedi",$J32*[1]Données!$D$23,ES$3="Dimanche",$J32*[1]Données!$F$23,$B32="ADS",$J32*[1]Données!$C$23)</f>
        <v>26.18</v>
      </c>
      <c r="FC32" s="56">
        <f>_xlfn.IFS(EZ$7="X",$K32*[1]Données!$H$23,ES$3="Samedi",$K32*[1]Données!$D$23,ES$3="Dimanche",$K32*[1]Données!$F$23,$B32="ADS",$K32*[1]Données!$B$23)</f>
        <v>26.180000000000046</v>
      </c>
      <c r="FD32" s="56">
        <f>IF($B32="ADS",SUM(EZ32:FC32),0)</f>
        <v>261.80000000000007</v>
      </c>
      <c r="FE32" s="71">
        <v>0.70833333333333337</v>
      </c>
      <c r="FF32" s="71">
        <v>0.33333333333333331</v>
      </c>
      <c r="FG32" s="74">
        <f>24*(MOD(FF32-FE32,1))</f>
        <v>15</v>
      </c>
      <c r="FH32" s="68">
        <f>IF(FE32&lt;(21/24),(MIN(21-FE32*24,FG32)),0)</f>
        <v>4</v>
      </c>
      <c r="FI32" s="68">
        <f t="shared" ref="FI32" si="319">IF(OR(FE32&gt;=21/24,FH32&lt;&gt;0),MIN(9-MAX(0,FE32*24-21),FG32-FH32),0)</f>
        <v>9</v>
      </c>
      <c r="FJ32" s="68">
        <f t="shared" ref="FJ32" si="320">MAX(0,MIN(1,FG32-SUM(FH32:FI32)))</f>
        <v>1</v>
      </c>
      <c r="FK32" s="68">
        <f>MAX(0,FG32-SUM(FH32:FJ32))</f>
        <v>1</v>
      </c>
      <c r="FL32" s="56">
        <f>_xlfn.IFS(FL$7="X",FH$32*[1]Données!$H$23,FE$3="Samedi",FH$32*[1]Données!$D$23,FE$3="Dimanche",FH$32*[1]Données!$F47,$B32="ADS",FH$32*[1]Données!$B$23)</f>
        <v>95.2</v>
      </c>
      <c r="FM32" s="56">
        <f>_xlfn.IFS(FL$7="X",$I32*[1]Données!$I$23,FE$3="Samedi",$I32*[1]Données!$D$23,FE$3="Dimanche",$I32*[1]Données!$F$23,$B32="ADS",$I32*[1]Données!$C$23)</f>
        <v>211.36</v>
      </c>
      <c r="FN32" s="56">
        <f>_xlfn.IFS(FL$7="X",$J32*[1]Données!$I$23,FE$3="Samedi",$J32*[1]Données!$D$23,FE$3="Dimanche",$J32*[1]Données!$F$23,$B32="ADS",$J32*[1]Données!$C$23)</f>
        <v>26.42</v>
      </c>
      <c r="FO32" s="56">
        <f>_xlfn.IFS(FL$7="X",$K32*[1]Données!$H$23,FE$3="Samedi",$K32*[1]Données!$D$23,FE$3="Dimanche",$K32*[1]Données!$F$23,$B32="ADS",$K32*[1]Données!$B$23)</f>
        <v>23.800000000000043</v>
      </c>
      <c r="FP32" s="56">
        <f>IF($B32="ADS",SUM(FL32:FO32),0)</f>
        <v>356.78000000000009</v>
      </c>
      <c r="FQ32" s="71">
        <v>0.70833333333333337</v>
      </c>
      <c r="FR32" s="71">
        <v>0.33333333333333331</v>
      </c>
      <c r="FS32" s="74">
        <f>24*(MOD(FR32-FQ32,1))</f>
        <v>15</v>
      </c>
      <c r="FT32" s="68">
        <f>IF(FQ32&lt;(21/24),(MIN(21-FQ32*24,FS32)),0)</f>
        <v>4</v>
      </c>
      <c r="FU32" s="68">
        <f t="shared" ref="FU32" si="321">IF(OR(FQ32&gt;=21/24,FT32&lt;&gt;0),MIN(9-MAX(0,FQ32*24-21),FS32-FT32),0)</f>
        <v>9</v>
      </c>
      <c r="FV32" s="68">
        <f t="shared" ref="FV32" si="322">MAX(0,MIN(1,FS32-SUM(FT32:FU32)))</f>
        <v>1</v>
      </c>
      <c r="FW32" s="68">
        <f>MAX(0,FS32-SUM(FT32:FV32))</f>
        <v>1</v>
      </c>
      <c r="FX32" s="56">
        <f>_xlfn.IFS(FX$7="X",FT$32*[1]Données!$H$23,FQ$3="Samedi",FT$32*[1]Données!$D$23,FQ$3="Dimanche",FT$32*[1]Données!$F47,$B32="ADS",FT$32*[1]Données!$B$23)</f>
        <v>95.2</v>
      </c>
      <c r="FY32" s="56">
        <f>_xlfn.IFS(FX$7="X",$I32*[1]Données!$I$23,FQ$3="Samedi",$I32*[1]Données!$D$23,FQ$3="Dimanche",$I32*[1]Données!$F$23,$B32="ADS",$I32*[1]Données!$C$23)</f>
        <v>211.36</v>
      </c>
      <c r="FZ32" s="56">
        <f>_xlfn.IFS(FX$7="X",$J32*[1]Données!$I$23,FQ$3="Samedi",$J32*[1]Données!$D$23,FQ$3="Dimanche",$J32*[1]Données!$F$23,$B32="ADS",$J32*[1]Données!$C$23)</f>
        <v>26.42</v>
      </c>
      <c r="GA32" s="56">
        <f>_xlfn.IFS(FX$7="X",$K32*[1]Données!$H$23,FQ$3="Samedi",$K32*[1]Données!$D$23,FQ$3="Dimanche",$K32*[1]Données!$F$23,$B32="ADS",$K32*[1]Données!$B$23)</f>
        <v>23.800000000000043</v>
      </c>
      <c r="GB32" s="56">
        <f>IF($B32="ADS",SUM(FX32:GA32),0)</f>
        <v>356.78000000000009</v>
      </c>
      <c r="GC32" s="71">
        <v>0.70833333333333337</v>
      </c>
      <c r="GD32" s="71">
        <v>0.33333333333333331</v>
      </c>
      <c r="GE32" s="74">
        <f>24*(MOD(GD32-GC32,1))</f>
        <v>15</v>
      </c>
      <c r="GF32" s="68">
        <f>IF(GC32&lt;(21/24),(MIN(21-GC32*24,GE32)),0)</f>
        <v>4</v>
      </c>
      <c r="GG32" s="68">
        <f t="shared" ref="GG32" si="323">IF(OR(GC32&gt;=21/24,GF32&lt;&gt;0),MIN(9-MAX(0,GC32*24-21),GE32-GF32),0)</f>
        <v>9</v>
      </c>
      <c r="GH32" s="68">
        <f t="shared" ref="GH32" si="324">MAX(0,MIN(1,GE32-SUM(GF32:GG32)))</f>
        <v>1</v>
      </c>
      <c r="GI32" s="68">
        <f>MAX(0,GE32-SUM(GF32:GH32))</f>
        <v>1</v>
      </c>
      <c r="GJ32" s="56">
        <f>_xlfn.IFS(GJ$7="X",GF$32*[1]Données!$H$23,GC$3="Samedi",GF$32*[1]Données!$D$23,GC$3="Dimanche",GF$32*[1]Données!$F47,$B32="ADS",GF$32*[1]Données!$B$23)</f>
        <v>95.2</v>
      </c>
      <c r="GK32" s="56">
        <f>_xlfn.IFS(GJ$7="X",$I32*[1]Données!$I$23,GC$3="Samedi",$I32*[1]Données!$D$23,GC$3="Dimanche",$I32*[1]Données!$F$23,$B32="ADS",$I32*[1]Données!$C$23)</f>
        <v>211.36</v>
      </c>
      <c r="GL32" s="56">
        <f>_xlfn.IFS(GJ$7="X",$J32*[1]Données!$I$23,GC$3="Samedi",$J32*[1]Données!$D$23,GC$3="Dimanche",$J32*[1]Données!$F$23,$B32="ADS",$J32*[1]Données!$C$23)</f>
        <v>26.42</v>
      </c>
      <c r="GM32" s="56">
        <f>_xlfn.IFS(GJ$7="X",$K32*[1]Données!$H$23,GC$3="Samedi",$K32*[1]Données!$D$23,GC$3="Dimanche",$K32*[1]Données!$F$23,$B32="ADS",$K32*[1]Données!$B$23)</f>
        <v>23.800000000000043</v>
      </c>
      <c r="GN32" s="56">
        <f>IF($B32="ADS",SUM(GJ32:GM32),0)</f>
        <v>356.78000000000009</v>
      </c>
      <c r="GO32" s="71">
        <v>0.70833333333333337</v>
      </c>
      <c r="GP32" s="71">
        <v>0.33333333333333331</v>
      </c>
      <c r="GQ32" s="74">
        <f>24*(MOD(GP32-GO32,1))</f>
        <v>15</v>
      </c>
      <c r="GR32" s="68">
        <f>IF(GO32&lt;(21/24),(MIN(21-GO32*24,GQ32)),0)</f>
        <v>4</v>
      </c>
      <c r="GS32" s="68">
        <f t="shared" ref="GS32" si="325">IF(OR(GO32&gt;=21/24,GR32&lt;&gt;0),MIN(9-MAX(0,GO32*24-21),GQ32-GR32),0)</f>
        <v>9</v>
      </c>
      <c r="GT32" s="68">
        <f t="shared" ref="GT32" si="326">MAX(0,MIN(1,GQ32-SUM(GR32:GS32)))</f>
        <v>1</v>
      </c>
      <c r="GU32" s="68">
        <f>MAX(0,GQ32-SUM(GR32:GT32))</f>
        <v>1</v>
      </c>
      <c r="GV32" s="56">
        <f>_xlfn.IFS(GV$7="X",GR$32*[1]Données!$H$23,GO$3="Samedi",GR$32*[1]Données!$D$23,GO$3="Dimanche",GR$32*[1]Données!$F47,$B32="ADS",GR$32*[1]Données!$B$23)</f>
        <v>95.2</v>
      </c>
      <c r="GW32" s="56">
        <f>_xlfn.IFS(GV$7="X",$I32*[1]Données!$I$23,GO$3="Samedi",$I32*[1]Données!$D$23,GO$3="Dimanche",$I32*[1]Données!$F$23,$B32="ADS",$I32*[1]Données!$C$23)</f>
        <v>211.36</v>
      </c>
      <c r="GX32" s="56">
        <f>_xlfn.IFS(GV$7="X",$J32*[1]Données!$I$23,GO$3="Samedi",$J32*[1]Données!$D$23,GO$3="Dimanche",$J32*[1]Données!$F$23,$B32="ADS",$J32*[1]Données!$C$23)</f>
        <v>26.42</v>
      </c>
      <c r="GY32" s="56">
        <f>_xlfn.IFS(GV$7="X",$K32*[1]Données!$H$23,GO$3="Samedi",$K32*[1]Données!$D$23,GO$3="Dimanche",$K32*[1]Données!$F$23,$B32="ADS",$K32*[1]Données!$B$23)</f>
        <v>23.800000000000043</v>
      </c>
      <c r="GZ32" s="56">
        <f>IF($B32="ADS",SUM(GV32:GY32),0)</f>
        <v>356.78000000000009</v>
      </c>
      <c r="HA32" s="71">
        <v>0.70833333333333337</v>
      </c>
      <c r="HB32" s="71">
        <v>0.33333333333333331</v>
      </c>
      <c r="HC32" s="74">
        <f>24*(MOD(HB32-HA32,1))</f>
        <v>15</v>
      </c>
      <c r="HD32" s="68">
        <f>IF(HA32&lt;(21/24),(MIN(21-HA32*24,HC32)),0)</f>
        <v>4</v>
      </c>
      <c r="HE32" s="68">
        <f t="shared" ref="HE32" si="327">IF(OR(HA32&gt;=21/24,HD32&lt;&gt;0),MIN(9-MAX(0,HA32*24-21),HC32-HD32),0)</f>
        <v>9</v>
      </c>
      <c r="HF32" s="68">
        <f t="shared" ref="HF32" si="328">MAX(0,MIN(1,HC32-SUM(HD32:HE32)))</f>
        <v>1</v>
      </c>
      <c r="HG32" s="68">
        <f>MAX(0,HC32-SUM(HD32:HF32))</f>
        <v>1</v>
      </c>
      <c r="HH32" s="56">
        <f>_xlfn.IFS(HH$7="X",HD$32*[1]Données!$H$23,HA$3="Samedi",HD$32*[1]Données!$D$23,HA$3="Dimanche",HD$32*[1]Données!$F47,$B32="ADS",HD$32*[1]Données!$B$23)</f>
        <v>95.2</v>
      </c>
      <c r="HI32" s="56">
        <f>_xlfn.IFS(HH$7="X",$I32*[1]Données!$I$23,HA$3="Samedi",$I32*[1]Données!$D$23,HA$3="Dimanche",$I32*[1]Données!$F$23,$B32="ADS",$I32*[1]Données!$C$23)</f>
        <v>211.36</v>
      </c>
      <c r="HJ32" s="56">
        <f>_xlfn.IFS(HH$7="X",$J32*[1]Données!$I$23,HA$3="Samedi",$J32*[1]Données!$D$23,HA$3="Dimanche",$J32*[1]Données!$F$23,$B32="ADS",$J32*[1]Données!$C$23)</f>
        <v>26.42</v>
      </c>
      <c r="HK32" s="56">
        <f>_xlfn.IFS(HH$7="X",$K32*[1]Données!$H$23,HA$3="Samedi",$K32*[1]Données!$D$23,HA$3="Dimanche",$K32*[1]Données!$F$23,$B32="ADS",$K32*[1]Données!$B$23)</f>
        <v>23.800000000000043</v>
      </c>
      <c r="HL32" s="56">
        <f>IF($B32="ADS",SUM(HH32:HK32),0)</f>
        <v>356.78000000000009</v>
      </c>
      <c r="HM32" s="71">
        <v>0.70833333333333337</v>
      </c>
      <c r="HN32" s="71">
        <v>0.33333333333333331</v>
      </c>
      <c r="HO32" s="74">
        <f>24*(MOD(HN32-HM32,1))</f>
        <v>15</v>
      </c>
      <c r="HP32" s="68">
        <f>IF(HM32&lt;(21/24),(MIN(21-HM32*24,HO32)),0)</f>
        <v>4</v>
      </c>
      <c r="HQ32" s="68">
        <f t="shared" ref="HQ32" si="329">IF(OR(HM32&gt;=21/24,HP32&lt;&gt;0),MIN(9-MAX(0,HM32*24-21),HO32-HP32),0)</f>
        <v>9</v>
      </c>
      <c r="HR32" s="68">
        <f t="shared" ref="HR32" si="330">MAX(0,MIN(1,HO32-SUM(HP32:HQ32)))</f>
        <v>1</v>
      </c>
      <c r="HS32" s="68">
        <f>MAX(0,HO32-SUM(HP32:HR32))</f>
        <v>1</v>
      </c>
      <c r="HT32" s="56">
        <f>_xlfn.IFS(HT$7="X",HP$32*[1]Données!$H$23,HM$3="Samedi",HP$32*[1]Données!$D$23,HM$3="Dimanche",HP$32*[1]Données!$F47,$B32="ADS",HP$32*[1]Données!$B$23)</f>
        <v>95.2</v>
      </c>
      <c r="HU32" s="56">
        <f>_xlfn.IFS(HT$7="X",$I32*[1]Données!$I$23,HM$3="Samedi",$I32*[1]Données!$D$23,HM$3="Dimanche",$I32*[1]Données!$F$23,$B32="ADS",$I32*[1]Données!$C$23)</f>
        <v>190.4</v>
      </c>
      <c r="HV32" s="56">
        <f>_xlfn.IFS(HT$7="X",$J32*[1]Données!$I$23,HM$3="Samedi",$J32*[1]Données!$D$23,HM$3="Dimanche",$J32*[1]Données!$F$23,$B32="ADS",$J32*[1]Données!$C$23)</f>
        <v>23.8</v>
      </c>
      <c r="HW32" s="56">
        <f>_xlfn.IFS(HT$7="X",$K32*[1]Données!$H$23,HM$3="Samedi",$K32*[1]Données!$D$23,HM$3="Dimanche",$K32*[1]Données!$F$23,$B32="ADS",$K32*[1]Données!$B$23)</f>
        <v>23.800000000000043</v>
      </c>
      <c r="HX32" s="56">
        <f>IF($B32="ADS",SUM(HT32:HW32),0)</f>
        <v>333.2000000000001</v>
      </c>
      <c r="HY32" s="71">
        <v>0.70833333333333337</v>
      </c>
      <c r="HZ32" s="71">
        <v>0.33333333333333331</v>
      </c>
      <c r="IA32" s="74">
        <f>24*(MOD(HZ32-HY32,1))</f>
        <v>15</v>
      </c>
      <c r="IB32" s="68">
        <f>IF(HY32&lt;(21/24),(MIN(21-HY32*24,IA32)),0)</f>
        <v>4</v>
      </c>
      <c r="IC32" s="68">
        <f t="shared" ref="IC32" si="331">IF(OR(HY32&gt;=21/24,IB32&lt;&gt;0),MIN(9-MAX(0,HY32*24-21),IA32-IB32),0)</f>
        <v>9</v>
      </c>
      <c r="ID32" s="68">
        <f t="shared" ref="ID32" si="332">MAX(0,MIN(1,IA32-SUM(IB32:IC32)))</f>
        <v>1</v>
      </c>
      <c r="IE32" s="68">
        <f>MAX(0,IA32-SUM(IB32:ID32))</f>
        <v>1</v>
      </c>
      <c r="IF32" s="56">
        <f>_xlfn.IFS(IF$7="X",IB$32*[1]Données!$H$23,HY$3="Samedi",IB$32*[1]Données!$D$23,HY$3="Dimanche",IB$32*[1]Données!$F47,$B32="ADS",IB$32*[1]Données!$B$23)</f>
        <v>0</v>
      </c>
      <c r="IG32" s="56">
        <f>_xlfn.IFS(IF$7="X",$I32*[1]Données!$I$23,HY$3="Samedi",$I32*[1]Données!$D$23,HY$3="Dimanche",$I32*[1]Données!$F$23,$B32="ADS",$I32*[1]Données!$C$23)</f>
        <v>209.44</v>
      </c>
      <c r="IH32" s="56">
        <f>_xlfn.IFS(IF$7="X",$J32*[1]Données!$I$23,HY$3="Samedi",$J32*[1]Données!$D$23,HY$3="Dimanche",$J32*[1]Données!$F$23,$B32="ADS",$J32*[1]Données!$C$23)</f>
        <v>26.18</v>
      </c>
      <c r="II32" s="56">
        <f>_xlfn.IFS(IF$7="X",$K32*[1]Données!$H$23,HY$3="Samedi",$K32*[1]Données!$D$23,HY$3="Dimanche",$K32*[1]Données!$F$23,$B32="ADS",$K32*[1]Données!$B$23)</f>
        <v>26.180000000000046</v>
      </c>
      <c r="IJ32" s="56">
        <f>IF($B32="ADS",SUM(IF32:II32),0)</f>
        <v>261.80000000000007</v>
      </c>
      <c r="IK32" s="71">
        <v>0.70833333333333337</v>
      </c>
      <c r="IL32" s="71">
        <v>0.33333333333333331</v>
      </c>
      <c r="IM32" s="74">
        <f>24*(MOD(IL32-IK32,1))</f>
        <v>15</v>
      </c>
      <c r="IN32" s="68">
        <f>IF(IK32&lt;(21/24),(MIN(21-IK32*24,IM32)),0)</f>
        <v>4</v>
      </c>
      <c r="IO32" s="68">
        <f t="shared" ref="IO32" si="333">IF(OR(IK32&gt;=21/24,IN32&lt;&gt;0),MIN(9-MAX(0,IK32*24-21),IM32-IN32),0)</f>
        <v>9</v>
      </c>
      <c r="IP32" s="68">
        <f t="shared" ref="IP32" si="334">MAX(0,MIN(1,IM32-SUM(IN32:IO32)))</f>
        <v>1</v>
      </c>
      <c r="IQ32" s="68">
        <f>MAX(0,IM32-SUM(IN32:IP32))</f>
        <v>1</v>
      </c>
      <c r="IR32" s="56">
        <f>_xlfn.IFS(IR$7="X",IN$32*[1]Données!$H$23,IK$3="Samedi",IN$32*[1]Données!$D$23,IK$3="Dimanche",IN$32*[1]Données!$F47,$B32="ADS",IN$32*[1]Données!$B$23)</f>
        <v>95.2</v>
      </c>
      <c r="IS32" s="56">
        <f>_xlfn.IFS(IR$7="X",$I32*[1]Données!$I$23,IK$3="Samedi",$I32*[1]Données!$D$23,IK$3="Dimanche",$I32*[1]Données!$F$23,$B32="ADS",$I32*[1]Données!$C$23)</f>
        <v>211.36</v>
      </c>
      <c r="IT32" s="56">
        <f>_xlfn.IFS(IR$7="X",$J32*[1]Données!$I$23,IK$3="Samedi",$J32*[1]Données!$D$23,IK$3="Dimanche",$J32*[1]Données!$F$23,$B32="ADS",$J32*[1]Données!$C$23)</f>
        <v>26.42</v>
      </c>
      <c r="IU32" s="56">
        <f>_xlfn.IFS(IR$7="X",$K32*[1]Données!$H$23,IK$3="Samedi",$K32*[1]Données!$D$23,IK$3="Dimanche",$K32*[1]Données!$F$23,$B32="ADS",$K32*[1]Données!$B$23)</f>
        <v>23.800000000000043</v>
      </c>
      <c r="IV32" s="56">
        <f>IF($B32="ADS",SUM(IR32:IU32),0)</f>
        <v>356.78000000000009</v>
      </c>
      <c r="IW32" s="71">
        <v>0.70833333333333337</v>
      </c>
      <c r="IX32" s="71">
        <v>0.33333333333333331</v>
      </c>
      <c r="IY32" s="74">
        <f>24*(MOD(IX32-IW32,1))</f>
        <v>15</v>
      </c>
      <c r="IZ32" s="68">
        <f>IF(IW32&lt;(21/24),(MIN(21-IW32*24,IY32)),0)</f>
        <v>4</v>
      </c>
      <c r="JA32" s="68">
        <f t="shared" ref="JA32" si="335">IF(OR(IW32&gt;=21/24,IZ32&lt;&gt;0),MIN(9-MAX(0,IW32*24-21),IY32-IZ32),0)</f>
        <v>9</v>
      </c>
      <c r="JB32" s="68">
        <f t="shared" ref="JB32" si="336">MAX(0,MIN(1,IY32-SUM(IZ32:JA32)))</f>
        <v>1</v>
      </c>
      <c r="JC32" s="68">
        <f>MAX(0,IY32-SUM(IZ32:JB32))</f>
        <v>1</v>
      </c>
      <c r="JD32" s="56">
        <f>_xlfn.IFS(JD$7="X",IZ$32*[1]Données!$H$23,IW$3="Samedi",IZ$32*[1]Données!$D$23,IW$3="Dimanche",IZ$32*[1]Données!$F47,$B32="ADS",IZ$32*[1]Données!$B$23)</f>
        <v>95.2</v>
      </c>
      <c r="JE32" s="56">
        <f>_xlfn.IFS(JD$7="X",$I32*[1]Données!$I$23,IW$3="Samedi",$I32*[1]Données!$D$23,IW$3="Dimanche",$I32*[1]Données!$F$23,$B32="ADS",$I32*[1]Données!$C$23)</f>
        <v>211.36</v>
      </c>
      <c r="JF32" s="56">
        <f>_xlfn.IFS(JD$7="X",$J32*[1]Données!$I$23,IW$3="Samedi",$J32*[1]Données!$D$23,IW$3="Dimanche",$J32*[1]Données!$F$23,$B32="ADS",$J32*[1]Données!$C$23)</f>
        <v>26.42</v>
      </c>
      <c r="JG32" s="56">
        <f>_xlfn.IFS(JD$7="X",$K32*[1]Données!$H$23,IW$3="Samedi",$K32*[1]Données!$D$23,IW$3="Dimanche",$K32*[1]Données!$F$23,$B32="ADS",$K32*[1]Données!$B$23)</f>
        <v>23.800000000000043</v>
      </c>
      <c r="JH32" s="56">
        <f>IF($B32="ADS",SUM(JD32:JG32),0)</f>
        <v>356.78000000000009</v>
      </c>
      <c r="JI32" s="71">
        <v>0.70833333333333337</v>
      </c>
      <c r="JJ32" s="71">
        <v>0.33333333333333331</v>
      </c>
      <c r="JK32" s="74">
        <f>24*(MOD(JJ32-JI32,1))</f>
        <v>15</v>
      </c>
      <c r="JL32" s="68">
        <f>IF(JI32&lt;(21/24),(MIN(21-JI32*24,JK32)),0)</f>
        <v>4</v>
      </c>
      <c r="JM32" s="68">
        <f t="shared" ref="JM32" si="337">IF(OR(JI32&gt;=21/24,JL32&lt;&gt;0),MIN(9-MAX(0,JI32*24-21),JK32-JL32),0)</f>
        <v>9</v>
      </c>
      <c r="JN32" s="68">
        <f t="shared" ref="JN32" si="338">MAX(0,MIN(1,JK32-SUM(JL32:JM32)))</f>
        <v>1</v>
      </c>
      <c r="JO32" s="68">
        <f>MAX(0,JK32-SUM(JL32:JN32))</f>
        <v>1</v>
      </c>
      <c r="JP32" s="56">
        <f>_xlfn.IFS(JP$7="X",JL$32*[1]Données!$H$23,JI$3="Samedi",JL$32*[1]Données!$D$23,JI$3="Dimanche",JL$32*[1]Données!$F47,$B32="ADS",JL$32*[1]Données!$B$23)</f>
        <v>95.2</v>
      </c>
      <c r="JQ32" s="56">
        <f>_xlfn.IFS(JP$7="X",$I32*[1]Données!$I$23,JI$3="Samedi",$I32*[1]Données!$D$23,JI$3="Dimanche",$I32*[1]Données!$F$23,$B32="ADS",$I32*[1]Données!$C$23)</f>
        <v>211.36</v>
      </c>
      <c r="JR32" s="56">
        <f>_xlfn.IFS(JP$7="X",$J32*[1]Données!$I$23,JI$3="Samedi",$J32*[1]Données!$D$23,JI$3="Dimanche",$J32*[1]Données!$F$23,$B32="ADS",$J32*[1]Données!$C$23)</f>
        <v>26.42</v>
      </c>
      <c r="JS32" s="56">
        <f>_xlfn.IFS(JP$7="X",$K32*[1]Données!$H$23,JI$3="Samedi",$K32*[1]Données!$D$23,JI$3="Dimanche",$K32*[1]Données!$F$23,$B32="ADS",$K32*[1]Données!$B$23)</f>
        <v>23.800000000000043</v>
      </c>
      <c r="JT32" s="56">
        <f>IF($B32="ADS",SUM(JP32:JS32),0)</f>
        <v>356.78000000000009</v>
      </c>
      <c r="JU32" s="71">
        <v>0.70833333333333337</v>
      </c>
      <c r="JV32" s="71">
        <v>0.33333333333333331</v>
      </c>
      <c r="JW32" s="74">
        <f>24*(MOD(JV32-JU32,1))</f>
        <v>15</v>
      </c>
      <c r="JX32" s="68">
        <f>IF(JU32&lt;(21/24),(MIN(21-JU32*24,JW32)),0)</f>
        <v>4</v>
      </c>
      <c r="JY32" s="68">
        <f t="shared" ref="JY32" si="339">IF(OR(JU32&gt;=21/24,JX32&lt;&gt;0),MIN(9-MAX(0,JU32*24-21),JW32-JX32),0)</f>
        <v>9</v>
      </c>
      <c r="JZ32" s="68">
        <f t="shared" ref="JZ32" si="340">MAX(0,MIN(1,JW32-SUM(JX32:JY32)))</f>
        <v>1</v>
      </c>
      <c r="KA32" s="68">
        <f>MAX(0,JW32-SUM(JX32:JZ32))</f>
        <v>1</v>
      </c>
      <c r="KB32" s="56">
        <f>_xlfn.IFS(KB$7="X",JX$32*[1]Données!$H$23,JU$3="Samedi",JX$32*[1]Données!$D$23,JU$3="Dimanche",JX$32*[1]Données!$F47,$B32="ADS",JX$32*[1]Données!$B$23)</f>
        <v>95.2</v>
      </c>
      <c r="KC32" s="56">
        <f>_xlfn.IFS(KB$7="X",$I32*[1]Données!$I$23,JU$3="Samedi",$I32*[1]Données!$D$23,JU$3="Dimanche",$I32*[1]Données!$F$23,$B32="ADS",$I32*[1]Données!$C$23)</f>
        <v>211.36</v>
      </c>
      <c r="KD32" s="56">
        <f>_xlfn.IFS(KB$7="X",$J32*[1]Données!$I$23,JU$3="Samedi",$J32*[1]Données!$D$23,JU$3="Dimanche",$J32*[1]Données!$F$23,$B32="ADS",$J32*[1]Données!$C$23)</f>
        <v>26.42</v>
      </c>
      <c r="KE32" s="56">
        <f>_xlfn.IFS(KB$7="X",$K32*[1]Données!$H$23,JU$3="Samedi",$K32*[1]Données!$D$23,JU$3="Dimanche",$K32*[1]Données!$F$23,$B32="ADS",$K32*[1]Données!$B$23)</f>
        <v>23.800000000000043</v>
      </c>
      <c r="KF32" s="56">
        <f>IF($B32="ADS",SUM(KB32:KE32),0)</f>
        <v>356.78000000000009</v>
      </c>
      <c r="KG32" s="71">
        <v>0.70833333333333337</v>
      </c>
      <c r="KH32" s="71">
        <v>0.33333333333333331</v>
      </c>
      <c r="KI32" s="74">
        <f>24*(MOD(KH32-KG32,1))</f>
        <v>15</v>
      </c>
      <c r="KJ32" s="68">
        <f>IF(KG32&lt;(21/24),(MIN(21-KG32*24,KI32)),0)</f>
        <v>4</v>
      </c>
      <c r="KK32" s="68">
        <f t="shared" ref="KK32" si="341">IF(OR(KG32&gt;=21/24,KJ32&lt;&gt;0),MIN(9-MAX(0,KG32*24-21),KI32-KJ32),0)</f>
        <v>9</v>
      </c>
      <c r="KL32" s="68">
        <f t="shared" ref="KL32" si="342">MAX(0,MIN(1,KI32-SUM(KJ32:KK32)))</f>
        <v>1</v>
      </c>
      <c r="KM32" s="68">
        <f>MAX(0,KI32-SUM(KJ32:KL32))</f>
        <v>1</v>
      </c>
      <c r="KN32" s="56">
        <f>_xlfn.IFS(KN$7="X",KJ$32*[1]Données!$H$23,KG$3="Samedi",KJ$32*[1]Données!$D$23,KG$3="Dimanche",KJ$32*[1]Données!$F47,$B32="ADS",KJ$32*[1]Données!$B$23)</f>
        <v>95.2</v>
      </c>
      <c r="KO32" s="56">
        <f>_xlfn.IFS(KN$7="X",$I32*[1]Données!$I$23,KG$3="Samedi",$I32*[1]Données!$D$23,KG$3="Dimanche",$I32*[1]Données!$F$23,$B32="ADS",$I32*[1]Données!$C$23)</f>
        <v>211.36</v>
      </c>
      <c r="KP32" s="56">
        <f>_xlfn.IFS(KN$7="X",$J32*[1]Données!$I$23,KG$3="Samedi",$J32*[1]Données!$D$23,KG$3="Dimanche",$J32*[1]Données!$F$23,$B32="ADS",$J32*[1]Données!$C$23)</f>
        <v>26.42</v>
      </c>
      <c r="KQ32" s="56">
        <f>_xlfn.IFS(KN$7="X",$K32*[1]Données!$H$23,KG$3="Samedi",$K32*[1]Données!$D$23,KG$3="Dimanche",$K32*[1]Données!$F$23,$B32="ADS",$K32*[1]Données!$B$23)</f>
        <v>23.800000000000043</v>
      </c>
      <c r="KR32" s="56">
        <f>IF($B32="ADS",SUM(KN32:KQ32),0)</f>
        <v>356.78000000000009</v>
      </c>
      <c r="KS32" s="71">
        <v>0.70833333333333337</v>
      </c>
      <c r="KT32" s="71">
        <v>0.33333333333333331</v>
      </c>
      <c r="KU32" s="74">
        <f>24*(MOD(KT32-KS32,1))</f>
        <v>15</v>
      </c>
      <c r="KV32" s="68">
        <f>IF(KS32&lt;(21/24),(MIN(21-KS32*24,KU32)),0)</f>
        <v>4</v>
      </c>
      <c r="KW32" s="68">
        <f t="shared" ref="KW32" si="343">IF(OR(KS32&gt;=21/24,KV32&lt;&gt;0),MIN(9-MAX(0,KS32*24-21),KU32-KV32),0)</f>
        <v>9</v>
      </c>
      <c r="KX32" s="68">
        <f t="shared" ref="KX32" si="344">MAX(0,MIN(1,KU32-SUM(KV32:KW32)))</f>
        <v>1</v>
      </c>
      <c r="KY32" s="68">
        <f>MAX(0,KU32-SUM(KV32:KX32))</f>
        <v>1</v>
      </c>
      <c r="KZ32" s="56">
        <f>_xlfn.IFS(KZ$7="X",KV$32*[1]Données!$H$23,KS$3="Samedi",KV$32*[1]Données!$D$23,KS$3="Dimanche",KV$32*[1]Données!$F47,$B32="ADS",KV$32*[1]Données!$B$23)</f>
        <v>95.2</v>
      </c>
      <c r="LA32" s="56">
        <f>_xlfn.IFS(KZ$7="X",$I32*[1]Données!$I$23,KS$3="Samedi",$I32*[1]Données!$D$23,KS$3="Dimanche",$I32*[1]Données!$F$23,$B32="ADS",$I32*[1]Données!$C$23)</f>
        <v>190.4</v>
      </c>
      <c r="LB32" s="56">
        <f>_xlfn.IFS(KZ$7="X",$J32*[1]Données!$I$23,KS$3="Samedi",$J32*[1]Données!$D$23,KS$3="Dimanche",$J32*[1]Données!$F$23,$B32="ADS",$J32*[1]Données!$C$23)</f>
        <v>23.8</v>
      </c>
      <c r="LC32" s="56">
        <f>_xlfn.IFS(KZ$7="X",$K32*[1]Données!$H$23,KS$3="Samedi",$K32*[1]Données!$D$23,KS$3="Dimanche",$K32*[1]Données!$F$23,$B32="ADS",$K32*[1]Données!$B$23)</f>
        <v>23.800000000000043</v>
      </c>
      <c r="LD32" s="56">
        <f>IF($B32="ADS",SUM(KZ32:LC32),0)</f>
        <v>333.2000000000001</v>
      </c>
      <c r="LE32" s="71">
        <v>0.70833333333333337</v>
      </c>
      <c r="LF32" s="71">
        <v>0.33333333333333331</v>
      </c>
      <c r="LG32" s="74">
        <f>24*(MOD(LF32-LE32,1))</f>
        <v>15</v>
      </c>
      <c r="LH32" s="68">
        <f>IF(LE32&lt;(21/24),(MIN(21-LE32*24,LG32)),0)</f>
        <v>4</v>
      </c>
      <c r="LI32" s="68">
        <f t="shared" ref="LI32" si="345">IF(OR(LE32&gt;=21/24,LH32&lt;&gt;0),MIN(9-MAX(0,LE32*24-21),LG32-LH32),0)</f>
        <v>9</v>
      </c>
      <c r="LJ32" s="68">
        <f t="shared" ref="LJ32" si="346">MAX(0,MIN(1,LG32-SUM(LH32:LI32)))</f>
        <v>1</v>
      </c>
      <c r="LK32" s="68">
        <f>MAX(0,LG32-SUM(LH32:LJ32))</f>
        <v>1</v>
      </c>
      <c r="LL32" s="56">
        <f>_xlfn.IFS(LL$7="X",LH$32*[1]Données!$H$23,LE$3="Samedi",LH$32*[1]Données!$D$23,LE$3="Dimanche",LH$32*[1]Données!$F47,$B32="ADS",LH$32*[1]Données!$B$23)</f>
        <v>0</v>
      </c>
      <c r="LM32" s="56">
        <f>_xlfn.IFS(LL$7="X",$I32*[1]Données!$I$23,LE$3="Samedi",$I32*[1]Données!$D$23,LE$3="Dimanche",$I32*[1]Données!$F$23,$B32="ADS",$I32*[1]Données!$C$23)</f>
        <v>209.44</v>
      </c>
      <c r="LN32" s="56">
        <f>_xlfn.IFS(LL$7="X",$J32*[1]Données!$I$23,LE$3="Samedi",$J32*[1]Données!$D$23,LE$3="Dimanche",$J32*[1]Données!$F$23,$B32="ADS",$J32*[1]Données!$C$23)</f>
        <v>26.18</v>
      </c>
      <c r="LO32" s="56">
        <f>_xlfn.IFS(LL$7="X",$K32*[1]Données!$H$23,LE$3="Samedi",$K32*[1]Données!$D$23,LE$3="Dimanche",$K32*[1]Données!$F$23,$B32="ADS",$K32*[1]Données!$B$23)</f>
        <v>26.180000000000046</v>
      </c>
      <c r="LP32" s="56">
        <f>IF($B32="ADS",SUM(LL32:LO32),0)</f>
        <v>261.80000000000007</v>
      </c>
      <c r="LQ32" s="71">
        <v>0.70833333333333337</v>
      </c>
      <c r="LR32" s="71">
        <v>0.33333333333333331</v>
      </c>
      <c r="LS32" s="74">
        <f>24*(MOD(LR32-LQ32,1))</f>
        <v>15</v>
      </c>
      <c r="LT32" s="68">
        <f>IF(LQ32&lt;(21/24),(MIN(21-LQ32*24,LS32)),0)</f>
        <v>4</v>
      </c>
      <c r="LU32" s="68">
        <f t="shared" ref="LU32" si="347">IF(OR(LQ32&gt;=21/24,LT32&lt;&gt;0),MIN(9-MAX(0,LQ32*24-21),LS32-LT32),0)</f>
        <v>9</v>
      </c>
      <c r="LV32" s="68">
        <f t="shared" ref="LV32" si="348">MAX(0,MIN(1,LS32-SUM(LT32:LU32)))</f>
        <v>1</v>
      </c>
      <c r="LW32" s="68">
        <f>MAX(0,LS32-SUM(LT32:LV32))</f>
        <v>1</v>
      </c>
      <c r="LX32" s="56">
        <f>_xlfn.IFS(LX$7="X",LT$32*[1]Données!$H$23,LQ$3="Samedi",LT$32*[1]Données!$D$23,LQ$3="Dimanche",LT$32*[1]Données!$F47,$B32="ADS",LT$32*[1]Données!$B$23)</f>
        <v>95.2</v>
      </c>
      <c r="LY32" s="56">
        <f>_xlfn.IFS(LX$7="X",$I32*[1]Données!$I$23,LQ$3="Samedi",$I32*[1]Données!$D$23,LQ$3="Dimanche",$I32*[1]Données!$F$23,$B32="ADS",$I32*[1]Données!$C$23)</f>
        <v>211.36</v>
      </c>
      <c r="LZ32" s="56">
        <f>_xlfn.IFS(LX$7="X",$J32*[1]Données!$I$23,LQ$3="Samedi",$J32*[1]Données!$D$23,LQ$3="Dimanche",$J32*[1]Données!$F$23,$B32="ADS",$J32*[1]Données!$C$23)</f>
        <v>26.42</v>
      </c>
      <c r="MA32" s="56">
        <f>_xlfn.IFS(LX$7="X",$K32*[1]Données!$H$23,LQ$3="Samedi",$K32*[1]Données!$D$23,LQ$3="Dimanche",$K32*[1]Données!$F$23,$B32="ADS",$K32*[1]Données!$B$23)</f>
        <v>23.800000000000043</v>
      </c>
      <c r="MB32" s="56">
        <f>IF($B32="ADS",SUM(LX32:MA32),0)</f>
        <v>356.78000000000009</v>
      </c>
      <c r="MC32" s="71">
        <v>0.70833333333333337</v>
      </c>
      <c r="MD32" s="71">
        <v>0.33333333333333331</v>
      </c>
      <c r="ME32" s="74">
        <f>24*(MOD(MD32-MC32,1))</f>
        <v>15</v>
      </c>
      <c r="MF32" s="68">
        <f>IF(MC32&lt;(21/24),(MIN(21-MC32*24,ME32)),0)</f>
        <v>4</v>
      </c>
      <c r="MG32" s="68">
        <f t="shared" ref="MG32" si="349">IF(OR(MC32&gt;=21/24,MF32&lt;&gt;0),MIN(9-MAX(0,MC32*24-21),ME32-MF32),0)</f>
        <v>9</v>
      </c>
      <c r="MH32" s="68">
        <f t="shared" ref="MH32" si="350">MAX(0,MIN(1,ME32-SUM(MF32:MG32)))</f>
        <v>1</v>
      </c>
      <c r="MI32" s="68">
        <f>MAX(0,ME32-SUM(MF32:MH32))</f>
        <v>1</v>
      </c>
      <c r="MJ32" s="56">
        <f>_xlfn.IFS(MJ$7="X",MF$32*[1]Données!$H$23,MC$3="Samedi",MF$32*[1]Données!$D$23,MC$3="Dimanche",MF$32*[1]Données!$F47,$B32="ADS",MF$32*[1]Données!$B$23)</f>
        <v>95.2</v>
      </c>
      <c r="MK32" s="56">
        <f>_xlfn.IFS(MJ$7="X",$I32*[1]Données!$I$23,MC$3="Samedi",$I32*[1]Données!$D$23,MC$3="Dimanche",$I32*[1]Données!$F$23,$B32="ADS",$I32*[1]Données!$C$23)</f>
        <v>211.36</v>
      </c>
      <c r="ML32" s="56">
        <f>_xlfn.IFS(MJ$7="X",$J32*[1]Données!$I$23,MC$3="Samedi",$J32*[1]Données!$D$23,MC$3="Dimanche",$J32*[1]Données!$F$23,$B32="ADS",$J32*[1]Données!$C$23)</f>
        <v>26.42</v>
      </c>
      <c r="MM32" s="56">
        <f>_xlfn.IFS(MJ$7="X",$K32*[1]Données!$H$23,MC$3="Samedi",$K32*[1]Données!$D$23,MC$3="Dimanche",$K32*[1]Données!$F$23,$B32="ADS",$K32*[1]Données!$B$23)</f>
        <v>23.800000000000043</v>
      </c>
      <c r="MN32" s="56">
        <f>IF($B32="ADS",SUM(MJ32:MM32),0)</f>
        <v>356.78000000000009</v>
      </c>
      <c r="MO32" s="71">
        <v>0.70833333333333337</v>
      </c>
      <c r="MP32" s="71">
        <v>0.33333333333333331</v>
      </c>
      <c r="MQ32" s="74">
        <f>24*(MOD(MP32-MO32,1))</f>
        <v>15</v>
      </c>
      <c r="MR32" s="68">
        <f>IF(MO32&lt;(21/24),(MIN(21-MO32*24,MQ32)),0)</f>
        <v>4</v>
      </c>
      <c r="MS32" s="68">
        <f t="shared" ref="MS32" si="351">IF(OR(MO32&gt;=21/24,MR32&lt;&gt;0),MIN(9-MAX(0,MO32*24-21),MQ32-MR32),0)</f>
        <v>9</v>
      </c>
      <c r="MT32" s="68">
        <f t="shared" ref="MT32" si="352">MAX(0,MIN(1,MQ32-SUM(MR32:MS32)))</f>
        <v>1</v>
      </c>
      <c r="MU32" s="68">
        <f>MAX(0,MQ32-SUM(MR32:MT32))</f>
        <v>1</v>
      </c>
      <c r="MV32" s="56">
        <f>_xlfn.IFS(MV$7="X",MR$32*[1]Données!$H$23,MO$3="Samedi",MR$32*[1]Données!$D$23,MO$3="Dimanche",MR$32*[1]Données!$F47,$B32="ADS",MR$32*[1]Données!$B$23)</f>
        <v>95.2</v>
      </c>
      <c r="MW32" s="56">
        <f>_xlfn.IFS(MV$7="X",$I32*[1]Données!$I$23,MO$3="Samedi",$I32*[1]Données!$D$23,MO$3="Dimanche",$I32*[1]Données!$F$23,$B32="ADS",$I32*[1]Données!$C$23)</f>
        <v>211.36</v>
      </c>
      <c r="MX32" s="56">
        <f>_xlfn.IFS(MV$7="X",$J32*[1]Données!$I$23,MO$3="Samedi",$J32*[1]Données!$D$23,MO$3="Dimanche",$J32*[1]Données!$F$23,$B32="ADS",$J32*[1]Données!$C$23)</f>
        <v>26.42</v>
      </c>
      <c r="MY32" s="56">
        <f>_xlfn.IFS(MV$7="X",$K32*[1]Données!$H$23,MO$3="Samedi",$K32*[1]Données!$D$23,MO$3="Dimanche",$K32*[1]Données!$F$23,$B32="ADS",$K32*[1]Données!$B$23)</f>
        <v>23.800000000000043</v>
      </c>
      <c r="MZ32" s="56">
        <f>IF($B32="ADS",SUM(MV32:MY32),0)</f>
        <v>356.78000000000009</v>
      </c>
      <c r="NA32" s="71">
        <v>0.70833333333333337</v>
      </c>
      <c r="NB32" s="71">
        <v>0.33333333333333331</v>
      </c>
      <c r="NC32" s="74">
        <f>24*(MOD(NB32-NA32,1))</f>
        <v>15</v>
      </c>
      <c r="ND32" s="68">
        <f>IF(NA32&lt;(21/24),(MIN(21-NA32*24,NC32)),0)</f>
        <v>4</v>
      </c>
      <c r="NE32" s="68">
        <f t="shared" ref="NE32" si="353">IF(OR(NA32&gt;=21/24,ND32&lt;&gt;0),MIN(9-MAX(0,NA32*24-21),NC32-ND32),0)</f>
        <v>9</v>
      </c>
      <c r="NF32" s="68">
        <f t="shared" ref="NF32" si="354">MAX(0,MIN(1,NC32-SUM(ND32:NE32)))</f>
        <v>1</v>
      </c>
      <c r="NG32" s="68">
        <f>MAX(0,NC32-SUM(ND32:NF32))</f>
        <v>1</v>
      </c>
      <c r="NH32" s="56">
        <f>_xlfn.IFS(NH$7="X",ND$32*[1]Données!$H$23,NA$3="Samedi",ND$32*[1]Données!$D$23,NA$3="Dimanche",ND$32*[1]Données!$F47,$B32="ADS",ND$32*[1]Données!$B$23)</f>
        <v>95.2</v>
      </c>
      <c r="NI32" s="56">
        <f>_xlfn.IFS(NH$7="X",$I32*[1]Données!$I$23,NA$3="Samedi",$I32*[1]Données!$D$23,NA$3="Dimanche",$I32*[1]Données!$F$23,$B32="ADS",$I32*[1]Données!$C$23)</f>
        <v>211.36</v>
      </c>
      <c r="NJ32" s="56">
        <f>_xlfn.IFS(NH$7="X",$J32*[1]Données!$I$23,NA$3="Samedi",$J32*[1]Données!$D$23,NA$3="Dimanche",$J32*[1]Données!$F$23,$B32="ADS",$J32*[1]Données!$C$23)</f>
        <v>26.42</v>
      </c>
      <c r="NK32" s="56">
        <f>_xlfn.IFS(NH$7="X",$K32*[1]Données!$H$23,NA$3="Samedi",$K32*[1]Données!$D$23,NA$3="Dimanche",$K32*[1]Données!$F$23,$B32="ADS",$K32*[1]Données!$B$23)</f>
        <v>23.800000000000043</v>
      </c>
      <c r="NL32" s="56">
        <f>IF($B32="ADS",SUM(NH32:NK32),0)</f>
        <v>356.78000000000009</v>
      </c>
      <c r="NM32" s="50">
        <f>IF($B$12="ADS",SUM($P32+$AB32+$AN32+$AZ32+$BL32+$BX32+$CJ32+$CV32+$DH32+$DT32+$EF32+$ER32+$FD32+$FP32+$GB31+$GB32+$GN32+$GZ32+$HL32+$HX32+$IJ32+$IV32+$JH32+$JT32+$KF32+$KR32+$LD32+$LP32+$MB32+$MN32+$MZ32+$NL32),0)</f>
        <v>10752.320000000003</v>
      </c>
    </row>
    <row r="33" spans="1:377" ht="15.75" hidden="1" thickBot="1">
      <c r="A33" s="78"/>
      <c r="B33" s="81"/>
      <c r="C33" s="81"/>
      <c r="D33" s="51"/>
      <c r="E33" s="72"/>
      <c r="F33" s="72"/>
      <c r="G33" s="75"/>
      <c r="H33" s="69"/>
      <c r="I33" s="69"/>
      <c r="J33" s="69"/>
      <c r="K33" s="69"/>
      <c r="L33" s="57">
        <f>_xlfn.IFS(L$7="X",H$32*[1]Données!$H$24,E$3="Samedi",H$32*[1]Données!$D$24,E$3="Dimanche",H$32*[1]Données!$F$24,$B32="SSIAP1",H$32*[1]Données!$B$24)</f>
        <v>0</v>
      </c>
      <c r="M33" s="57">
        <f>_xlfn.IFS(L$7="X",$I32*[1]Données!$I$24,E$3="Samedi",$I32*[1]Données!$D$24,E$3="Dimanche",$I32*[1]Données!$F$24,$B32="SSIAP1",$I32*[1]Données!$C$24)</f>
        <v>433.36</v>
      </c>
      <c r="N33" s="57">
        <f>_xlfn.IFS(L$7="X",$J32*[1]Données!$I$24,E$3="Samedi",$J32*[1]Données!$D$24,E$3="Dimanche",$J32*[1]Données!$F$24,$B32="SSIAP1",$J32*[1]Données!$C$24)</f>
        <v>54.17</v>
      </c>
      <c r="O33" s="57">
        <f>_xlfn.IFS(L$7="X",$K32*[1]Données!$I$24,E$3="Samedi",$K32*[1]Données!$D$24,E$3="Dimanche",$K32*[1]Données!$F$24,$B32="SSIAP1",$K32*[1]Données!$B$24)</f>
        <v>54.170000000000101</v>
      </c>
      <c r="P33" s="57">
        <f>IF($B32="SSIAP1",SUM(L33:O33),0)</f>
        <v>0</v>
      </c>
      <c r="Q33" s="72"/>
      <c r="R33" s="72"/>
      <c r="S33" s="75"/>
      <c r="T33" s="69"/>
      <c r="U33" s="69"/>
      <c r="V33" s="69"/>
      <c r="W33" s="69"/>
      <c r="X33" s="57" t="e">
        <f>_xlfn.IFS(X$7="X",T$32*[1]Données!$H$24,Q$3="Samedi",T$32*[1]Données!$D$24,Q$3="Dimanche",T$32*[1]Données!$F$24,$B32="SSIAP1",T$32*[1]Données!$B$24)</f>
        <v>#N/A</v>
      </c>
      <c r="Y33" s="57" t="e">
        <f>_xlfn.IFS(X$7="X",$I32*[1]Données!$I$24,Q$3="Samedi",$I32*[1]Données!$D$24,Q$3="Dimanche",$I32*[1]Données!$F$24,$B32="SSIAP1",$I32*[1]Données!$C$24)</f>
        <v>#N/A</v>
      </c>
      <c r="Z33" s="57" t="e">
        <f>_xlfn.IFS(X$7="X",$J32*[1]Données!$I$24,Q$3="Samedi",$J32*[1]Données!$D$24,Q$3="Dimanche",$J32*[1]Données!$F$24,$B32="SSIAP1",$J32*[1]Données!$C$24)</f>
        <v>#N/A</v>
      </c>
      <c r="AA33" s="57" t="e">
        <f>_xlfn.IFS(X$7="X",$K32*[1]Données!$I$24,Q$3="Samedi",$K32*[1]Données!$D$24,Q$3="Dimanche",$K32*[1]Données!$F$24,$B32="SSIAP1",$K32*[1]Données!$B$24)</f>
        <v>#N/A</v>
      </c>
      <c r="AB33" s="57">
        <f>IF($B32="SSIAP1",SUM(X33:AA33),0)</f>
        <v>0</v>
      </c>
      <c r="AC33" s="72"/>
      <c r="AD33" s="72"/>
      <c r="AE33" s="75"/>
      <c r="AF33" s="69"/>
      <c r="AG33" s="69"/>
      <c r="AH33" s="69"/>
      <c r="AI33" s="69"/>
      <c r="AJ33" s="57" t="e">
        <f>_xlfn.IFS(AJ$7="X",AF$32*[1]Données!$H$24,AC$3="Samedi",AF$32*[1]Données!$D$24,AC$3="Dimanche",AF$32*[1]Données!$F$24,$B32="SSIAP1",AF$32*[1]Données!$B$24)</f>
        <v>#N/A</v>
      </c>
      <c r="AK33" s="57" t="e">
        <f>_xlfn.IFS(AJ$7="X",$I32*[1]Données!$I$24,AC$3="Samedi",$I32*[1]Données!$D$24,AC$3="Dimanche",$I32*[1]Données!$F$24,$B32="SSIAP1",$I32*[1]Données!$C$24)</f>
        <v>#N/A</v>
      </c>
      <c r="AL33" s="57" t="e">
        <f>_xlfn.IFS(AJ$7="X",$J32*[1]Données!$I$24,AC$3="Samedi",$J32*[1]Données!$D$24,AC$3="Dimanche",$J32*[1]Données!$F$24,$B32="SSIAP1",$J32*[1]Données!$C$24)</f>
        <v>#N/A</v>
      </c>
      <c r="AM33" s="57" t="e">
        <f>_xlfn.IFS(AJ$7="X",$K32*[1]Données!$I$24,AC$3="Samedi",$K32*[1]Données!$D$24,AC$3="Dimanche",$K32*[1]Données!$F$24,$B32="SSIAP1",$K32*[1]Données!$B$24)</f>
        <v>#N/A</v>
      </c>
      <c r="AN33" s="57">
        <f>IF($B32="SSIAP1",SUM(AJ33:AM33),0)</f>
        <v>0</v>
      </c>
      <c r="AO33" s="72"/>
      <c r="AP33" s="72"/>
      <c r="AQ33" s="75"/>
      <c r="AR33" s="69"/>
      <c r="AS33" s="69"/>
      <c r="AT33" s="69"/>
      <c r="AU33" s="69"/>
      <c r="AV33" s="57" t="e">
        <f>_xlfn.IFS(AV$7="X",AR$32*[1]Données!$H$24,AO$3="Samedi",AR$32*[1]Données!$D$24,AO$3="Dimanche",AR$32*[1]Données!$F$24,$B32="SSIAP1",AR$32*[1]Données!$B$24)</f>
        <v>#N/A</v>
      </c>
      <c r="AW33" s="57" t="e">
        <f>_xlfn.IFS(AV$7="X",$I32*[1]Données!$I$24,AO$3="Samedi",$I32*[1]Données!$D$24,AO$3="Dimanche",$I32*[1]Données!$F$24,$B32="SSIAP1",$I32*[1]Données!$C$24)</f>
        <v>#N/A</v>
      </c>
      <c r="AX33" s="57" t="e">
        <f>_xlfn.IFS(AV$7="X",$J32*[1]Données!$I$24,AO$3="Samedi",$J32*[1]Données!$D$24,AO$3="Dimanche",$J32*[1]Données!$F$24,$B32="SSIAP1",$J32*[1]Données!$C$24)</f>
        <v>#N/A</v>
      </c>
      <c r="AY33" s="57" t="e">
        <f>_xlfn.IFS(AV$7="X",$K32*[1]Données!$I$24,AO$3="Samedi",$K32*[1]Données!$D$24,AO$3="Dimanche",$K32*[1]Données!$F$24,$B32="SSIAP1",$K32*[1]Données!$B$24)</f>
        <v>#N/A</v>
      </c>
      <c r="AZ33" s="57">
        <f>IF($B32="SSIAP1",SUM(AV33:AY33),0)</f>
        <v>0</v>
      </c>
      <c r="BA33" s="72"/>
      <c r="BB33" s="72"/>
      <c r="BC33" s="75"/>
      <c r="BD33" s="69"/>
      <c r="BE33" s="69"/>
      <c r="BF33" s="69"/>
      <c r="BG33" s="69"/>
      <c r="BH33" s="57">
        <f>_xlfn.IFS(BH$7="X",BD$32*[1]Données!$H$24,BA$3="Samedi",BD$32*[1]Données!$D$24,BA$3="Dimanche",BD$32*[1]Données!$F$24,$B32="SSIAP1",BD$32*[1]Données!$B$24)</f>
        <v>97.6</v>
      </c>
      <c r="BI33" s="57">
        <f>_xlfn.IFS(BH$7="X",$I32*[1]Données!$I$24,BA$3="Samedi",$I32*[1]Données!$D$24,BA$3="Dimanche",$I32*[1]Données!$F$24,$B32="SSIAP1",$I32*[1]Données!$C$24)</f>
        <v>195.2</v>
      </c>
      <c r="BJ33" s="57">
        <f>_xlfn.IFS(BH$7="X",$J32*[1]Données!$I$24,BA$3="Samedi",$J32*[1]Données!$D$24,BA$3="Dimanche",$J32*[1]Données!$F$24,$B32="SSIAP1",$J32*[1]Données!$C$24)</f>
        <v>24.4</v>
      </c>
      <c r="BK33" s="57">
        <f>_xlfn.IFS(BH$7="X",$K32*[1]Données!$I$24,BA$3="Samedi",$K32*[1]Données!$D$24,BA$3="Dimanche",$K32*[1]Données!$F$24,$B32="SSIAP1",$K32*[1]Données!$B$24)</f>
        <v>24.400000000000041</v>
      </c>
      <c r="BL33" s="57">
        <f>IF($B32="SSIAP1",SUM(BH33:BK33),0)</f>
        <v>0</v>
      </c>
      <c r="BM33" s="72"/>
      <c r="BN33" s="72"/>
      <c r="BO33" s="75"/>
      <c r="BP33" s="69"/>
      <c r="BQ33" s="69"/>
      <c r="BR33" s="69"/>
      <c r="BS33" s="69"/>
      <c r="BT33" s="57">
        <f>_xlfn.IFS(BT$7="X",BP$32*[1]Données!$H$24,BM$3="Samedi",BP$32*[1]Données!$D$24,BM$3="Dimanche",BP$32*[1]Données!$F$24,$B32="SSIAP1",BP$32*[1]Données!$B$24)</f>
        <v>107.36</v>
      </c>
      <c r="BU33" s="57">
        <f>_xlfn.IFS(BT$7="X",$I32*[1]Données!$I$24,BM$3="Samedi",$I32*[1]Données!$D$24,BM$3="Dimanche",$I32*[1]Données!$F$24,$B32="SSIAP1",$I32*[1]Données!$C$24)</f>
        <v>214.72</v>
      </c>
      <c r="BV33" s="57">
        <f>_xlfn.IFS(BT$7="X",$J32*[1]Données!$I$24,BM$3="Samedi",$J32*[1]Données!$D$24,BM$3="Dimanche",$J32*[1]Données!$F$24,$B32="SSIAP1",$J32*[1]Données!$C$24)</f>
        <v>26.84</v>
      </c>
      <c r="BW33" s="57">
        <f>_xlfn.IFS(BT$7="X",$K32*[1]Données!$I$24,BM$3="Samedi",$K32*[1]Données!$D$24,BM$3="Dimanche",$K32*[1]Données!$F$24,$B32="SSIAP1",$K32*[1]Données!$B$24)</f>
        <v>26.840000000000046</v>
      </c>
      <c r="BX33" s="57">
        <f>IF($B32="SSIAP1",SUM(BT33:BW33),0)</f>
        <v>0</v>
      </c>
      <c r="BY33" s="72"/>
      <c r="BZ33" s="72"/>
      <c r="CA33" s="75"/>
      <c r="CB33" s="69"/>
      <c r="CC33" s="69"/>
      <c r="CD33" s="69"/>
      <c r="CE33" s="69"/>
      <c r="CF33" s="57" t="e">
        <f>_xlfn.IFS(CF$7="X",CB$32*[1]Données!$H$24,BY$3="Samedi",CB$32*[1]Données!$D$24,BY$3="Dimanche",CB$32*[1]Données!$F$24,$B32="SSIAP1",CB$32*[1]Données!$B$24)</f>
        <v>#N/A</v>
      </c>
      <c r="CG33" s="57" t="e">
        <f>_xlfn.IFS(CF$7="X",$I32*[1]Données!$I$24,BY$3="Samedi",$I32*[1]Données!$D$24,BY$3="Dimanche",$I32*[1]Données!$F$24,$B32="SSIAP1",$I32*[1]Données!$C$24)</f>
        <v>#N/A</v>
      </c>
      <c r="CH33" s="57" t="e">
        <f>_xlfn.IFS(CF$7="X",$J32*[1]Données!$I$24,BY$3="Samedi",$J32*[1]Données!$D$24,BY$3="Dimanche",$J32*[1]Données!$F$24,$B32="SSIAP1",$J32*[1]Données!$C$24)</f>
        <v>#N/A</v>
      </c>
      <c r="CI33" s="57" t="e">
        <f>_xlfn.IFS(CF$7="X",$K32*[1]Données!$I$24,BY$3="Samedi",$K32*[1]Données!$D$24,BY$3="Dimanche",$K32*[1]Données!$F$24,$B32="SSIAP1",$K32*[1]Données!$B$24)</f>
        <v>#N/A</v>
      </c>
      <c r="CJ33" s="57">
        <f>IF($B32="SSIAP1",SUM(CF33:CI33),0)</f>
        <v>0</v>
      </c>
      <c r="CK33" s="72"/>
      <c r="CL33" s="72"/>
      <c r="CM33" s="75"/>
      <c r="CN33" s="69"/>
      <c r="CO33" s="69"/>
      <c r="CP33" s="69"/>
      <c r="CQ33" s="69"/>
      <c r="CR33" s="57" t="e">
        <f>_xlfn.IFS(CR$7="X",CN$32*[1]Données!$H$24,CK$3="Samedi",CN$32*[1]Données!$D$24,CK$3="Dimanche",CN$32*[1]Données!$F$24,$B32="SSIAP1",CN$32*[1]Données!$B$24)</f>
        <v>#N/A</v>
      </c>
      <c r="CS33" s="57" t="e">
        <f>_xlfn.IFS(CR$7="X",$I32*[1]Données!$I$24,CK$3="Samedi",$I32*[1]Données!$D$24,CK$3="Dimanche",$I32*[1]Données!$F$24,$B32="SSIAP1",$I32*[1]Données!$C$24)</f>
        <v>#N/A</v>
      </c>
      <c r="CT33" s="57" t="e">
        <f>_xlfn.IFS(CR$7="X",$J32*[1]Données!$I$24,CK$3="Samedi",$J32*[1]Données!$D$24,CK$3="Dimanche",$J32*[1]Données!$F$24,$B32="SSIAP1",$J32*[1]Données!$C$24)</f>
        <v>#N/A</v>
      </c>
      <c r="CU33" s="57" t="e">
        <f>_xlfn.IFS(CR$7="X",$K32*[1]Données!$I$24,CK$3="Samedi",$K32*[1]Données!$D$24,CK$3="Dimanche",$K32*[1]Données!$F$24,$B32="SSIAP1",$K32*[1]Données!$B$24)</f>
        <v>#N/A</v>
      </c>
      <c r="CV33" s="57">
        <f>IF($B32="SSIAP1",SUM(CR33:CU33),0)</f>
        <v>0</v>
      </c>
      <c r="CW33" s="72"/>
      <c r="CX33" s="72"/>
      <c r="CY33" s="75"/>
      <c r="CZ33" s="69"/>
      <c r="DA33" s="69"/>
      <c r="DB33" s="69"/>
      <c r="DC33" s="69"/>
      <c r="DD33" s="57" t="e">
        <f>_xlfn.IFS(DD$7="X",CZ$32*[1]Données!$H$24,CW$3="Samedi",CZ$32*[1]Données!$D$24,CW$3="Dimanche",CZ$32*[1]Données!$F$24,$B32="SSIAP1",CZ$32*[1]Données!$B$24)</f>
        <v>#N/A</v>
      </c>
      <c r="DE33" s="57" t="e">
        <f>_xlfn.IFS(DD$7="X",$I32*[1]Données!$I$24,CW$3="Samedi",$I32*[1]Données!$D$24,CW$3="Dimanche",$I32*[1]Données!$F$24,$B32="SSIAP1",$I32*[1]Données!$C$24)</f>
        <v>#N/A</v>
      </c>
      <c r="DF33" s="57" t="e">
        <f>_xlfn.IFS(DD$7="X",$J32*[1]Données!$I$24,CW$3="Samedi",$J32*[1]Données!$D$24,CW$3="Dimanche",$J32*[1]Données!$F$24,$B32="SSIAP1",$J32*[1]Données!$C$24)</f>
        <v>#N/A</v>
      </c>
      <c r="DG33" s="57" t="e">
        <f>_xlfn.IFS(DD$7="X",$K32*[1]Données!$I$24,CW$3="Samedi",$K32*[1]Données!$D$24,CW$3="Dimanche",$K32*[1]Données!$F$24,$B32="SSIAP1",$K32*[1]Données!$B$24)</f>
        <v>#N/A</v>
      </c>
      <c r="DH33" s="57">
        <f>IF($B32="SSIAP1",SUM(DD33:DG33),0)</f>
        <v>0</v>
      </c>
      <c r="DI33" s="72"/>
      <c r="DJ33" s="72"/>
      <c r="DK33" s="75"/>
      <c r="DL33" s="69"/>
      <c r="DM33" s="69"/>
      <c r="DN33" s="69"/>
      <c r="DO33" s="69"/>
      <c r="DP33" s="57" t="e">
        <f>_xlfn.IFS(DP$7="X",DL$32*[1]Données!$H$24,DI$3="Samedi",DL$32*[1]Données!$D$24,DI$3="Dimanche",DL$32*[1]Données!$F$24,$B32="SSIAP1",DL$32*[1]Données!$B$24)</f>
        <v>#N/A</v>
      </c>
      <c r="DQ33" s="57" t="e">
        <f>_xlfn.IFS(DP$7="X",$I32*[1]Données!$I$24,DI$3="Samedi",$I32*[1]Données!$D$24,DI$3="Dimanche",$I32*[1]Données!$F$24,$B32="SSIAP1",$I32*[1]Données!$C$24)</f>
        <v>#N/A</v>
      </c>
      <c r="DR33" s="57" t="e">
        <f>_xlfn.IFS(DP$7="X",$J32*[1]Données!$I$24,DI$3="Samedi",$J32*[1]Données!$D$24,DI$3="Dimanche",$J32*[1]Données!$F$24,$B32="SSIAP1",$J32*[1]Données!$C$24)</f>
        <v>#N/A</v>
      </c>
      <c r="DS33" s="57" t="e">
        <f>_xlfn.IFS(DP$7="X",$K32*[1]Données!$I$24,DI$3="Samedi",$K32*[1]Données!$D$24,DI$3="Dimanche",$K32*[1]Données!$F$24,$B32="SSIAP1",$K32*[1]Données!$B$24)</f>
        <v>#N/A</v>
      </c>
      <c r="DT33" s="57">
        <f>IF($B32="SSIAP1",SUM(DP33:DS33),0)</f>
        <v>0</v>
      </c>
      <c r="DU33" s="72"/>
      <c r="DV33" s="72"/>
      <c r="DW33" s="75"/>
      <c r="DX33" s="69"/>
      <c r="DY33" s="69"/>
      <c r="DZ33" s="69"/>
      <c r="EA33" s="69"/>
      <c r="EB33" s="57" t="e">
        <f>_xlfn.IFS(EB$7="X",DX$32*[1]Données!$H$24,DU$3="Samedi",DX$32*[1]Données!$D$24,DU$3="Dimanche",DX$32*[1]Données!$F$24,$B32="SSIAP1",DX$32*[1]Données!$B$24)</f>
        <v>#N/A</v>
      </c>
      <c r="EC33" s="57" t="e">
        <f>_xlfn.IFS(EB$7="X",$I32*[1]Données!$I$24,DU$3="Samedi",$I32*[1]Données!$D$24,DU$3="Dimanche",$I32*[1]Données!$F$24,$B32="SSIAP1",$I32*[1]Données!$C$24)</f>
        <v>#N/A</v>
      </c>
      <c r="ED33" s="57" t="e">
        <f>_xlfn.IFS(EB$7="X",$J32*[1]Données!$I$24,DU$3="Samedi",$J32*[1]Données!$D$24,DU$3="Dimanche",$J32*[1]Données!$F$24,$B32="SSIAP1",$J32*[1]Données!$C$24)</f>
        <v>#N/A</v>
      </c>
      <c r="EE33" s="57" t="e">
        <f>_xlfn.IFS(EB$7="X",$K32*[1]Données!$I$24,DU$3="Samedi",$K32*[1]Données!$D$24,DU$3="Dimanche",$K32*[1]Données!$F$24,$B32="SSIAP1",$K32*[1]Données!$B$24)</f>
        <v>#N/A</v>
      </c>
      <c r="EF33" s="57">
        <f>IF($B32="SSIAP1",SUM(EB33:EE33),0)</f>
        <v>0</v>
      </c>
      <c r="EG33" s="72"/>
      <c r="EH33" s="72"/>
      <c r="EI33" s="75"/>
      <c r="EJ33" s="69"/>
      <c r="EK33" s="69"/>
      <c r="EL33" s="69"/>
      <c r="EM33" s="69"/>
      <c r="EN33" s="57">
        <f>_xlfn.IFS(EN$7="X",EJ$32*[1]Données!$H$24,EG$3="Samedi",EJ$32*[1]Données!$D$24,EG$3="Dimanche",EJ$32*[1]Données!$F$24,$B32="SSIAP1",EJ$32*[1]Données!$B$24)</f>
        <v>97.6</v>
      </c>
      <c r="EO33" s="57">
        <f>_xlfn.IFS(EN$7="X",$I32*[1]Données!$I$24,EG$3="Samedi",$I32*[1]Données!$D$24,EG$3="Dimanche",$I32*[1]Données!$F$24,$B32="SSIAP1",$I32*[1]Données!$C$24)</f>
        <v>195.2</v>
      </c>
      <c r="EP33" s="57">
        <f>_xlfn.IFS(EN$7="X",$J32*[1]Données!$I$24,EG$3="Samedi",$J32*[1]Données!$D$24,EG$3="Dimanche",$J32*[1]Données!$F$24,$B32="SSIAP1",$J32*[1]Données!$C$24)</f>
        <v>24.4</v>
      </c>
      <c r="EQ33" s="57">
        <f>_xlfn.IFS(EN$7="X",$K32*[1]Données!$I$24,EG$3="Samedi",$K32*[1]Données!$D$24,EG$3="Dimanche",$K32*[1]Données!$F$24,$B32="SSIAP1",$K32*[1]Données!$B$24)</f>
        <v>24.400000000000041</v>
      </c>
      <c r="ER33" s="57">
        <f>IF($B32="SSIAP1",SUM(EN33:EQ33),0)</f>
        <v>0</v>
      </c>
      <c r="ES33" s="72"/>
      <c r="ET33" s="72"/>
      <c r="EU33" s="75"/>
      <c r="EV33" s="69"/>
      <c r="EW33" s="69"/>
      <c r="EX33" s="69"/>
      <c r="EY33" s="69"/>
      <c r="EZ33" s="57">
        <f>_xlfn.IFS(EZ$7="X",EV$32*[1]Données!$H$24,ES$3="Samedi",EV$32*[1]Données!$D$24,ES$3="Dimanche",EV$32*[1]Données!$F$24,$B32="SSIAP1",EV$32*[1]Données!$B$24)</f>
        <v>107.36</v>
      </c>
      <c r="FA33" s="57">
        <f>_xlfn.IFS(EZ$7="X",$I32*[1]Données!$I$24,ES$3="Samedi",$I32*[1]Données!$D$24,ES$3="Dimanche",$I32*[1]Données!$F$24,$B32="SSIAP1",$I32*[1]Données!$C$24)</f>
        <v>214.72</v>
      </c>
      <c r="FB33" s="57">
        <f>_xlfn.IFS(EZ$7="X",$J32*[1]Données!$I$24,ES$3="Samedi",$J32*[1]Données!$D$24,ES$3="Dimanche",$J32*[1]Données!$F$24,$B32="SSIAP1",$J32*[1]Données!$C$24)</f>
        <v>26.84</v>
      </c>
      <c r="FC33" s="57">
        <f>_xlfn.IFS(EZ$7="X",$K32*[1]Données!$I$24,ES$3="Samedi",$K32*[1]Données!$D$24,ES$3="Dimanche",$K32*[1]Données!$F$24,$B32="SSIAP1",$K32*[1]Données!$B$24)</f>
        <v>26.840000000000046</v>
      </c>
      <c r="FD33" s="57">
        <f>IF($B32="SSIAP1",SUM(EZ33:FC33),0)</f>
        <v>0</v>
      </c>
      <c r="FE33" s="72"/>
      <c r="FF33" s="72"/>
      <c r="FG33" s="75"/>
      <c r="FH33" s="69"/>
      <c r="FI33" s="69"/>
      <c r="FJ33" s="69"/>
      <c r="FK33" s="69"/>
      <c r="FL33" s="57" t="e">
        <f>_xlfn.IFS(FL$7="X",FH$32*[1]Données!$H$24,FE$3="Samedi",FH$32*[1]Données!$D$24,FE$3="Dimanche",FH$32*[1]Données!$F$24,$B32="SSIAP1",FH$32*[1]Données!$B$24)</f>
        <v>#N/A</v>
      </c>
      <c r="FM33" s="57" t="e">
        <f>_xlfn.IFS(FL$7="X",$I32*[1]Données!$I$24,FE$3="Samedi",$I32*[1]Données!$D$24,FE$3="Dimanche",$I32*[1]Données!$F$24,$B32="SSIAP1",$I32*[1]Données!$C$24)</f>
        <v>#N/A</v>
      </c>
      <c r="FN33" s="57" t="e">
        <f>_xlfn.IFS(FL$7="X",$J32*[1]Données!$I$24,FE$3="Samedi",$J32*[1]Données!$D$24,FE$3="Dimanche",$J32*[1]Données!$F$24,$B32="SSIAP1",$J32*[1]Données!$C$24)</f>
        <v>#N/A</v>
      </c>
      <c r="FO33" s="57" t="e">
        <f>_xlfn.IFS(FL$7="X",$K32*[1]Données!$I$24,FE$3="Samedi",$K32*[1]Données!$D$24,FE$3="Dimanche",$K32*[1]Données!$F$24,$B32="SSIAP1",$K32*[1]Données!$B$24)</f>
        <v>#N/A</v>
      </c>
      <c r="FP33" s="57">
        <f>IF($B32="SSIAP1",SUM(FL33:FO33),0)</f>
        <v>0</v>
      </c>
      <c r="FQ33" s="72"/>
      <c r="FR33" s="72"/>
      <c r="FS33" s="75"/>
      <c r="FT33" s="69"/>
      <c r="FU33" s="69"/>
      <c r="FV33" s="69"/>
      <c r="FW33" s="69"/>
      <c r="FX33" s="57" t="e">
        <f>_xlfn.IFS(FX$7="X",FT$32*[1]Données!$H$24,FQ$3="Samedi",FT$32*[1]Données!$D$24,FQ$3="Dimanche",FT$32*[1]Données!$F$24,$B32="SSIAP1",FT$32*[1]Données!$B$24)</f>
        <v>#N/A</v>
      </c>
      <c r="FY33" s="57" t="e">
        <f>_xlfn.IFS(FX$7="X",$I32*[1]Données!$I$24,FQ$3="Samedi",$I32*[1]Données!$D$24,FQ$3="Dimanche",$I32*[1]Données!$F$24,$B32="SSIAP1",$I32*[1]Données!$C$24)</f>
        <v>#N/A</v>
      </c>
      <c r="FZ33" s="57" t="e">
        <f>_xlfn.IFS(FX$7="X",$J32*[1]Données!$I$24,FQ$3="Samedi",$J32*[1]Données!$D$24,FQ$3="Dimanche",$J32*[1]Données!$F$24,$B32="SSIAP1",$J32*[1]Données!$C$24)</f>
        <v>#N/A</v>
      </c>
      <c r="GA33" s="57" t="e">
        <f>_xlfn.IFS(FX$7="X",$K32*[1]Données!$I$24,FQ$3="Samedi",$K32*[1]Données!$D$24,FQ$3="Dimanche",$K32*[1]Données!$F$24,$B32="SSIAP1",$K32*[1]Données!$B$24)</f>
        <v>#N/A</v>
      </c>
      <c r="GB33" s="57">
        <f>IF($B32="SSIAP1",SUM(FX33:GA33),0)</f>
        <v>0</v>
      </c>
      <c r="GC33" s="72"/>
      <c r="GD33" s="72"/>
      <c r="GE33" s="75"/>
      <c r="GF33" s="69"/>
      <c r="GG33" s="69"/>
      <c r="GH33" s="69"/>
      <c r="GI33" s="69"/>
      <c r="GJ33" s="57" t="e">
        <f>_xlfn.IFS(GJ$7="X",GF$32*[1]Données!$H$24,GC$3="Samedi",GF$32*[1]Données!$D$24,GC$3="Dimanche",GF$32*[1]Données!$F$24,$B32="SSIAP1",GF$32*[1]Données!$B$24)</f>
        <v>#N/A</v>
      </c>
      <c r="GK33" s="57" t="e">
        <f>_xlfn.IFS(GJ$7="X",$I32*[1]Données!$I$24,GC$3="Samedi",$I32*[1]Données!$D$24,GC$3="Dimanche",$I32*[1]Données!$F$24,$B32="SSIAP1",$I32*[1]Données!$C$24)</f>
        <v>#N/A</v>
      </c>
      <c r="GL33" s="57" t="e">
        <f>_xlfn.IFS(GJ$7="X",$J32*[1]Données!$I$24,GC$3="Samedi",$J32*[1]Données!$D$24,GC$3="Dimanche",$J32*[1]Données!$F$24,$B32="SSIAP1",$J32*[1]Données!$C$24)</f>
        <v>#N/A</v>
      </c>
      <c r="GM33" s="57" t="e">
        <f>_xlfn.IFS(GJ$7="X",$K32*[1]Données!$I$24,GC$3="Samedi",$K32*[1]Données!$D$24,GC$3="Dimanche",$K32*[1]Données!$F$24,$B32="SSIAP1",$K32*[1]Données!$B$24)</f>
        <v>#N/A</v>
      </c>
      <c r="GN33" s="57">
        <f>IF($B32="SSIAP1",SUM(GJ33:GM33),0)</f>
        <v>0</v>
      </c>
      <c r="GO33" s="72"/>
      <c r="GP33" s="72"/>
      <c r="GQ33" s="75"/>
      <c r="GR33" s="69"/>
      <c r="GS33" s="69"/>
      <c r="GT33" s="69"/>
      <c r="GU33" s="69"/>
      <c r="GV33" s="57" t="e">
        <f>_xlfn.IFS(GV$7="X",GR$32*[1]Données!$H$24,GO$3="Samedi",GR$32*[1]Données!$D$24,GO$3="Dimanche",GR$32*[1]Données!$F$24,$B32="SSIAP1",GR$32*[1]Données!$B$24)</f>
        <v>#N/A</v>
      </c>
      <c r="GW33" s="57" t="e">
        <f>_xlfn.IFS(GV$7="X",$I32*[1]Données!$I$24,GO$3="Samedi",$I32*[1]Données!$D$24,GO$3="Dimanche",$I32*[1]Données!$F$24,$B32="SSIAP1",$I32*[1]Données!$C$24)</f>
        <v>#N/A</v>
      </c>
      <c r="GX33" s="57" t="e">
        <f>_xlfn.IFS(GV$7="X",$J32*[1]Données!$I$24,GO$3="Samedi",$J32*[1]Données!$D$24,GO$3="Dimanche",$J32*[1]Données!$F$24,$B32="SSIAP1",$J32*[1]Données!$C$24)</f>
        <v>#N/A</v>
      </c>
      <c r="GY33" s="57" t="e">
        <f>_xlfn.IFS(GV$7="X",$K32*[1]Données!$I$24,GO$3="Samedi",$K32*[1]Données!$D$24,GO$3="Dimanche",$K32*[1]Données!$F$24,$B32="SSIAP1",$K32*[1]Données!$B$24)</f>
        <v>#N/A</v>
      </c>
      <c r="GZ33" s="57">
        <f>IF($B32="SSIAP1",SUM(GV33:GY33),0)</f>
        <v>0</v>
      </c>
      <c r="HA33" s="72"/>
      <c r="HB33" s="72"/>
      <c r="HC33" s="75"/>
      <c r="HD33" s="69"/>
      <c r="HE33" s="69"/>
      <c r="HF33" s="69"/>
      <c r="HG33" s="69"/>
      <c r="HH33" s="57" t="e">
        <f>_xlfn.IFS(HH$7="X",HD$32*[1]Données!$H$24,HA$3="Samedi",HD$32*[1]Données!$D$24,HA$3="Dimanche",HD$32*[1]Données!$F$24,$B32="SSIAP1",HD$32*[1]Données!$B$24)</f>
        <v>#N/A</v>
      </c>
      <c r="HI33" s="57" t="e">
        <f>_xlfn.IFS(HH$7="X",$I32*[1]Données!$I$24,HA$3="Samedi",$I32*[1]Données!$D$24,HA$3="Dimanche",$I32*[1]Données!$F$24,$B32="SSIAP1",$I32*[1]Données!$C$24)</f>
        <v>#N/A</v>
      </c>
      <c r="HJ33" s="57" t="e">
        <f>_xlfn.IFS(HH$7="X",$J32*[1]Données!$I$24,HA$3="Samedi",$J32*[1]Données!$D$24,HA$3="Dimanche",$J32*[1]Données!$F$24,$B32="SSIAP1",$J32*[1]Données!$C$24)</f>
        <v>#N/A</v>
      </c>
      <c r="HK33" s="57" t="e">
        <f>_xlfn.IFS(HH$7="X",$K32*[1]Données!$I$24,HA$3="Samedi",$K32*[1]Données!$D$24,HA$3="Dimanche",$K32*[1]Données!$F$24,$B32="SSIAP1",$K32*[1]Données!$B$24)</f>
        <v>#N/A</v>
      </c>
      <c r="HL33" s="57">
        <f>IF($B32="SSIAP1",SUM(HH33:HK33),0)</f>
        <v>0</v>
      </c>
      <c r="HM33" s="72"/>
      <c r="HN33" s="72"/>
      <c r="HO33" s="75"/>
      <c r="HP33" s="69"/>
      <c r="HQ33" s="69"/>
      <c r="HR33" s="69"/>
      <c r="HS33" s="69"/>
      <c r="HT33" s="57">
        <f>_xlfn.IFS(HT$7="X",HP$32*[1]Données!$H$24,HM$3="Samedi",HP$32*[1]Données!$D$24,HM$3="Dimanche",HP$32*[1]Données!$F$24,$B32="SSIAP1",HP$32*[1]Données!$B$24)</f>
        <v>97.6</v>
      </c>
      <c r="HU33" s="57">
        <f>_xlfn.IFS(HT$7="X",$I32*[1]Données!$I$24,HM$3="Samedi",$I32*[1]Données!$D$24,HM$3="Dimanche",$I32*[1]Données!$F$24,$B32="SSIAP1",$I32*[1]Données!$C$24)</f>
        <v>195.2</v>
      </c>
      <c r="HV33" s="57">
        <f>_xlfn.IFS(HT$7="X",$J32*[1]Données!$I$24,HM$3="Samedi",$J32*[1]Données!$D$24,HM$3="Dimanche",$J32*[1]Données!$F$24,$B32="SSIAP1",$J32*[1]Données!$C$24)</f>
        <v>24.4</v>
      </c>
      <c r="HW33" s="57">
        <f>_xlfn.IFS(HT$7="X",$K32*[1]Données!$I$24,HM$3="Samedi",$K32*[1]Données!$D$24,HM$3="Dimanche",$K32*[1]Données!$F$24,$B32="SSIAP1",$K32*[1]Données!$B$24)</f>
        <v>24.400000000000041</v>
      </c>
      <c r="HX33" s="57">
        <f>IF($B32="SSIAP1",SUM(HT33:HW33),0)</f>
        <v>0</v>
      </c>
      <c r="HY33" s="72"/>
      <c r="HZ33" s="72"/>
      <c r="IA33" s="75"/>
      <c r="IB33" s="69"/>
      <c r="IC33" s="69"/>
      <c r="ID33" s="69"/>
      <c r="IE33" s="69"/>
      <c r="IF33" s="57">
        <f>_xlfn.IFS(IF$7="X",IB$32*[1]Données!$H$24,HY$3="Samedi",IB$32*[1]Données!$D$24,HY$3="Dimanche",IB$32*[1]Données!$F$24,$B32="SSIAP1",IB$32*[1]Données!$B$24)</f>
        <v>107.36</v>
      </c>
      <c r="IG33" s="57">
        <f>_xlfn.IFS(IF$7="X",$I32*[1]Données!$I$24,HY$3="Samedi",$I32*[1]Données!$D$24,HY$3="Dimanche",$I32*[1]Données!$F$24,$B32="SSIAP1",$I32*[1]Données!$C$24)</f>
        <v>214.72</v>
      </c>
      <c r="IH33" s="57">
        <f>_xlfn.IFS(IF$7="X",$J32*[1]Données!$I$24,HY$3="Samedi",$J32*[1]Données!$D$24,HY$3="Dimanche",$J32*[1]Données!$F$24,$B32="SSIAP1",$J32*[1]Données!$C$24)</f>
        <v>26.84</v>
      </c>
      <c r="II33" s="57">
        <f>_xlfn.IFS(IF$7="X",$K32*[1]Données!$I$24,HY$3="Samedi",$K32*[1]Données!$D$24,HY$3="Dimanche",$K32*[1]Données!$F$24,$B32="SSIAP1",$K32*[1]Données!$B$24)</f>
        <v>26.840000000000046</v>
      </c>
      <c r="IJ33" s="57">
        <f>IF($B32="SSIAP1",SUM(IF33:II33),0)</f>
        <v>0</v>
      </c>
      <c r="IK33" s="72"/>
      <c r="IL33" s="72"/>
      <c r="IM33" s="75"/>
      <c r="IN33" s="69"/>
      <c r="IO33" s="69"/>
      <c r="IP33" s="69"/>
      <c r="IQ33" s="69"/>
      <c r="IR33" s="57" t="e">
        <f>_xlfn.IFS(IR$7="X",IN$32*[1]Données!$H$24,IK$3="Samedi",IN$32*[1]Données!$D$24,IK$3="Dimanche",IN$32*[1]Données!$F$24,$B32="SSIAP1",IN$32*[1]Données!$B$24)</f>
        <v>#N/A</v>
      </c>
      <c r="IS33" s="57" t="e">
        <f>_xlfn.IFS(IR$7="X",$I32*[1]Données!$I$24,IK$3="Samedi",$I32*[1]Données!$D$24,IK$3="Dimanche",$I32*[1]Données!$F$24,$B32="SSIAP1",$I32*[1]Données!$C$24)</f>
        <v>#N/A</v>
      </c>
      <c r="IT33" s="57" t="e">
        <f>_xlfn.IFS(IR$7="X",$J32*[1]Données!$I$24,IK$3="Samedi",$J32*[1]Données!$D$24,IK$3="Dimanche",$J32*[1]Données!$F$24,$B32="SSIAP1",$J32*[1]Données!$C$24)</f>
        <v>#N/A</v>
      </c>
      <c r="IU33" s="57" t="e">
        <f>_xlfn.IFS(IR$7="X",$K32*[1]Données!$I$24,IK$3="Samedi",$K32*[1]Données!$D$24,IK$3="Dimanche",$K32*[1]Données!$F$24,$B32="SSIAP1",$K32*[1]Données!$B$24)</f>
        <v>#N/A</v>
      </c>
      <c r="IV33" s="57">
        <f>IF($B32="SSIAP1",SUM(IR33:IU33),0)</f>
        <v>0</v>
      </c>
      <c r="IW33" s="72"/>
      <c r="IX33" s="72"/>
      <c r="IY33" s="75"/>
      <c r="IZ33" s="69"/>
      <c r="JA33" s="69"/>
      <c r="JB33" s="69"/>
      <c r="JC33" s="69"/>
      <c r="JD33" s="57" t="e">
        <f>_xlfn.IFS(JD$7="X",IZ$32*[1]Données!$H$24,IW$3="Samedi",IZ$32*[1]Données!$D$24,IW$3="Dimanche",IZ$32*[1]Données!$F$24,$B32="SSIAP1",IZ$32*[1]Données!$B$24)</f>
        <v>#N/A</v>
      </c>
      <c r="JE33" s="57" t="e">
        <f>_xlfn.IFS(JD$7="X",$I32*[1]Données!$I$24,IW$3="Samedi",$I32*[1]Données!$D$24,IW$3="Dimanche",$I32*[1]Données!$F$24,$B32="SSIAP1",$I32*[1]Données!$C$24)</f>
        <v>#N/A</v>
      </c>
      <c r="JF33" s="57" t="e">
        <f>_xlfn.IFS(JD$7="X",$J32*[1]Données!$I$24,IW$3="Samedi",$J32*[1]Données!$D$24,IW$3="Dimanche",$J32*[1]Données!$F$24,$B32="SSIAP1",$J32*[1]Données!$C$24)</f>
        <v>#N/A</v>
      </c>
      <c r="JG33" s="57" t="e">
        <f>_xlfn.IFS(JD$7="X",$K32*[1]Données!$I$24,IW$3="Samedi",$K32*[1]Données!$D$24,IW$3="Dimanche",$K32*[1]Données!$F$24,$B32="SSIAP1",$K32*[1]Données!$B$24)</f>
        <v>#N/A</v>
      </c>
      <c r="JH33" s="57">
        <f>IF($B32="SSIAP1",SUM(JD33:JG33),0)</f>
        <v>0</v>
      </c>
      <c r="JI33" s="72"/>
      <c r="JJ33" s="72"/>
      <c r="JK33" s="75"/>
      <c r="JL33" s="69"/>
      <c r="JM33" s="69"/>
      <c r="JN33" s="69"/>
      <c r="JO33" s="69"/>
      <c r="JP33" s="57" t="e">
        <f>_xlfn.IFS(JP$7="X",JL$32*[1]Données!$H$24,JI$3="Samedi",JL$32*[1]Données!$D$24,JI$3="Dimanche",JL$32*[1]Données!$F$24,$B32="SSIAP1",JL$32*[1]Données!$B$24)</f>
        <v>#N/A</v>
      </c>
      <c r="JQ33" s="57" t="e">
        <f>_xlfn.IFS(JP$7="X",$I32*[1]Données!$I$24,JI$3="Samedi",$I32*[1]Données!$D$24,JI$3="Dimanche",$I32*[1]Données!$F$24,$B32="SSIAP1",$I32*[1]Données!$C$24)</f>
        <v>#N/A</v>
      </c>
      <c r="JR33" s="57" t="e">
        <f>_xlfn.IFS(JP$7="X",$J32*[1]Données!$I$24,JI$3="Samedi",$J32*[1]Données!$D$24,JI$3="Dimanche",$J32*[1]Données!$F$24,$B32="SSIAP1",$J32*[1]Données!$C$24)</f>
        <v>#N/A</v>
      </c>
      <c r="JS33" s="57" t="e">
        <f>_xlfn.IFS(JP$7="X",$K32*[1]Données!$I$24,JI$3="Samedi",$K32*[1]Données!$D$24,JI$3="Dimanche",$K32*[1]Données!$F$24,$B32="SSIAP1",$K32*[1]Données!$B$24)</f>
        <v>#N/A</v>
      </c>
      <c r="JT33" s="57">
        <f>IF($B32="SSIAP1",SUM(JP33:JS33),0)</f>
        <v>0</v>
      </c>
      <c r="JU33" s="72"/>
      <c r="JV33" s="72"/>
      <c r="JW33" s="75"/>
      <c r="JX33" s="69"/>
      <c r="JY33" s="69"/>
      <c r="JZ33" s="69"/>
      <c r="KA33" s="69"/>
      <c r="KB33" s="57" t="e">
        <f>_xlfn.IFS(KB$7="X",JX$32*[1]Données!$H$24,JU$3="Samedi",JX$32*[1]Données!$D$24,JU$3="Dimanche",JX$32*[1]Données!$F$24,$B32="SSIAP1",JX$32*[1]Données!$B$24)</f>
        <v>#N/A</v>
      </c>
      <c r="KC33" s="57" t="e">
        <f>_xlfn.IFS(KB$7="X",$I32*[1]Données!$I$24,JU$3="Samedi",$I32*[1]Données!$D$24,JU$3="Dimanche",$I32*[1]Données!$F$24,$B32="SSIAP1",$I32*[1]Données!$C$24)</f>
        <v>#N/A</v>
      </c>
      <c r="KD33" s="57" t="e">
        <f>_xlfn.IFS(KB$7="X",$J32*[1]Données!$I$24,JU$3="Samedi",$J32*[1]Données!$D$24,JU$3="Dimanche",$J32*[1]Données!$F$24,$B32="SSIAP1",$J32*[1]Données!$C$24)</f>
        <v>#N/A</v>
      </c>
      <c r="KE33" s="57" t="e">
        <f>_xlfn.IFS(KB$7="X",$K32*[1]Données!$I$24,JU$3="Samedi",$K32*[1]Données!$D$24,JU$3="Dimanche",$K32*[1]Données!$F$24,$B32="SSIAP1",$K32*[1]Données!$B$24)</f>
        <v>#N/A</v>
      </c>
      <c r="KF33" s="57">
        <f>IF($B32="SSIAP1",SUM(KB33:KE33),0)</f>
        <v>0</v>
      </c>
      <c r="KG33" s="72"/>
      <c r="KH33" s="72"/>
      <c r="KI33" s="75"/>
      <c r="KJ33" s="69"/>
      <c r="KK33" s="69"/>
      <c r="KL33" s="69"/>
      <c r="KM33" s="69"/>
      <c r="KN33" s="57" t="e">
        <f>_xlfn.IFS(KN$7="X",KJ$32*[1]Données!$H$24,KG$3="Samedi",KJ$32*[1]Données!$D$24,KG$3="Dimanche",KJ$32*[1]Données!$F$24,$B32="SSIAP1",KJ$32*[1]Données!$B$24)</f>
        <v>#N/A</v>
      </c>
      <c r="KO33" s="57" t="e">
        <f>_xlfn.IFS(KN$7="X",$I32*[1]Données!$I$24,KG$3="Samedi",$I32*[1]Données!$D$24,KG$3="Dimanche",$I32*[1]Données!$F$24,$B32="SSIAP1",$I32*[1]Données!$C$24)</f>
        <v>#N/A</v>
      </c>
      <c r="KP33" s="57" t="e">
        <f>_xlfn.IFS(KN$7="X",$J32*[1]Données!$I$24,KG$3="Samedi",$J32*[1]Données!$D$24,KG$3="Dimanche",$J32*[1]Données!$F$24,$B32="SSIAP1",$J32*[1]Données!$C$24)</f>
        <v>#N/A</v>
      </c>
      <c r="KQ33" s="57" t="e">
        <f>_xlfn.IFS(KN$7="X",$K32*[1]Données!$I$24,KG$3="Samedi",$K32*[1]Données!$D$24,KG$3="Dimanche",$K32*[1]Données!$F$24,$B32="SSIAP1",$K32*[1]Données!$B$24)</f>
        <v>#N/A</v>
      </c>
      <c r="KR33" s="57">
        <f>IF($B32="SSIAP1",SUM(KN33:KQ33),0)</f>
        <v>0</v>
      </c>
      <c r="KS33" s="72"/>
      <c r="KT33" s="72"/>
      <c r="KU33" s="75"/>
      <c r="KV33" s="69"/>
      <c r="KW33" s="69"/>
      <c r="KX33" s="69"/>
      <c r="KY33" s="69"/>
      <c r="KZ33" s="57">
        <f>_xlfn.IFS(KZ$7="X",KV$32*[1]Données!$H$24,KS$3="Samedi",KV$32*[1]Données!$D$24,KS$3="Dimanche",KV$32*[1]Données!$F$24,$B32="SSIAP1",KV$32*[1]Données!$B$24)</f>
        <v>97.6</v>
      </c>
      <c r="LA33" s="57">
        <f>_xlfn.IFS(KZ$7="X",$I32*[1]Données!$I$24,KS$3="Samedi",$I32*[1]Données!$D$24,KS$3="Dimanche",$I32*[1]Données!$F$24,$B32="SSIAP1",$I32*[1]Données!$C$24)</f>
        <v>195.2</v>
      </c>
      <c r="LB33" s="57">
        <f>_xlfn.IFS(KZ$7="X",$J32*[1]Données!$I$24,KS$3="Samedi",$J32*[1]Données!$D$24,KS$3="Dimanche",$J32*[1]Données!$F$24,$B32="SSIAP1",$J32*[1]Données!$C$24)</f>
        <v>24.4</v>
      </c>
      <c r="LC33" s="57">
        <f>_xlfn.IFS(KZ$7="X",$K32*[1]Données!$I$24,KS$3="Samedi",$K32*[1]Données!$D$24,KS$3="Dimanche",$K32*[1]Données!$F$24,$B32="SSIAP1",$K32*[1]Données!$B$24)</f>
        <v>24.400000000000041</v>
      </c>
      <c r="LD33" s="57">
        <f>IF($B32="SSIAP1",SUM(KZ33:LC33),0)</f>
        <v>0</v>
      </c>
      <c r="LE33" s="72"/>
      <c r="LF33" s="72"/>
      <c r="LG33" s="75"/>
      <c r="LH33" s="69"/>
      <c r="LI33" s="69"/>
      <c r="LJ33" s="69"/>
      <c r="LK33" s="69"/>
      <c r="LL33" s="57">
        <f>_xlfn.IFS(LL$7="X",LH$32*[1]Données!$H$24,LE$3="Samedi",LH$32*[1]Données!$D$24,LE$3="Dimanche",LH$32*[1]Données!$F$24,$B32="SSIAP1",LH$32*[1]Données!$B$24)</f>
        <v>107.36</v>
      </c>
      <c r="LM33" s="57">
        <f>_xlfn.IFS(LL$7="X",$I32*[1]Données!$I$24,LE$3="Samedi",$I32*[1]Données!$D$24,LE$3="Dimanche",$I32*[1]Données!$F$24,$B32="SSIAP1",$I32*[1]Données!$C$24)</f>
        <v>214.72</v>
      </c>
      <c r="LN33" s="57">
        <f>_xlfn.IFS(LL$7="X",$J32*[1]Données!$I$24,LE$3="Samedi",$J32*[1]Données!$D$24,LE$3="Dimanche",$J32*[1]Données!$F$24,$B32="SSIAP1",$J32*[1]Données!$C$24)</f>
        <v>26.84</v>
      </c>
      <c r="LO33" s="57">
        <f>_xlfn.IFS(LL$7="X",$K32*[1]Données!$I$24,LE$3="Samedi",$K32*[1]Données!$D$24,LE$3="Dimanche",$K32*[1]Données!$F$24,$B32="SSIAP1",$K32*[1]Données!$B$24)</f>
        <v>26.840000000000046</v>
      </c>
      <c r="LP33" s="57">
        <f>IF($B32="SSIAP1",SUM(LL33:LO33),0)</f>
        <v>0</v>
      </c>
      <c r="LQ33" s="72"/>
      <c r="LR33" s="72"/>
      <c r="LS33" s="75"/>
      <c r="LT33" s="69"/>
      <c r="LU33" s="69"/>
      <c r="LV33" s="69"/>
      <c r="LW33" s="69"/>
      <c r="LX33" s="57" t="e">
        <f>_xlfn.IFS(LX$7="X",LT$32*[1]Données!$H$24,LQ$3="Samedi",LT$32*[1]Données!$D$24,LQ$3="Dimanche",LT$32*[1]Données!$F$24,$B32="SSIAP1",LT$32*[1]Données!$B$24)</f>
        <v>#N/A</v>
      </c>
      <c r="LY33" s="57" t="e">
        <f>_xlfn.IFS(LX$7="X",$I32*[1]Données!$I$24,LQ$3="Samedi",$I32*[1]Données!$D$24,LQ$3="Dimanche",$I32*[1]Données!$F$24,$B32="SSIAP1",$I32*[1]Données!$C$24)</f>
        <v>#N/A</v>
      </c>
      <c r="LZ33" s="57" t="e">
        <f>_xlfn.IFS(LX$7="X",$J32*[1]Données!$I$24,LQ$3="Samedi",$J32*[1]Données!$D$24,LQ$3="Dimanche",$J32*[1]Données!$F$24,$B32="SSIAP1",$J32*[1]Données!$C$24)</f>
        <v>#N/A</v>
      </c>
      <c r="MA33" s="57" t="e">
        <f>_xlfn.IFS(LX$7="X",$K32*[1]Données!$I$24,LQ$3="Samedi",$K32*[1]Données!$D$24,LQ$3="Dimanche",$K32*[1]Données!$F$24,$B32="SSIAP1",$K32*[1]Données!$B$24)</f>
        <v>#N/A</v>
      </c>
      <c r="MB33" s="57">
        <f>IF($B32="SSIAP1",SUM(LX33:MA33),0)</f>
        <v>0</v>
      </c>
      <c r="MC33" s="72"/>
      <c r="MD33" s="72"/>
      <c r="ME33" s="75"/>
      <c r="MF33" s="69"/>
      <c r="MG33" s="69"/>
      <c r="MH33" s="69"/>
      <c r="MI33" s="69"/>
      <c r="MJ33" s="57" t="e">
        <f>_xlfn.IFS(MJ$7="X",MF$32*[1]Données!$H$24,MC$3="Samedi",MF$32*[1]Données!$D$24,MC$3="Dimanche",MF$32*[1]Données!$F$24,$B32="SSIAP1",MF$32*[1]Données!$B$24)</f>
        <v>#N/A</v>
      </c>
      <c r="MK33" s="57" t="e">
        <f>_xlfn.IFS(MJ$7="X",$I32*[1]Données!$I$24,MC$3="Samedi",$I32*[1]Données!$D$24,MC$3="Dimanche",$I32*[1]Données!$F$24,$B32="SSIAP1",$I32*[1]Données!$C$24)</f>
        <v>#N/A</v>
      </c>
      <c r="ML33" s="57" t="e">
        <f>_xlfn.IFS(MJ$7="X",$J32*[1]Données!$I$24,MC$3="Samedi",$J32*[1]Données!$D$24,MC$3="Dimanche",$J32*[1]Données!$F$24,$B32="SSIAP1",$J32*[1]Données!$C$24)</f>
        <v>#N/A</v>
      </c>
      <c r="MM33" s="57" t="e">
        <f>_xlfn.IFS(MJ$7="X",$K32*[1]Données!$I$24,MC$3="Samedi",$K32*[1]Données!$D$24,MC$3="Dimanche",$K32*[1]Données!$F$24,$B32="SSIAP1",$K32*[1]Données!$B$24)</f>
        <v>#N/A</v>
      </c>
      <c r="MN33" s="57">
        <f>IF($B32="SSIAP1",SUM(MJ33:MM33),0)</f>
        <v>0</v>
      </c>
      <c r="MO33" s="72"/>
      <c r="MP33" s="72"/>
      <c r="MQ33" s="75"/>
      <c r="MR33" s="69"/>
      <c r="MS33" s="69"/>
      <c r="MT33" s="69"/>
      <c r="MU33" s="69"/>
      <c r="MV33" s="57" t="e">
        <f>_xlfn.IFS(MV$7="X",MR$32*[1]Données!$H$24,MO$3="Samedi",MR$32*[1]Données!$D$24,MO$3="Dimanche",MR$32*[1]Données!$F$24,$B32="SSIAP1",MR$32*[1]Données!$B$24)</f>
        <v>#N/A</v>
      </c>
      <c r="MW33" s="57" t="e">
        <f>_xlfn.IFS(MV$7="X",$I32*[1]Données!$I$24,MO$3="Samedi",$I32*[1]Données!$D$24,MO$3="Dimanche",$I32*[1]Données!$F$24,$B32="SSIAP1",$I32*[1]Données!$C$24)</f>
        <v>#N/A</v>
      </c>
      <c r="MX33" s="57" t="e">
        <f>_xlfn.IFS(MV$7="X",$J32*[1]Données!$I$24,MO$3="Samedi",$J32*[1]Données!$D$24,MO$3="Dimanche",$J32*[1]Données!$F$24,$B32="SSIAP1",$J32*[1]Données!$C$24)</f>
        <v>#N/A</v>
      </c>
      <c r="MY33" s="57" t="e">
        <f>_xlfn.IFS(MV$7="X",$K32*[1]Données!$I$24,MO$3="Samedi",$K32*[1]Données!$D$24,MO$3="Dimanche",$K32*[1]Données!$F$24,$B32="SSIAP1",$K32*[1]Données!$B$24)</f>
        <v>#N/A</v>
      </c>
      <c r="MZ33" s="57">
        <f>IF($B32="SSIAP1",SUM(MV33:MY33),0)</f>
        <v>0</v>
      </c>
      <c r="NA33" s="72"/>
      <c r="NB33" s="72"/>
      <c r="NC33" s="75"/>
      <c r="ND33" s="69"/>
      <c r="NE33" s="69"/>
      <c r="NF33" s="69"/>
      <c r="NG33" s="69"/>
      <c r="NH33" s="57" t="e">
        <f>_xlfn.IFS(NH$7="X",ND$32*[1]Données!$H$24,NA$3="Samedi",ND$32*[1]Données!$D$24,NA$3="Dimanche",ND$32*[1]Données!$F$24,$B32="SSIAP1",ND$32*[1]Données!$B$24)</f>
        <v>#N/A</v>
      </c>
      <c r="NI33" s="57" t="e">
        <f>_xlfn.IFS(NH$7="X",$I32*[1]Données!$I$24,NA$3="Samedi",$I32*[1]Données!$D$24,NA$3="Dimanche",$I32*[1]Données!$F$24,$B32="SSIAP1",$I32*[1]Données!$C$24)</f>
        <v>#N/A</v>
      </c>
      <c r="NJ33" s="57" t="e">
        <f>_xlfn.IFS(NH$7="X",$J32*[1]Données!$I$24,NA$3="Samedi",$J32*[1]Données!$D$24,NA$3="Dimanche",$J32*[1]Données!$F$24,$B32="SSIAP1",$J32*[1]Données!$C$24)</f>
        <v>#N/A</v>
      </c>
      <c r="NK33" s="57" t="e">
        <f>_xlfn.IFS(NH$7="X",$K32*[1]Données!$I$24,NA$3="Samedi",$K32*[1]Données!$D$24,NA$3="Dimanche",$K32*[1]Données!$F$24,$B32="SSIAP1",$K32*[1]Données!$B$24)</f>
        <v>#N/A</v>
      </c>
      <c r="NL33" s="57">
        <f>IF($B32="SSIAP1",SUM(NH33:NK33),0)</f>
        <v>0</v>
      </c>
      <c r="NM33" s="52">
        <f>IF($B32="SSIAP1",SUM($P33+$AB33+$AN33+$AZ33+$BL33+$BX33+$CJ33+$CV33+$DH33+$DT33+$EF33+$ER33+$FD33+$FP33+$GB32+$GB33+$GN33+$GZ33+$HL33+$HX33+$IJ33+$IV33+$JH33+$JT33+$KF33+$KR33+$LD33+$LP33+$MB33+$MN33+$MZ33+$NL33),0)</f>
        <v>0</v>
      </c>
    </row>
    <row r="34" spans="1:377" ht="15.75" hidden="1" thickBot="1">
      <c r="A34" s="78"/>
      <c r="B34" s="81"/>
      <c r="C34" s="81"/>
      <c r="D34" s="51"/>
      <c r="E34" s="72"/>
      <c r="F34" s="72"/>
      <c r="G34" s="75"/>
      <c r="H34" s="69"/>
      <c r="I34" s="69"/>
      <c r="J34" s="69"/>
      <c r="K34" s="69"/>
      <c r="L34" s="57">
        <f>_xlfn.IFS(L$7="X",H$32*[1]Données!$H$25,E$3="Samedi",H$32*[1]Données!$D$25,E$3="Dimanche",H$32*[1]Données!$F$25,$B32="SSIAP2",H$32*[1]Données!$B$25)</f>
        <v>0</v>
      </c>
      <c r="M34" s="57">
        <f>_xlfn.IFS(L$7="X",$I32*[1]Données!$I$25,E$3="Samedi",$I32*[1]Données!$D$25,E$3="Dimanche",$I32*[1]Données!$F$25,$B32="SSIAP2",$I32*[1]Données!$C$25)</f>
        <v>518.55999999999995</v>
      </c>
      <c r="N34" s="57">
        <f>_xlfn.IFS(L$7="X",$J32*[1]Données!$I$25,E$3="Samedi",$J32*[1]Données!$D$25,E$3="Dimanche",$J32*[1]Données!$F$25,$B$8="SSIAP2",$J32*[1]Données!$C$25)</f>
        <v>64.819999999999993</v>
      </c>
      <c r="O34" s="57">
        <f>_xlfn.IFS(L$7="X",$K32*[1]Données!$I$25,E$3="Samedi",$K32*[1]Données!$D$25,E$3="Dimanche",$K32*[1]Données!$F$25,$B32="SSIAP2",$K32*[1]Données!$B$25)</f>
        <v>64.820000000000107</v>
      </c>
      <c r="P34" s="57">
        <f>IF($B32="SSIAP2",SUM(L34:O34),0)</f>
        <v>0</v>
      </c>
      <c r="Q34" s="72"/>
      <c r="R34" s="72"/>
      <c r="S34" s="75"/>
      <c r="T34" s="69"/>
      <c r="U34" s="69"/>
      <c r="V34" s="69"/>
      <c r="W34" s="69"/>
      <c r="X34" s="57" t="e">
        <f>_xlfn.IFS(X$7="X",T$32*[1]Données!$H$25,Q$3="Samedi",T$32*[1]Données!$D$25,Q$3="Dimanche",T$32*[1]Données!$F$25,$B32="SSIAP2",T$32*[1]Données!$B$25)</f>
        <v>#N/A</v>
      </c>
      <c r="Y34" s="57" t="e">
        <f>_xlfn.IFS(X$7="X",$I32*[1]Données!$I$25,Q$3="Samedi",$I32*[1]Données!$D$25,Q$3="Dimanche",$I32*[1]Données!$F$25,$B32="SSIAP2",$I32*[1]Données!$C$25)</f>
        <v>#N/A</v>
      </c>
      <c r="Z34" s="57" t="e">
        <f>_xlfn.IFS(X$7="X",$J32*[1]Données!$I$25,Q$3="Samedi",$J32*[1]Données!$D$25,Q$3="Dimanche",$J32*[1]Données!$F$25,$B$8="SSIAP2",$J32*[1]Données!$C$25)</f>
        <v>#N/A</v>
      </c>
      <c r="AA34" s="57" t="e">
        <f>_xlfn.IFS(X$7="X",$K32*[1]Données!$I$25,Q$3="Samedi",$K32*[1]Données!$D$25,Q$3="Dimanche",$K32*[1]Données!$F$25,$B32="SSIAP2",$K32*[1]Données!$B$25)</f>
        <v>#N/A</v>
      </c>
      <c r="AB34" s="57">
        <f>IF($B32="SSIAP2",SUM(X34:AA34),0)</f>
        <v>0</v>
      </c>
      <c r="AC34" s="72"/>
      <c r="AD34" s="72"/>
      <c r="AE34" s="75"/>
      <c r="AF34" s="69"/>
      <c r="AG34" s="69"/>
      <c r="AH34" s="69"/>
      <c r="AI34" s="69"/>
      <c r="AJ34" s="57" t="e">
        <f>_xlfn.IFS(AJ$7="X",AF$32*[1]Données!$H$25,AC$3="Samedi",AF$32*[1]Données!$D$25,AC$3="Dimanche",AF$32*[1]Données!$F$25,$B32="SSIAP2",AF$32*[1]Données!$B$25)</f>
        <v>#N/A</v>
      </c>
      <c r="AK34" s="57" t="e">
        <f>_xlfn.IFS(AJ$7="X",$I32*[1]Données!$I$25,AC$3="Samedi",$I32*[1]Données!$D$25,AC$3="Dimanche",$I32*[1]Données!$F$25,$B32="SSIAP2",$I32*[1]Données!$C$25)</f>
        <v>#N/A</v>
      </c>
      <c r="AL34" s="57" t="e">
        <f>_xlfn.IFS(AJ$7="X",$J32*[1]Données!$I$25,AC$3="Samedi",$J32*[1]Données!$D$25,AC$3="Dimanche",$J32*[1]Données!$F$25,$B$8="SSIAP2",$J32*[1]Données!$C$25)</f>
        <v>#N/A</v>
      </c>
      <c r="AM34" s="57" t="e">
        <f>_xlfn.IFS(AJ$7="X",$K32*[1]Données!$I$25,AC$3="Samedi",$K32*[1]Données!$D$25,AC$3="Dimanche",$K32*[1]Données!$F$25,$B32="SSIAP2",$K32*[1]Données!$B$25)</f>
        <v>#N/A</v>
      </c>
      <c r="AN34" s="57">
        <f>IF($B32="SSIAP2",SUM(AJ34:AM34),0)</f>
        <v>0</v>
      </c>
      <c r="AO34" s="72"/>
      <c r="AP34" s="72"/>
      <c r="AQ34" s="75"/>
      <c r="AR34" s="69"/>
      <c r="AS34" s="69"/>
      <c r="AT34" s="69"/>
      <c r="AU34" s="69"/>
      <c r="AV34" s="57" t="e">
        <f>_xlfn.IFS(AV$7="X",AR$32*[1]Données!$H$25,AO$3="Samedi",AR$32*[1]Données!$D$25,AO$3="Dimanche",AR$32*[1]Données!$F$25,$B32="SSIAP2",AR$32*[1]Données!$B$25)</f>
        <v>#N/A</v>
      </c>
      <c r="AW34" s="57" t="e">
        <f>_xlfn.IFS(AV$7="X",$I32*[1]Données!$I$25,AO$3="Samedi",$I32*[1]Données!$D$25,AO$3="Dimanche",$I32*[1]Données!$F$25,$B32="SSIAP2",$I32*[1]Données!$C$25)</f>
        <v>#N/A</v>
      </c>
      <c r="AX34" s="57" t="e">
        <f>_xlfn.IFS(AV$7="X",$J32*[1]Données!$I$25,AO$3="Samedi",$J32*[1]Données!$D$25,AO$3="Dimanche",$J32*[1]Données!$F$25,$B$8="SSIAP2",$J32*[1]Données!$C$25)</f>
        <v>#N/A</v>
      </c>
      <c r="AY34" s="57" t="e">
        <f>_xlfn.IFS(AV$7="X",$K32*[1]Données!$I$25,AO$3="Samedi",$K32*[1]Données!$D$25,AO$3="Dimanche",$K32*[1]Données!$F$25,$B32="SSIAP2",$K32*[1]Données!$B$25)</f>
        <v>#N/A</v>
      </c>
      <c r="AZ34" s="57">
        <f>IF($B32="SSIAP2",SUM(AV34:AY34),0)</f>
        <v>0</v>
      </c>
      <c r="BA34" s="72"/>
      <c r="BB34" s="72"/>
      <c r="BC34" s="75"/>
      <c r="BD34" s="69"/>
      <c r="BE34" s="69"/>
      <c r="BF34" s="69"/>
      <c r="BG34" s="69"/>
      <c r="BH34" s="57">
        <f>_xlfn.IFS(BH$7="X",BD$32*[1]Données!$H$25,BA$3="Samedi",BD$32*[1]Données!$D$25,BA$3="Dimanche",BD$32*[1]Données!$F$25,$B32="SSIAP2",BD$32*[1]Données!$B$25)</f>
        <v>116.8</v>
      </c>
      <c r="BI34" s="57">
        <f>_xlfn.IFS(BH$7="X",$I32*[1]Données!$I$25,BA$3="Samedi",$I32*[1]Données!$D$25,BA$3="Dimanche",$I32*[1]Données!$F$25,$B32="SSIAP2",$I32*[1]Données!$C$25)</f>
        <v>233.6</v>
      </c>
      <c r="BJ34" s="57">
        <f>_xlfn.IFS(BH$7="X",$J32*[1]Données!$I$25,BA$3="Samedi",$J32*[1]Données!$D$25,BA$3="Dimanche",$J32*[1]Données!$F$25,$B$8="SSIAP2",$J32*[1]Données!$C$25)</f>
        <v>29.2</v>
      </c>
      <c r="BK34" s="57">
        <f>_xlfn.IFS(BH$7="X",$K32*[1]Données!$I$25,BA$3="Samedi",$K32*[1]Données!$D$25,BA$3="Dimanche",$K32*[1]Données!$F$25,$B32="SSIAP2",$K32*[1]Données!$B$25)</f>
        <v>29.200000000000053</v>
      </c>
      <c r="BL34" s="57">
        <f>IF($B32="SSIAP2",SUM(BH34:BK34),0)</f>
        <v>0</v>
      </c>
      <c r="BM34" s="72"/>
      <c r="BN34" s="72"/>
      <c r="BO34" s="75"/>
      <c r="BP34" s="69"/>
      <c r="BQ34" s="69"/>
      <c r="BR34" s="69"/>
      <c r="BS34" s="69"/>
      <c r="BT34" s="57">
        <f>_xlfn.IFS(BT$7="X",BP$32*[1]Données!$H$25,BM$3="Samedi",BP$32*[1]Données!$D$25,BM$3="Dimanche",BP$32*[1]Données!$F$25,$B32="SSIAP2",BP$32*[1]Données!$B$25)</f>
        <v>128.47999999999999</v>
      </c>
      <c r="BU34" s="57">
        <f>_xlfn.IFS(BT$7="X",$I32*[1]Données!$I$25,BM$3="Samedi",$I32*[1]Données!$D$25,BM$3="Dimanche",$I32*[1]Données!$F$25,$B32="SSIAP2",$I32*[1]Données!$C$25)</f>
        <v>256.95999999999998</v>
      </c>
      <c r="BV34" s="57">
        <f>_xlfn.IFS(BT$7="X",$J32*[1]Données!$I$25,BM$3="Samedi",$J32*[1]Données!$D$25,BM$3="Dimanche",$J32*[1]Données!$F$25,$B$8="SSIAP2",$J32*[1]Données!$C$25)</f>
        <v>32.119999999999997</v>
      </c>
      <c r="BW34" s="57">
        <f>_xlfn.IFS(BT$7="X",$K32*[1]Données!$I$25,BM$3="Samedi",$K32*[1]Données!$D$25,BM$3="Dimanche",$K32*[1]Données!$F$25,$B32="SSIAP2",$K32*[1]Données!$B$25)</f>
        <v>32.120000000000054</v>
      </c>
      <c r="BX34" s="57">
        <f>IF($B32="SSIAP2",SUM(BT34:BW34),0)</f>
        <v>0</v>
      </c>
      <c r="BY34" s="72"/>
      <c r="BZ34" s="72"/>
      <c r="CA34" s="75"/>
      <c r="CB34" s="69"/>
      <c r="CC34" s="69"/>
      <c r="CD34" s="69"/>
      <c r="CE34" s="69"/>
      <c r="CF34" s="57" t="e">
        <f>_xlfn.IFS(CF$7="X",CB$32*[1]Données!$H$25,BY$3="Samedi",CB$32*[1]Données!$D$25,BY$3="Dimanche",CB$32*[1]Données!$F$25,$B32="SSIAP2",CB$32*[1]Données!$B$25)</f>
        <v>#N/A</v>
      </c>
      <c r="CG34" s="57" t="e">
        <f>_xlfn.IFS(CF$7="X",$I32*[1]Données!$I$25,BY$3="Samedi",$I32*[1]Données!$D$25,BY$3="Dimanche",$I32*[1]Données!$F$25,$B32="SSIAP2",$I32*[1]Données!$C$25)</f>
        <v>#N/A</v>
      </c>
      <c r="CH34" s="57" t="e">
        <f>_xlfn.IFS(CF$7="X",$J32*[1]Données!$I$25,BY$3="Samedi",$J32*[1]Données!$D$25,BY$3="Dimanche",$J32*[1]Données!$F$25,$B$8="SSIAP2",$J32*[1]Données!$C$25)</f>
        <v>#N/A</v>
      </c>
      <c r="CI34" s="57" t="e">
        <f>_xlfn.IFS(CF$7="X",$K32*[1]Données!$I$25,BY$3="Samedi",$K32*[1]Données!$D$25,BY$3="Dimanche",$K32*[1]Données!$F$25,$B32="SSIAP2",$K32*[1]Données!$B$25)</f>
        <v>#N/A</v>
      </c>
      <c r="CJ34" s="57">
        <f>IF($B32="SSIAP2",SUM(CF34:CI34),0)</f>
        <v>0</v>
      </c>
      <c r="CK34" s="72"/>
      <c r="CL34" s="72"/>
      <c r="CM34" s="75"/>
      <c r="CN34" s="69"/>
      <c r="CO34" s="69"/>
      <c r="CP34" s="69"/>
      <c r="CQ34" s="69"/>
      <c r="CR34" s="57" t="e">
        <f>_xlfn.IFS(CR$7="X",CN$32*[1]Données!$H$25,CK$3="Samedi",CN$32*[1]Données!$D$25,CK$3="Dimanche",CN$32*[1]Données!$F$25,$B32="SSIAP2",CN$32*[1]Données!$B$25)</f>
        <v>#N/A</v>
      </c>
      <c r="CS34" s="57" t="e">
        <f>_xlfn.IFS(CR$7="X",$I32*[1]Données!$I$25,CK$3="Samedi",$I32*[1]Données!$D$25,CK$3="Dimanche",$I32*[1]Données!$F$25,$B32="SSIAP2",$I32*[1]Données!$C$25)</f>
        <v>#N/A</v>
      </c>
      <c r="CT34" s="57" t="e">
        <f>_xlfn.IFS(CR$7="X",$J32*[1]Données!$I$25,CK$3="Samedi",$J32*[1]Données!$D$25,CK$3="Dimanche",$J32*[1]Données!$F$25,$B$8="SSIAP2",$J32*[1]Données!$C$25)</f>
        <v>#N/A</v>
      </c>
      <c r="CU34" s="57" t="e">
        <f>_xlfn.IFS(CR$7="X",$K32*[1]Données!$I$25,CK$3="Samedi",$K32*[1]Données!$D$25,CK$3="Dimanche",$K32*[1]Données!$F$25,$B32="SSIAP2",$K32*[1]Données!$B$25)</f>
        <v>#N/A</v>
      </c>
      <c r="CV34" s="57">
        <f>IF($B32="SSIAP2",SUM(CR34:CU34),0)</f>
        <v>0</v>
      </c>
      <c r="CW34" s="72"/>
      <c r="CX34" s="72"/>
      <c r="CY34" s="75"/>
      <c r="CZ34" s="69"/>
      <c r="DA34" s="69"/>
      <c r="DB34" s="69"/>
      <c r="DC34" s="69"/>
      <c r="DD34" s="57" t="e">
        <f>_xlfn.IFS(DD$7="X",CZ$32*[1]Données!$H$25,CW$3="Samedi",CZ$32*[1]Données!$D$25,CW$3="Dimanche",CZ$32*[1]Données!$F$25,$B32="SSIAP2",CZ$32*[1]Données!$B$25)</f>
        <v>#N/A</v>
      </c>
      <c r="DE34" s="57" t="e">
        <f>_xlfn.IFS(DD$7="X",$I32*[1]Données!$I$25,CW$3="Samedi",$I32*[1]Données!$D$25,CW$3="Dimanche",$I32*[1]Données!$F$25,$B32="SSIAP2",$I32*[1]Données!$C$25)</f>
        <v>#N/A</v>
      </c>
      <c r="DF34" s="57" t="e">
        <f>_xlfn.IFS(DD$7="X",$J32*[1]Données!$I$25,CW$3="Samedi",$J32*[1]Données!$D$25,CW$3="Dimanche",$J32*[1]Données!$F$25,$B$8="SSIAP2",$J32*[1]Données!$C$25)</f>
        <v>#N/A</v>
      </c>
      <c r="DG34" s="57" t="e">
        <f>_xlfn.IFS(DD$7="X",$K32*[1]Données!$I$25,CW$3="Samedi",$K32*[1]Données!$D$25,CW$3="Dimanche",$K32*[1]Données!$F$25,$B32="SSIAP2",$K32*[1]Données!$B$25)</f>
        <v>#N/A</v>
      </c>
      <c r="DH34" s="57">
        <f>IF($B32="SSIAP2",SUM(DD34:DG34),0)</f>
        <v>0</v>
      </c>
      <c r="DI34" s="72"/>
      <c r="DJ34" s="72"/>
      <c r="DK34" s="75"/>
      <c r="DL34" s="69"/>
      <c r="DM34" s="69"/>
      <c r="DN34" s="69"/>
      <c r="DO34" s="69"/>
      <c r="DP34" s="57" t="e">
        <f>_xlfn.IFS(DP$7="X",DL$32*[1]Données!$H$25,DI$3="Samedi",DL$32*[1]Données!$D$25,DI$3="Dimanche",DL$32*[1]Données!$F$25,$B32="SSIAP2",DL$32*[1]Données!$B$25)</f>
        <v>#N/A</v>
      </c>
      <c r="DQ34" s="57" t="e">
        <f>_xlfn.IFS(DP$7="X",$I32*[1]Données!$I$25,DI$3="Samedi",$I32*[1]Données!$D$25,DI$3="Dimanche",$I32*[1]Données!$F$25,$B32="SSIAP2",$I32*[1]Données!$C$25)</f>
        <v>#N/A</v>
      </c>
      <c r="DR34" s="57" t="e">
        <f>_xlfn.IFS(DP$7="X",$J32*[1]Données!$I$25,DI$3="Samedi",$J32*[1]Données!$D$25,DI$3="Dimanche",$J32*[1]Données!$F$25,$B$8="SSIAP2",$J32*[1]Données!$C$25)</f>
        <v>#N/A</v>
      </c>
      <c r="DS34" s="57" t="e">
        <f>_xlfn.IFS(DP$7="X",$K32*[1]Données!$I$25,DI$3="Samedi",$K32*[1]Données!$D$25,DI$3="Dimanche",$K32*[1]Données!$F$25,$B32="SSIAP2",$K32*[1]Données!$B$25)</f>
        <v>#N/A</v>
      </c>
      <c r="DT34" s="57">
        <f>IF($B32="SSIAP2",SUM(DP34:DS34),0)</f>
        <v>0</v>
      </c>
      <c r="DU34" s="72"/>
      <c r="DV34" s="72"/>
      <c r="DW34" s="75"/>
      <c r="DX34" s="69"/>
      <c r="DY34" s="69"/>
      <c r="DZ34" s="69"/>
      <c r="EA34" s="69"/>
      <c r="EB34" s="57" t="e">
        <f>_xlfn.IFS(EB$7="X",DX$32*[1]Données!$H$25,DU$3="Samedi",DX$32*[1]Données!$D$25,DU$3="Dimanche",DX$32*[1]Données!$F$25,$B32="SSIAP2",DX$32*[1]Données!$B$25)</f>
        <v>#N/A</v>
      </c>
      <c r="EC34" s="57" t="e">
        <f>_xlfn.IFS(EB$7="X",$I32*[1]Données!$I$25,DU$3="Samedi",$I32*[1]Données!$D$25,DU$3="Dimanche",$I32*[1]Données!$F$25,$B32="SSIAP2",$I32*[1]Données!$C$25)</f>
        <v>#N/A</v>
      </c>
      <c r="ED34" s="57" t="e">
        <f>_xlfn.IFS(EB$7="X",$J32*[1]Données!$I$25,DU$3="Samedi",$J32*[1]Données!$D$25,DU$3="Dimanche",$J32*[1]Données!$F$25,$B$8="SSIAP2",$J32*[1]Données!$C$25)</f>
        <v>#N/A</v>
      </c>
      <c r="EE34" s="57" t="e">
        <f>_xlfn.IFS(EB$7="X",$K32*[1]Données!$I$25,DU$3="Samedi",$K32*[1]Données!$D$25,DU$3="Dimanche",$K32*[1]Données!$F$25,$B32="SSIAP2",$K32*[1]Données!$B$25)</f>
        <v>#N/A</v>
      </c>
      <c r="EF34" s="57">
        <f>IF($B32="SSIAP2",SUM(EB34:EE34),0)</f>
        <v>0</v>
      </c>
      <c r="EG34" s="72"/>
      <c r="EH34" s="72"/>
      <c r="EI34" s="75"/>
      <c r="EJ34" s="69"/>
      <c r="EK34" s="69"/>
      <c r="EL34" s="69"/>
      <c r="EM34" s="69"/>
      <c r="EN34" s="57">
        <f>_xlfn.IFS(EN$7="X",EJ$32*[1]Données!$H$25,EG$3="Samedi",EJ$32*[1]Données!$D$25,EG$3="Dimanche",EJ$32*[1]Données!$F$25,$B32="SSIAP2",EJ$32*[1]Données!$B$25)</f>
        <v>116.8</v>
      </c>
      <c r="EO34" s="57">
        <f>_xlfn.IFS(EN$7="X",$I32*[1]Données!$I$25,EG$3="Samedi",$I32*[1]Données!$D$25,EG$3="Dimanche",$I32*[1]Données!$F$25,$B32="SSIAP2",$I32*[1]Données!$C$25)</f>
        <v>233.6</v>
      </c>
      <c r="EP34" s="57">
        <f>_xlfn.IFS(EN$7="X",$J32*[1]Données!$I$25,EG$3="Samedi",$J32*[1]Données!$D$25,EG$3="Dimanche",$J32*[1]Données!$F$25,$B$8="SSIAP2",$J32*[1]Données!$C$25)</f>
        <v>29.2</v>
      </c>
      <c r="EQ34" s="57">
        <f>_xlfn.IFS(EN$7="X",$K32*[1]Données!$I$25,EG$3="Samedi",$K32*[1]Données!$D$25,EG$3="Dimanche",$K32*[1]Données!$F$25,$B32="SSIAP2",$K32*[1]Données!$B$25)</f>
        <v>29.200000000000053</v>
      </c>
      <c r="ER34" s="57">
        <f>IF($B32="SSIAP2",SUM(EN34:EQ34),0)</f>
        <v>0</v>
      </c>
      <c r="ES34" s="72"/>
      <c r="ET34" s="72"/>
      <c r="EU34" s="75"/>
      <c r="EV34" s="69"/>
      <c r="EW34" s="69"/>
      <c r="EX34" s="69"/>
      <c r="EY34" s="69"/>
      <c r="EZ34" s="57">
        <f>_xlfn.IFS(EZ$7="X",EV$32*[1]Données!$H$25,ES$3="Samedi",EV$32*[1]Données!$D$25,ES$3="Dimanche",EV$32*[1]Données!$F$25,$B32="SSIAP2",EV$32*[1]Données!$B$25)</f>
        <v>128.47999999999999</v>
      </c>
      <c r="FA34" s="57">
        <f>_xlfn.IFS(EZ$7="X",$I32*[1]Données!$I$25,ES$3="Samedi",$I32*[1]Données!$D$25,ES$3="Dimanche",$I32*[1]Données!$F$25,$B32="SSIAP2",$I32*[1]Données!$C$25)</f>
        <v>256.95999999999998</v>
      </c>
      <c r="FB34" s="57">
        <f>_xlfn.IFS(EZ$7="X",$J32*[1]Données!$I$25,ES$3="Samedi",$J32*[1]Données!$D$25,ES$3="Dimanche",$J32*[1]Données!$F$25,$B$8="SSIAP2",$J32*[1]Données!$C$25)</f>
        <v>32.119999999999997</v>
      </c>
      <c r="FC34" s="57">
        <f>_xlfn.IFS(EZ$7="X",$K32*[1]Données!$I$25,ES$3="Samedi",$K32*[1]Données!$D$25,ES$3="Dimanche",$K32*[1]Données!$F$25,$B32="SSIAP2",$K32*[1]Données!$B$25)</f>
        <v>32.120000000000054</v>
      </c>
      <c r="FD34" s="57">
        <f>IF($B32="SSIAP2",SUM(EZ34:FC34),0)</f>
        <v>0</v>
      </c>
      <c r="FE34" s="72"/>
      <c r="FF34" s="72"/>
      <c r="FG34" s="75"/>
      <c r="FH34" s="69"/>
      <c r="FI34" s="69"/>
      <c r="FJ34" s="69"/>
      <c r="FK34" s="69"/>
      <c r="FL34" s="57" t="e">
        <f>_xlfn.IFS(FL$7="X",FH$32*[1]Données!$H$25,FE$3="Samedi",FH$32*[1]Données!$D$25,FE$3="Dimanche",FH$32*[1]Données!$F$25,$B32="SSIAP2",FH$32*[1]Données!$B$25)</f>
        <v>#N/A</v>
      </c>
      <c r="FM34" s="57" t="e">
        <f>_xlfn.IFS(FL$7="X",$I32*[1]Données!$I$25,FE$3="Samedi",$I32*[1]Données!$D$25,FE$3="Dimanche",$I32*[1]Données!$F$25,$B32="SSIAP2",$I32*[1]Données!$C$25)</f>
        <v>#N/A</v>
      </c>
      <c r="FN34" s="57" t="e">
        <f>_xlfn.IFS(FL$7="X",$J32*[1]Données!$I$25,FE$3="Samedi",$J32*[1]Données!$D$25,FE$3="Dimanche",$J32*[1]Données!$F$25,$B$8="SSIAP2",$J32*[1]Données!$C$25)</f>
        <v>#N/A</v>
      </c>
      <c r="FO34" s="57" t="e">
        <f>_xlfn.IFS(FL$7="X",$K32*[1]Données!$I$25,FE$3="Samedi",$K32*[1]Données!$D$25,FE$3="Dimanche",$K32*[1]Données!$F$25,$B32="SSIAP2",$K32*[1]Données!$B$25)</f>
        <v>#N/A</v>
      </c>
      <c r="FP34" s="57">
        <f>IF($B32="SSIAP2",SUM(FL34:FO34),0)</f>
        <v>0</v>
      </c>
      <c r="FQ34" s="72"/>
      <c r="FR34" s="72"/>
      <c r="FS34" s="75"/>
      <c r="FT34" s="69"/>
      <c r="FU34" s="69"/>
      <c r="FV34" s="69"/>
      <c r="FW34" s="69"/>
      <c r="FX34" s="57" t="e">
        <f>_xlfn.IFS(FX$7="X",FT$32*[1]Données!$H$25,FQ$3="Samedi",FT$32*[1]Données!$D$25,FQ$3="Dimanche",FT$32*[1]Données!$F$25,$B32="SSIAP2",FT$32*[1]Données!$B$25)</f>
        <v>#N/A</v>
      </c>
      <c r="FY34" s="57" t="e">
        <f>_xlfn.IFS(FX$7="X",$I32*[1]Données!$I$25,FQ$3="Samedi",$I32*[1]Données!$D$25,FQ$3="Dimanche",$I32*[1]Données!$F$25,$B32="SSIAP2",$I32*[1]Données!$C$25)</f>
        <v>#N/A</v>
      </c>
      <c r="FZ34" s="57" t="e">
        <f>_xlfn.IFS(FX$7="X",$J32*[1]Données!$I$25,FQ$3="Samedi",$J32*[1]Données!$D$25,FQ$3="Dimanche",$J32*[1]Données!$F$25,$B$8="SSIAP2",$J32*[1]Données!$C$25)</f>
        <v>#N/A</v>
      </c>
      <c r="GA34" s="57" t="e">
        <f>_xlfn.IFS(FX$7="X",$K32*[1]Données!$I$25,FQ$3="Samedi",$K32*[1]Données!$D$25,FQ$3="Dimanche",$K32*[1]Données!$F$25,$B32="SSIAP2",$K32*[1]Données!$B$25)</f>
        <v>#N/A</v>
      </c>
      <c r="GB34" s="57">
        <f>IF($B32="SSIAP2",SUM(FX34:GA34),0)</f>
        <v>0</v>
      </c>
      <c r="GC34" s="72"/>
      <c r="GD34" s="72"/>
      <c r="GE34" s="75"/>
      <c r="GF34" s="69"/>
      <c r="GG34" s="69"/>
      <c r="GH34" s="69"/>
      <c r="GI34" s="69"/>
      <c r="GJ34" s="57" t="e">
        <f>_xlfn.IFS(GJ$7="X",GF$32*[1]Données!$H$25,GC$3="Samedi",GF$32*[1]Données!$D$25,GC$3="Dimanche",GF$32*[1]Données!$F$25,$B32="SSIAP2",GF$32*[1]Données!$B$25)</f>
        <v>#N/A</v>
      </c>
      <c r="GK34" s="57" t="e">
        <f>_xlfn.IFS(GJ$7="X",$I32*[1]Données!$I$25,GC$3="Samedi",$I32*[1]Données!$D$25,GC$3="Dimanche",$I32*[1]Données!$F$25,$B32="SSIAP2",$I32*[1]Données!$C$25)</f>
        <v>#N/A</v>
      </c>
      <c r="GL34" s="57" t="e">
        <f>_xlfn.IFS(GJ$7="X",$J32*[1]Données!$I$25,GC$3="Samedi",$J32*[1]Données!$D$25,GC$3="Dimanche",$J32*[1]Données!$F$25,$B$8="SSIAP2",$J32*[1]Données!$C$25)</f>
        <v>#N/A</v>
      </c>
      <c r="GM34" s="57" t="e">
        <f>_xlfn.IFS(GJ$7="X",$K32*[1]Données!$I$25,GC$3="Samedi",$K32*[1]Données!$D$25,GC$3="Dimanche",$K32*[1]Données!$F$25,$B32="SSIAP2",$K32*[1]Données!$B$25)</f>
        <v>#N/A</v>
      </c>
      <c r="GN34" s="57">
        <f>IF($B32="SSIAP2",SUM(GJ34:GM34),0)</f>
        <v>0</v>
      </c>
      <c r="GO34" s="72"/>
      <c r="GP34" s="72"/>
      <c r="GQ34" s="75"/>
      <c r="GR34" s="69"/>
      <c r="GS34" s="69"/>
      <c r="GT34" s="69"/>
      <c r="GU34" s="69"/>
      <c r="GV34" s="57" t="e">
        <f>_xlfn.IFS(GV$7="X",GR$32*[1]Données!$H$25,GO$3="Samedi",GR$32*[1]Données!$D$25,GO$3="Dimanche",GR$32*[1]Données!$F$25,$B32="SSIAP2",GR$32*[1]Données!$B$25)</f>
        <v>#N/A</v>
      </c>
      <c r="GW34" s="57" t="e">
        <f>_xlfn.IFS(GV$7="X",$I32*[1]Données!$I$25,GO$3="Samedi",$I32*[1]Données!$D$25,GO$3="Dimanche",$I32*[1]Données!$F$25,$B32="SSIAP2",$I32*[1]Données!$C$25)</f>
        <v>#N/A</v>
      </c>
      <c r="GX34" s="57" t="e">
        <f>_xlfn.IFS(GV$7="X",$J32*[1]Données!$I$25,GO$3="Samedi",$J32*[1]Données!$D$25,GO$3="Dimanche",$J32*[1]Données!$F$25,$B$8="SSIAP2",$J32*[1]Données!$C$25)</f>
        <v>#N/A</v>
      </c>
      <c r="GY34" s="57" t="e">
        <f>_xlfn.IFS(GV$7="X",$K32*[1]Données!$I$25,GO$3="Samedi",$K32*[1]Données!$D$25,GO$3="Dimanche",$K32*[1]Données!$F$25,$B32="SSIAP2",$K32*[1]Données!$B$25)</f>
        <v>#N/A</v>
      </c>
      <c r="GZ34" s="57">
        <f>IF($B32="SSIAP2",SUM(GV34:GY34),0)</f>
        <v>0</v>
      </c>
      <c r="HA34" s="72"/>
      <c r="HB34" s="72"/>
      <c r="HC34" s="75"/>
      <c r="HD34" s="69"/>
      <c r="HE34" s="69"/>
      <c r="HF34" s="69"/>
      <c r="HG34" s="69"/>
      <c r="HH34" s="57" t="e">
        <f>_xlfn.IFS(HH$7="X",HD$32*[1]Données!$H$25,HA$3="Samedi",HD$32*[1]Données!$D$25,HA$3="Dimanche",HD$32*[1]Données!$F$25,$B32="SSIAP2",HD$32*[1]Données!$B$25)</f>
        <v>#N/A</v>
      </c>
      <c r="HI34" s="57" t="e">
        <f>_xlfn.IFS(HH$7="X",$I32*[1]Données!$I$25,HA$3="Samedi",$I32*[1]Données!$D$25,HA$3="Dimanche",$I32*[1]Données!$F$25,$B32="SSIAP2",$I32*[1]Données!$C$25)</f>
        <v>#N/A</v>
      </c>
      <c r="HJ34" s="57" t="e">
        <f>_xlfn.IFS(HH$7="X",$J32*[1]Données!$I$25,HA$3="Samedi",$J32*[1]Données!$D$25,HA$3="Dimanche",$J32*[1]Données!$F$25,$B$8="SSIAP2",$J32*[1]Données!$C$25)</f>
        <v>#N/A</v>
      </c>
      <c r="HK34" s="57" t="e">
        <f>_xlfn.IFS(HH$7="X",$K32*[1]Données!$I$25,HA$3="Samedi",$K32*[1]Données!$D$25,HA$3="Dimanche",$K32*[1]Données!$F$25,$B32="SSIAP2",$K32*[1]Données!$B$25)</f>
        <v>#N/A</v>
      </c>
      <c r="HL34" s="57">
        <f>IF($B32="SSIAP2",SUM(HH34:HK34),0)</f>
        <v>0</v>
      </c>
      <c r="HM34" s="72"/>
      <c r="HN34" s="72"/>
      <c r="HO34" s="75"/>
      <c r="HP34" s="69"/>
      <c r="HQ34" s="69"/>
      <c r="HR34" s="69"/>
      <c r="HS34" s="69"/>
      <c r="HT34" s="57">
        <f>_xlfn.IFS(HT$7="X",HP$32*[1]Données!$H$25,HM$3="Samedi",HP$32*[1]Données!$D$25,HM$3="Dimanche",HP$32*[1]Données!$F$25,$B32="SSIAP2",HP$32*[1]Données!$B$25)</f>
        <v>116.8</v>
      </c>
      <c r="HU34" s="57">
        <f>_xlfn.IFS(HT$7="X",$I32*[1]Données!$I$25,HM$3="Samedi",$I32*[1]Données!$D$25,HM$3="Dimanche",$I32*[1]Données!$F$25,$B32="SSIAP2",$I32*[1]Données!$C$25)</f>
        <v>233.6</v>
      </c>
      <c r="HV34" s="57">
        <f>_xlfn.IFS(HT$7="X",$J32*[1]Données!$I$25,HM$3="Samedi",$J32*[1]Données!$D$25,HM$3="Dimanche",$J32*[1]Données!$F$25,$B$8="SSIAP2",$J32*[1]Données!$C$25)</f>
        <v>29.2</v>
      </c>
      <c r="HW34" s="57">
        <f>_xlfn.IFS(HT$7="X",$K32*[1]Données!$I$25,HM$3="Samedi",$K32*[1]Données!$D$25,HM$3="Dimanche",$K32*[1]Données!$F$25,$B32="SSIAP2",$K32*[1]Données!$B$25)</f>
        <v>29.200000000000053</v>
      </c>
      <c r="HX34" s="57">
        <f>IF($B32="SSIAP2",SUM(HT34:HW34),0)</f>
        <v>0</v>
      </c>
      <c r="HY34" s="72"/>
      <c r="HZ34" s="72"/>
      <c r="IA34" s="75"/>
      <c r="IB34" s="69"/>
      <c r="IC34" s="69"/>
      <c r="ID34" s="69"/>
      <c r="IE34" s="69"/>
      <c r="IF34" s="57">
        <f>_xlfn.IFS(IF$7="X",IB$32*[1]Données!$H$25,HY$3="Samedi",IB$32*[1]Données!$D$25,HY$3="Dimanche",IB$32*[1]Données!$F$25,$B32="SSIAP2",IB$32*[1]Données!$B$25)</f>
        <v>128.47999999999999</v>
      </c>
      <c r="IG34" s="57">
        <f>_xlfn.IFS(IF$7="X",$I32*[1]Données!$I$25,HY$3="Samedi",$I32*[1]Données!$D$25,HY$3="Dimanche",$I32*[1]Données!$F$25,$B32="SSIAP2",$I32*[1]Données!$C$25)</f>
        <v>256.95999999999998</v>
      </c>
      <c r="IH34" s="57">
        <f>_xlfn.IFS(IF$7="X",$J32*[1]Données!$I$25,HY$3="Samedi",$J32*[1]Données!$D$25,HY$3="Dimanche",$J32*[1]Données!$F$25,$B$8="SSIAP2",$J32*[1]Données!$C$25)</f>
        <v>32.119999999999997</v>
      </c>
      <c r="II34" s="57">
        <f>_xlfn.IFS(IF$7="X",$K32*[1]Données!$I$25,HY$3="Samedi",$K32*[1]Données!$D$25,HY$3="Dimanche",$K32*[1]Données!$F$25,$B32="SSIAP2",$K32*[1]Données!$B$25)</f>
        <v>32.120000000000054</v>
      </c>
      <c r="IJ34" s="57">
        <f>IF($B32="SSIAP2",SUM(IF34:II34),0)</f>
        <v>0</v>
      </c>
      <c r="IK34" s="72"/>
      <c r="IL34" s="72"/>
      <c r="IM34" s="75"/>
      <c r="IN34" s="69"/>
      <c r="IO34" s="69"/>
      <c r="IP34" s="69"/>
      <c r="IQ34" s="69"/>
      <c r="IR34" s="57" t="e">
        <f>_xlfn.IFS(IR$7="X",IN$32*[1]Données!$H$25,IK$3="Samedi",IN$32*[1]Données!$D$25,IK$3="Dimanche",IN$32*[1]Données!$F$25,$B32="SSIAP2",IN$32*[1]Données!$B$25)</f>
        <v>#N/A</v>
      </c>
      <c r="IS34" s="57" t="e">
        <f>_xlfn.IFS(IR$7="X",$I32*[1]Données!$I$25,IK$3="Samedi",$I32*[1]Données!$D$25,IK$3="Dimanche",$I32*[1]Données!$F$25,$B32="SSIAP2",$I32*[1]Données!$C$25)</f>
        <v>#N/A</v>
      </c>
      <c r="IT34" s="57" t="e">
        <f>_xlfn.IFS(IR$7="X",$J32*[1]Données!$I$25,IK$3="Samedi",$J32*[1]Données!$D$25,IK$3="Dimanche",$J32*[1]Données!$F$25,$B$8="SSIAP2",$J32*[1]Données!$C$25)</f>
        <v>#N/A</v>
      </c>
      <c r="IU34" s="57" t="e">
        <f>_xlfn.IFS(IR$7="X",$K32*[1]Données!$I$25,IK$3="Samedi",$K32*[1]Données!$D$25,IK$3="Dimanche",$K32*[1]Données!$F$25,$B32="SSIAP2",$K32*[1]Données!$B$25)</f>
        <v>#N/A</v>
      </c>
      <c r="IV34" s="57">
        <f>IF($B32="SSIAP2",SUM(IR34:IU34),0)</f>
        <v>0</v>
      </c>
      <c r="IW34" s="72"/>
      <c r="IX34" s="72"/>
      <c r="IY34" s="75"/>
      <c r="IZ34" s="69"/>
      <c r="JA34" s="69"/>
      <c r="JB34" s="69"/>
      <c r="JC34" s="69"/>
      <c r="JD34" s="57" t="e">
        <f>_xlfn.IFS(JD$7="X",IZ$32*[1]Données!$H$25,IW$3="Samedi",IZ$32*[1]Données!$D$25,IW$3="Dimanche",IZ$32*[1]Données!$F$25,$B32="SSIAP2",IZ$32*[1]Données!$B$25)</f>
        <v>#N/A</v>
      </c>
      <c r="JE34" s="57" t="e">
        <f>_xlfn.IFS(JD$7="X",$I32*[1]Données!$I$25,IW$3="Samedi",$I32*[1]Données!$D$25,IW$3="Dimanche",$I32*[1]Données!$F$25,$B32="SSIAP2",$I32*[1]Données!$C$25)</f>
        <v>#N/A</v>
      </c>
      <c r="JF34" s="57" t="e">
        <f>_xlfn.IFS(JD$7="X",$J32*[1]Données!$I$25,IW$3="Samedi",$J32*[1]Données!$D$25,IW$3="Dimanche",$J32*[1]Données!$F$25,$B$8="SSIAP2",$J32*[1]Données!$C$25)</f>
        <v>#N/A</v>
      </c>
      <c r="JG34" s="57" t="e">
        <f>_xlfn.IFS(JD$7="X",$K32*[1]Données!$I$25,IW$3="Samedi",$K32*[1]Données!$D$25,IW$3="Dimanche",$K32*[1]Données!$F$25,$B32="SSIAP2",$K32*[1]Données!$B$25)</f>
        <v>#N/A</v>
      </c>
      <c r="JH34" s="57">
        <f>IF($B32="SSIAP2",SUM(JD34:JG34),0)</f>
        <v>0</v>
      </c>
      <c r="JI34" s="72"/>
      <c r="JJ34" s="72"/>
      <c r="JK34" s="75"/>
      <c r="JL34" s="69"/>
      <c r="JM34" s="69"/>
      <c r="JN34" s="69"/>
      <c r="JO34" s="69"/>
      <c r="JP34" s="57" t="e">
        <f>_xlfn.IFS(JP$7="X",JL$32*[1]Données!$H$25,JI$3="Samedi",JL$32*[1]Données!$D$25,JI$3="Dimanche",JL$32*[1]Données!$F$25,$B32="SSIAP2",JL$32*[1]Données!$B$25)</f>
        <v>#N/A</v>
      </c>
      <c r="JQ34" s="57" t="e">
        <f>_xlfn.IFS(JP$7="X",$I32*[1]Données!$I$25,JI$3="Samedi",$I32*[1]Données!$D$25,JI$3="Dimanche",$I32*[1]Données!$F$25,$B32="SSIAP2",$I32*[1]Données!$C$25)</f>
        <v>#N/A</v>
      </c>
      <c r="JR34" s="57" t="e">
        <f>_xlfn.IFS(JP$7="X",$J32*[1]Données!$I$25,JI$3="Samedi",$J32*[1]Données!$D$25,JI$3="Dimanche",$J32*[1]Données!$F$25,$B$8="SSIAP2",$J32*[1]Données!$C$25)</f>
        <v>#N/A</v>
      </c>
      <c r="JS34" s="57" t="e">
        <f>_xlfn.IFS(JP$7="X",$K32*[1]Données!$I$25,JI$3="Samedi",$K32*[1]Données!$D$25,JI$3="Dimanche",$K32*[1]Données!$F$25,$B32="SSIAP2",$K32*[1]Données!$B$25)</f>
        <v>#N/A</v>
      </c>
      <c r="JT34" s="57">
        <f>IF($B32="SSIAP2",SUM(JP34:JS34),0)</f>
        <v>0</v>
      </c>
      <c r="JU34" s="72"/>
      <c r="JV34" s="72"/>
      <c r="JW34" s="75"/>
      <c r="JX34" s="69"/>
      <c r="JY34" s="69"/>
      <c r="JZ34" s="69"/>
      <c r="KA34" s="69"/>
      <c r="KB34" s="57" t="e">
        <f>_xlfn.IFS(KB$7="X",JX$32*[1]Données!$H$25,JU$3="Samedi",JX$32*[1]Données!$D$25,JU$3="Dimanche",JX$32*[1]Données!$F$25,$B32="SSIAP2",JX$32*[1]Données!$B$25)</f>
        <v>#N/A</v>
      </c>
      <c r="KC34" s="57" t="e">
        <f>_xlfn.IFS(KB$7="X",$I32*[1]Données!$I$25,JU$3="Samedi",$I32*[1]Données!$D$25,JU$3="Dimanche",$I32*[1]Données!$F$25,$B32="SSIAP2",$I32*[1]Données!$C$25)</f>
        <v>#N/A</v>
      </c>
      <c r="KD34" s="57" t="e">
        <f>_xlfn.IFS(KB$7="X",$J32*[1]Données!$I$25,JU$3="Samedi",$J32*[1]Données!$D$25,JU$3="Dimanche",$J32*[1]Données!$F$25,$B$8="SSIAP2",$J32*[1]Données!$C$25)</f>
        <v>#N/A</v>
      </c>
      <c r="KE34" s="57" t="e">
        <f>_xlfn.IFS(KB$7="X",$K32*[1]Données!$I$25,JU$3="Samedi",$K32*[1]Données!$D$25,JU$3="Dimanche",$K32*[1]Données!$F$25,$B32="SSIAP2",$K32*[1]Données!$B$25)</f>
        <v>#N/A</v>
      </c>
      <c r="KF34" s="57">
        <f>IF($B32="SSIAP2",SUM(KB34:KE34),0)</f>
        <v>0</v>
      </c>
      <c r="KG34" s="72"/>
      <c r="KH34" s="72"/>
      <c r="KI34" s="75"/>
      <c r="KJ34" s="69"/>
      <c r="KK34" s="69"/>
      <c r="KL34" s="69"/>
      <c r="KM34" s="69"/>
      <c r="KN34" s="57" t="e">
        <f>_xlfn.IFS(KN$7="X",KJ$32*[1]Données!$H$25,KG$3="Samedi",KJ$32*[1]Données!$D$25,KG$3="Dimanche",KJ$32*[1]Données!$F$25,$B32="SSIAP2",KJ$32*[1]Données!$B$25)</f>
        <v>#N/A</v>
      </c>
      <c r="KO34" s="57" t="e">
        <f>_xlfn.IFS(KN$7="X",$I32*[1]Données!$I$25,KG$3="Samedi",$I32*[1]Données!$D$25,KG$3="Dimanche",$I32*[1]Données!$F$25,$B32="SSIAP2",$I32*[1]Données!$C$25)</f>
        <v>#N/A</v>
      </c>
      <c r="KP34" s="57" t="e">
        <f>_xlfn.IFS(KN$7="X",$J32*[1]Données!$I$25,KG$3="Samedi",$J32*[1]Données!$D$25,KG$3="Dimanche",$J32*[1]Données!$F$25,$B$8="SSIAP2",$J32*[1]Données!$C$25)</f>
        <v>#N/A</v>
      </c>
      <c r="KQ34" s="57" t="e">
        <f>_xlfn.IFS(KN$7="X",$K32*[1]Données!$I$25,KG$3="Samedi",$K32*[1]Données!$D$25,KG$3="Dimanche",$K32*[1]Données!$F$25,$B32="SSIAP2",$K32*[1]Données!$B$25)</f>
        <v>#N/A</v>
      </c>
      <c r="KR34" s="57">
        <f>IF($B32="SSIAP2",SUM(KN34:KQ34),0)</f>
        <v>0</v>
      </c>
      <c r="KS34" s="72"/>
      <c r="KT34" s="72"/>
      <c r="KU34" s="75"/>
      <c r="KV34" s="69"/>
      <c r="KW34" s="69"/>
      <c r="KX34" s="69"/>
      <c r="KY34" s="69"/>
      <c r="KZ34" s="57">
        <f>_xlfn.IFS(KZ$7="X",KV$32*[1]Données!$H$25,KS$3="Samedi",KV$32*[1]Données!$D$25,KS$3="Dimanche",KV$32*[1]Données!$F$25,$B32="SSIAP2",KV$32*[1]Données!$B$25)</f>
        <v>116.8</v>
      </c>
      <c r="LA34" s="57">
        <f>_xlfn.IFS(KZ$7="X",$I32*[1]Données!$I$25,KS$3="Samedi",$I32*[1]Données!$D$25,KS$3="Dimanche",$I32*[1]Données!$F$25,$B32="SSIAP2",$I32*[1]Données!$C$25)</f>
        <v>233.6</v>
      </c>
      <c r="LB34" s="57">
        <f>_xlfn.IFS(KZ$7="X",$J32*[1]Données!$I$25,KS$3="Samedi",$J32*[1]Données!$D$25,KS$3="Dimanche",$J32*[1]Données!$F$25,$B$8="SSIAP2",$J32*[1]Données!$C$25)</f>
        <v>29.2</v>
      </c>
      <c r="LC34" s="57">
        <f>_xlfn.IFS(KZ$7="X",$K32*[1]Données!$I$25,KS$3="Samedi",$K32*[1]Données!$D$25,KS$3="Dimanche",$K32*[1]Données!$F$25,$B32="SSIAP2",$K32*[1]Données!$B$25)</f>
        <v>29.200000000000053</v>
      </c>
      <c r="LD34" s="57">
        <f>IF($B32="SSIAP2",SUM(KZ34:LC34),0)</f>
        <v>0</v>
      </c>
      <c r="LE34" s="72"/>
      <c r="LF34" s="72"/>
      <c r="LG34" s="75"/>
      <c r="LH34" s="69"/>
      <c r="LI34" s="69"/>
      <c r="LJ34" s="69"/>
      <c r="LK34" s="69"/>
      <c r="LL34" s="57">
        <f>_xlfn.IFS(LL$7="X",LH$32*[1]Données!$H$25,LE$3="Samedi",LH$32*[1]Données!$D$25,LE$3="Dimanche",LH$32*[1]Données!$F$25,$B32="SSIAP2",LH$32*[1]Données!$B$25)</f>
        <v>128.47999999999999</v>
      </c>
      <c r="LM34" s="57">
        <f>_xlfn.IFS(LL$7="X",$I32*[1]Données!$I$25,LE$3="Samedi",$I32*[1]Données!$D$25,LE$3="Dimanche",$I32*[1]Données!$F$25,$B32="SSIAP2",$I32*[1]Données!$C$25)</f>
        <v>256.95999999999998</v>
      </c>
      <c r="LN34" s="57">
        <f>_xlfn.IFS(LL$7="X",$J32*[1]Données!$I$25,LE$3="Samedi",$J32*[1]Données!$D$25,LE$3="Dimanche",$J32*[1]Données!$F$25,$B$8="SSIAP2",$J32*[1]Données!$C$25)</f>
        <v>32.119999999999997</v>
      </c>
      <c r="LO34" s="57">
        <f>_xlfn.IFS(LL$7="X",$K32*[1]Données!$I$25,LE$3="Samedi",$K32*[1]Données!$D$25,LE$3="Dimanche",$K32*[1]Données!$F$25,$B32="SSIAP2",$K32*[1]Données!$B$25)</f>
        <v>32.120000000000054</v>
      </c>
      <c r="LP34" s="57">
        <f>IF($B32="SSIAP2",SUM(LL34:LO34),0)</f>
        <v>0</v>
      </c>
      <c r="LQ34" s="72"/>
      <c r="LR34" s="72"/>
      <c r="LS34" s="75"/>
      <c r="LT34" s="69"/>
      <c r="LU34" s="69"/>
      <c r="LV34" s="69"/>
      <c r="LW34" s="69"/>
      <c r="LX34" s="57" t="e">
        <f>_xlfn.IFS(LX$7="X",LT$32*[1]Données!$H$25,LQ$3="Samedi",LT$32*[1]Données!$D$25,LQ$3="Dimanche",LT$32*[1]Données!$F$25,$B32="SSIAP2",LT$32*[1]Données!$B$25)</f>
        <v>#N/A</v>
      </c>
      <c r="LY34" s="57" t="e">
        <f>_xlfn.IFS(LX$7="X",$I32*[1]Données!$I$25,LQ$3="Samedi",$I32*[1]Données!$D$25,LQ$3="Dimanche",$I32*[1]Données!$F$25,$B32="SSIAP2",$I32*[1]Données!$C$25)</f>
        <v>#N/A</v>
      </c>
      <c r="LZ34" s="57" t="e">
        <f>_xlfn.IFS(LX$7="X",$J32*[1]Données!$I$25,LQ$3="Samedi",$J32*[1]Données!$D$25,LQ$3="Dimanche",$J32*[1]Données!$F$25,$B$8="SSIAP2",$J32*[1]Données!$C$25)</f>
        <v>#N/A</v>
      </c>
      <c r="MA34" s="57" t="e">
        <f>_xlfn.IFS(LX$7="X",$K32*[1]Données!$I$25,LQ$3="Samedi",$K32*[1]Données!$D$25,LQ$3="Dimanche",$K32*[1]Données!$F$25,$B32="SSIAP2",$K32*[1]Données!$B$25)</f>
        <v>#N/A</v>
      </c>
      <c r="MB34" s="57">
        <f>IF($B32="SSIAP2",SUM(LX34:MA34),0)</f>
        <v>0</v>
      </c>
      <c r="MC34" s="72"/>
      <c r="MD34" s="72"/>
      <c r="ME34" s="75"/>
      <c r="MF34" s="69"/>
      <c r="MG34" s="69"/>
      <c r="MH34" s="69"/>
      <c r="MI34" s="69"/>
      <c r="MJ34" s="57" t="e">
        <f>_xlfn.IFS(MJ$7="X",MF$32*[1]Données!$H$25,MC$3="Samedi",MF$32*[1]Données!$D$25,MC$3="Dimanche",MF$32*[1]Données!$F$25,$B32="SSIAP2",MF$32*[1]Données!$B$25)</f>
        <v>#N/A</v>
      </c>
      <c r="MK34" s="57" t="e">
        <f>_xlfn.IFS(MJ$7="X",$I32*[1]Données!$I$25,MC$3="Samedi",$I32*[1]Données!$D$25,MC$3="Dimanche",$I32*[1]Données!$F$25,$B32="SSIAP2",$I32*[1]Données!$C$25)</f>
        <v>#N/A</v>
      </c>
      <c r="ML34" s="57" t="e">
        <f>_xlfn.IFS(MJ$7="X",$J32*[1]Données!$I$25,MC$3="Samedi",$J32*[1]Données!$D$25,MC$3="Dimanche",$J32*[1]Données!$F$25,$B$8="SSIAP2",$J32*[1]Données!$C$25)</f>
        <v>#N/A</v>
      </c>
      <c r="MM34" s="57" t="e">
        <f>_xlfn.IFS(MJ$7="X",$K32*[1]Données!$I$25,MC$3="Samedi",$K32*[1]Données!$D$25,MC$3="Dimanche",$K32*[1]Données!$F$25,$B32="SSIAP2",$K32*[1]Données!$B$25)</f>
        <v>#N/A</v>
      </c>
      <c r="MN34" s="57">
        <f>IF($B32="SSIAP2",SUM(MJ34:MM34),0)</f>
        <v>0</v>
      </c>
      <c r="MO34" s="72"/>
      <c r="MP34" s="72"/>
      <c r="MQ34" s="75"/>
      <c r="MR34" s="69"/>
      <c r="MS34" s="69"/>
      <c r="MT34" s="69"/>
      <c r="MU34" s="69"/>
      <c r="MV34" s="57" t="e">
        <f>_xlfn.IFS(MV$7="X",MR$32*[1]Données!$H$25,MO$3="Samedi",MR$32*[1]Données!$D$25,MO$3="Dimanche",MR$32*[1]Données!$F$25,$B32="SSIAP2",MR$32*[1]Données!$B$25)</f>
        <v>#N/A</v>
      </c>
      <c r="MW34" s="57" t="e">
        <f>_xlfn.IFS(MV$7="X",$I32*[1]Données!$I$25,MO$3="Samedi",$I32*[1]Données!$D$25,MO$3="Dimanche",$I32*[1]Données!$F$25,$B32="SSIAP2",$I32*[1]Données!$C$25)</f>
        <v>#N/A</v>
      </c>
      <c r="MX34" s="57" t="e">
        <f>_xlfn.IFS(MV$7="X",$J32*[1]Données!$I$25,MO$3="Samedi",$J32*[1]Données!$D$25,MO$3="Dimanche",$J32*[1]Données!$F$25,$B$8="SSIAP2",$J32*[1]Données!$C$25)</f>
        <v>#N/A</v>
      </c>
      <c r="MY34" s="57" t="e">
        <f>_xlfn.IFS(MV$7="X",$K32*[1]Données!$I$25,MO$3="Samedi",$K32*[1]Données!$D$25,MO$3="Dimanche",$K32*[1]Données!$F$25,$B32="SSIAP2",$K32*[1]Données!$B$25)</f>
        <v>#N/A</v>
      </c>
      <c r="MZ34" s="57">
        <f>IF($B32="SSIAP2",SUM(MV34:MY34),0)</f>
        <v>0</v>
      </c>
      <c r="NA34" s="72"/>
      <c r="NB34" s="72"/>
      <c r="NC34" s="75"/>
      <c r="ND34" s="69"/>
      <c r="NE34" s="69"/>
      <c r="NF34" s="69"/>
      <c r="NG34" s="69"/>
      <c r="NH34" s="57" t="e">
        <f>_xlfn.IFS(NH$7="X",ND$32*[1]Données!$H$25,NA$3="Samedi",ND$32*[1]Données!$D$25,NA$3="Dimanche",ND$32*[1]Données!$F$25,$B32="SSIAP2",ND$32*[1]Données!$B$25)</f>
        <v>#N/A</v>
      </c>
      <c r="NI34" s="57" t="e">
        <f>_xlfn.IFS(NH$7="X",$I32*[1]Données!$I$25,NA$3="Samedi",$I32*[1]Données!$D$25,NA$3="Dimanche",$I32*[1]Données!$F$25,$B32="SSIAP2",$I32*[1]Données!$C$25)</f>
        <v>#N/A</v>
      </c>
      <c r="NJ34" s="57" t="e">
        <f>_xlfn.IFS(NH$7="X",$J32*[1]Données!$I$25,NA$3="Samedi",$J32*[1]Données!$D$25,NA$3="Dimanche",$J32*[1]Données!$F$25,$B$8="SSIAP2",$J32*[1]Données!$C$25)</f>
        <v>#N/A</v>
      </c>
      <c r="NK34" s="57" t="e">
        <f>_xlfn.IFS(NH$7="X",$K32*[1]Données!$I$25,NA$3="Samedi",$K32*[1]Données!$D$25,NA$3="Dimanche",$K32*[1]Données!$F$25,$B32="SSIAP2",$K32*[1]Données!$B$25)</f>
        <v>#N/A</v>
      </c>
      <c r="NL34" s="57">
        <f>IF($B32="SSIAP2",SUM(NH34:NK34),0)</f>
        <v>0</v>
      </c>
      <c r="NM34" s="52">
        <f>IF($B32="SSIAP2",SUM($P34+$AB34+$AN34+$AZ34+$BL34+$BX34+$CJ34+$CV34+$DH34+$DT34+$EF34+$ER34+$FD34+$FP34+$GB33+$GB34+$GN34+$GZ34+$HL34+$HX34+$IJ34+$IV34+$JH34+$JT34+$KF34+$KR34+$LD34+$LP34+$MB34+$MN34+$MZ34+$NL34),0)</f>
        <v>0</v>
      </c>
    </row>
    <row r="35" spans="1:377" ht="15.75" hidden="1" thickBot="1">
      <c r="A35" s="79"/>
      <c r="B35" s="82"/>
      <c r="C35" s="82"/>
      <c r="D35" s="53"/>
      <c r="E35" s="73"/>
      <c r="F35" s="73"/>
      <c r="G35" s="76"/>
      <c r="H35" s="70"/>
      <c r="I35" s="70"/>
      <c r="J35" s="70"/>
      <c r="K35" s="70"/>
      <c r="L35" s="58">
        <f>_xlfn.IFS(L$7="X",H$32*[1]Données!$H$26,E$3="Samedi",H$32*[1]Données!$D$26,E$3="Dimanche",H$32*[1]Données!$F$26,$B32="SSIAP3",H$32*[1]Données!$B$26)</f>
        <v>0</v>
      </c>
      <c r="M35" s="58">
        <f>_xlfn.IFS(L$7="X",$I32*[1]Données!$I$26,E$3="Samedi",$I32*[1]Données!$D$26,E$3="Dimanche",$I32*[1]Données!$F$26,$B32="SSIAP3",$I32*[1]Données!$C$26)</f>
        <v>816.96</v>
      </c>
      <c r="N35" s="58">
        <f>_xlfn.IFS(L$7="X",$J32*[1]Données!$I$26,E$3="Samedi",$J32*[1]Données!$D$26,E$3="Dimanche",$J32*[1]Données!$F$26,$B32="SSIAP3",$J32*[1]Données!$C$26)</f>
        <v>102.12</v>
      </c>
      <c r="O35" s="57">
        <f>_xlfn.IFS(L$7="X",$K32*[1]Données!$I$26,E$3="Samedi",$K32*[1]Données!$D$26,E$3="Dimanche",$K32*[1]Données!$F$26,$B32="SSIAP3",$K32*[1]Données!$B$26)</f>
        <v>102.12000000000019</v>
      </c>
      <c r="P35" s="58">
        <f>IF($B32="SSIAP3",SUM(L35:O35),0)</f>
        <v>0</v>
      </c>
      <c r="Q35" s="73"/>
      <c r="R35" s="73"/>
      <c r="S35" s="76"/>
      <c r="T35" s="70"/>
      <c r="U35" s="70"/>
      <c r="V35" s="70"/>
      <c r="W35" s="70"/>
      <c r="X35" s="58" t="e">
        <f>_xlfn.IFS(X$7="X",T$32*[1]Données!$H$26,Q$3="Samedi",T$32*[1]Données!$D$26,Q$3="Dimanche",T$32*[1]Données!$F$26,$B32="SSIAP3",T$32*[1]Données!$B$26)</f>
        <v>#N/A</v>
      </c>
      <c r="Y35" s="58" t="e">
        <f>_xlfn.IFS(X$7="X",$I32*[1]Données!$I$26,Q$3="Samedi",$I32*[1]Données!$D$26,Q$3="Dimanche",$I32*[1]Données!$F$26,$B32="SSIAP3",$I32*[1]Données!$C$26)</f>
        <v>#N/A</v>
      </c>
      <c r="Z35" s="58" t="e">
        <f>_xlfn.IFS(X$7="X",$J32*[1]Données!$I$26,Q$3="Samedi",$J32*[1]Données!$D$26,Q$3="Dimanche",$J32*[1]Données!$F$26,$B32="SSIAP3",$J32*[1]Données!$C$26)</f>
        <v>#N/A</v>
      </c>
      <c r="AA35" s="57" t="e">
        <f>_xlfn.IFS(X$7="X",$K32*[1]Données!$I$26,Q$3="Samedi",$K32*[1]Données!$D$26,Q$3="Dimanche",$K32*[1]Données!$F$26,$B32="SSIAP3",$K32*[1]Données!$B$26)</f>
        <v>#N/A</v>
      </c>
      <c r="AB35" s="58">
        <f>IF($B32="SSIAP3",SUM(X35:AA35),0)</f>
        <v>0</v>
      </c>
      <c r="AC35" s="73"/>
      <c r="AD35" s="73"/>
      <c r="AE35" s="76"/>
      <c r="AF35" s="70"/>
      <c r="AG35" s="70"/>
      <c r="AH35" s="70"/>
      <c r="AI35" s="70"/>
      <c r="AJ35" s="58" t="e">
        <f>_xlfn.IFS(AJ$7="X",AF$32*[1]Données!$H$26,AC$3="Samedi",AF$32*[1]Données!$D$26,AC$3="Dimanche",AF$32*[1]Données!$F$26,$B32="SSIAP3",AF$32*[1]Données!$B$26)</f>
        <v>#N/A</v>
      </c>
      <c r="AK35" s="58" t="e">
        <f>_xlfn.IFS(AJ$7="X",$I32*[1]Données!$I$26,AC$3="Samedi",$I32*[1]Données!$D$26,AC$3="Dimanche",$I32*[1]Données!$F$26,$B32="SSIAP3",$I32*[1]Données!$C$26)</f>
        <v>#N/A</v>
      </c>
      <c r="AL35" s="58" t="e">
        <f>_xlfn.IFS(AJ$7="X",$J32*[1]Données!$I$26,AC$3="Samedi",$J32*[1]Données!$D$26,AC$3="Dimanche",$J32*[1]Données!$F$26,$B32="SSIAP3",$J32*[1]Données!$C$26)</f>
        <v>#N/A</v>
      </c>
      <c r="AM35" s="57" t="e">
        <f>_xlfn.IFS(AJ$7="X",$K32*[1]Données!$I$26,AC$3="Samedi",$K32*[1]Données!$D$26,AC$3="Dimanche",$K32*[1]Données!$F$26,$B32="SSIAP3",$K32*[1]Données!$B$26)</f>
        <v>#N/A</v>
      </c>
      <c r="AN35" s="58">
        <f>IF($B32="SSIAP3",SUM(AJ35:AM35),0)</f>
        <v>0</v>
      </c>
      <c r="AO35" s="73"/>
      <c r="AP35" s="73"/>
      <c r="AQ35" s="76"/>
      <c r="AR35" s="70"/>
      <c r="AS35" s="70"/>
      <c r="AT35" s="70"/>
      <c r="AU35" s="70"/>
      <c r="AV35" s="58" t="e">
        <f>_xlfn.IFS(AV$7="X",AR$32*[1]Données!$H$26,AO$3="Samedi",AR$32*[1]Données!$D$26,AO$3="Dimanche",AR$32*[1]Données!$F$26,$B32="SSIAP3",AR$32*[1]Données!$B$26)</f>
        <v>#N/A</v>
      </c>
      <c r="AW35" s="58" t="e">
        <f>_xlfn.IFS(AV$7="X",$I32*[1]Données!$I$26,AO$3="Samedi",$I32*[1]Données!$D$26,AO$3="Dimanche",$I32*[1]Données!$F$26,$B32="SSIAP3",$I32*[1]Données!$C$26)</f>
        <v>#N/A</v>
      </c>
      <c r="AX35" s="58" t="e">
        <f>_xlfn.IFS(AV$7="X",$J32*[1]Données!$I$26,AO$3="Samedi",$J32*[1]Données!$D$26,AO$3="Dimanche",$J32*[1]Données!$F$26,$B32="SSIAP3",$J32*[1]Données!$C$26)</f>
        <v>#N/A</v>
      </c>
      <c r="AY35" s="57" t="e">
        <f>_xlfn.IFS(AV$7="X",$K32*[1]Données!$I$26,AO$3="Samedi",$K32*[1]Données!$D$26,AO$3="Dimanche",$K32*[1]Données!$F$26,$B32="SSIAP3",$K32*[1]Données!$B$26)</f>
        <v>#N/A</v>
      </c>
      <c r="AZ35" s="58">
        <f>IF($B32="SSIAP3",SUM(AV35:AY35),0)</f>
        <v>0</v>
      </c>
      <c r="BA35" s="73"/>
      <c r="BB35" s="73"/>
      <c r="BC35" s="76"/>
      <c r="BD35" s="70"/>
      <c r="BE35" s="70"/>
      <c r="BF35" s="70"/>
      <c r="BG35" s="70"/>
      <c r="BH35" s="58">
        <f>_xlfn.IFS(BH$7="X",BD$32*[1]Données!$H$26,BA$3="Samedi",BD$32*[1]Données!$D$26,BA$3="Dimanche",BD$32*[1]Données!$F$26,$B32="SSIAP3",BD$32*[1]Données!$B$26)</f>
        <v>184</v>
      </c>
      <c r="BI35" s="58">
        <f>_xlfn.IFS(BH$7="X",$I32*[1]Données!$I$26,BA$3="Samedi",$I32*[1]Données!$D$26,BA$3="Dimanche",$I32*[1]Données!$F$26,$B32="SSIAP3",$I32*[1]Données!$C$26)</f>
        <v>368</v>
      </c>
      <c r="BJ35" s="58">
        <f>_xlfn.IFS(BH$7="X",$J32*[1]Données!$I$26,BA$3="Samedi",$J32*[1]Données!$D$26,BA$3="Dimanche",$J32*[1]Données!$F$26,$B32="SSIAP3",$J32*[1]Données!$C$26)</f>
        <v>46</v>
      </c>
      <c r="BK35" s="57">
        <f>_xlfn.IFS(BH$7="X",$K32*[1]Données!$I$26,BA$3="Samedi",$K32*[1]Données!$D$26,BA$3="Dimanche",$K32*[1]Données!$F$26,$B32="SSIAP3",$K32*[1]Données!$B$26)</f>
        <v>46.000000000000085</v>
      </c>
      <c r="BL35" s="58">
        <f>IF($B32="SSIAP3",SUM(BH35:BK35),0)</f>
        <v>0</v>
      </c>
      <c r="BM35" s="73"/>
      <c r="BN35" s="73"/>
      <c r="BO35" s="76"/>
      <c r="BP35" s="70"/>
      <c r="BQ35" s="70"/>
      <c r="BR35" s="70"/>
      <c r="BS35" s="70"/>
      <c r="BT35" s="58">
        <f>_xlfn.IFS(BT$7="X",BP$32*[1]Données!$H$26,BM$3="Samedi",BP$32*[1]Données!$D$26,BM$3="Dimanche",BP$32*[1]Données!$F$26,$B32="SSIAP3",BP$32*[1]Données!$B$26)</f>
        <v>202.4</v>
      </c>
      <c r="BU35" s="58">
        <f>_xlfn.IFS(BT$7="X",$I32*[1]Données!$I$26,BM$3="Samedi",$I32*[1]Données!$D$26,BM$3="Dimanche",$I32*[1]Données!$F$26,$B32="SSIAP3",$I32*[1]Données!$C$26)</f>
        <v>404.8</v>
      </c>
      <c r="BV35" s="58">
        <f>_xlfn.IFS(BT$7="X",$J32*[1]Données!$I$26,BM$3="Samedi",$J32*[1]Données!$D$26,BM$3="Dimanche",$J32*[1]Données!$F$26,$B32="SSIAP3",$J32*[1]Données!$C$26)</f>
        <v>50.6</v>
      </c>
      <c r="BW35" s="57">
        <f>_xlfn.IFS(BT$7="X",$K32*[1]Données!$I$26,BM$3="Samedi",$K32*[1]Données!$D$26,BM$3="Dimanche",$K32*[1]Données!$F$26,$B32="SSIAP3",$K32*[1]Données!$B$26)</f>
        <v>50.600000000000094</v>
      </c>
      <c r="BX35" s="58">
        <f>IF($B32="SSIAP3",SUM(BT35:BW35),0)</f>
        <v>0</v>
      </c>
      <c r="BY35" s="73"/>
      <c r="BZ35" s="73"/>
      <c r="CA35" s="76"/>
      <c r="CB35" s="70"/>
      <c r="CC35" s="70"/>
      <c r="CD35" s="70"/>
      <c r="CE35" s="70"/>
      <c r="CF35" s="58" t="e">
        <f>_xlfn.IFS(CF$7="X",CB$32*[1]Données!$H$26,BY$3="Samedi",CB$32*[1]Données!$D$26,BY$3="Dimanche",CB$32*[1]Données!$F$26,$B32="SSIAP3",CB$32*[1]Données!$B$26)</f>
        <v>#N/A</v>
      </c>
      <c r="CG35" s="58" t="e">
        <f>_xlfn.IFS(CF$7="X",$I32*[1]Données!$I$26,BY$3="Samedi",$I32*[1]Données!$D$26,BY$3="Dimanche",$I32*[1]Données!$F$26,$B32="SSIAP3",$I32*[1]Données!$C$26)</f>
        <v>#N/A</v>
      </c>
      <c r="CH35" s="58" t="e">
        <f>_xlfn.IFS(CF$7="X",$J32*[1]Données!$I$26,BY$3="Samedi",$J32*[1]Données!$D$26,BY$3="Dimanche",$J32*[1]Données!$F$26,$B32="SSIAP3",$J32*[1]Données!$C$26)</f>
        <v>#N/A</v>
      </c>
      <c r="CI35" s="57" t="e">
        <f>_xlfn.IFS(CF$7="X",$K32*[1]Données!$I$26,BY$3="Samedi",$K32*[1]Données!$D$26,BY$3="Dimanche",$K32*[1]Données!$F$26,$B32="SSIAP3",$K32*[1]Données!$B$26)</f>
        <v>#N/A</v>
      </c>
      <c r="CJ35" s="58">
        <f>IF($B32="SSIAP3",SUM(CF35:CI35),0)</f>
        <v>0</v>
      </c>
      <c r="CK35" s="73"/>
      <c r="CL35" s="73"/>
      <c r="CM35" s="76"/>
      <c r="CN35" s="70"/>
      <c r="CO35" s="70"/>
      <c r="CP35" s="70"/>
      <c r="CQ35" s="70"/>
      <c r="CR35" s="58" t="e">
        <f>_xlfn.IFS(CR$7="X",CN$32*[1]Données!$H$26,CK$3="Samedi",CN$32*[1]Données!$D$26,CK$3="Dimanche",CN$32*[1]Données!$F$26,$B32="SSIAP3",CN$32*[1]Données!$B$26)</f>
        <v>#N/A</v>
      </c>
      <c r="CS35" s="58" t="e">
        <f>_xlfn.IFS(CR$7="X",$I32*[1]Données!$I$26,CK$3="Samedi",$I32*[1]Données!$D$26,CK$3="Dimanche",$I32*[1]Données!$F$26,$B32="SSIAP3",$I32*[1]Données!$C$26)</f>
        <v>#N/A</v>
      </c>
      <c r="CT35" s="58" t="e">
        <f>_xlfn.IFS(CR$7="X",$J32*[1]Données!$I$26,CK$3="Samedi",$J32*[1]Données!$D$26,CK$3="Dimanche",$J32*[1]Données!$F$26,$B32="SSIAP3",$J32*[1]Données!$C$26)</f>
        <v>#N/A</v>
      </c>
      <c r="CU35" s="57" t="e">
        <f>_xlfn.IFS(CR$7="X",$K32*[1]Données!$I$26,CK$3="Samedi",$K32*[1]Données!$D$26,CK$3="Dimanche",$K32*[1]Données!$F$26,$B32="SSIAP3",$K32*[1]Données!$B$26)</f>
        <v>#N/A</v>
      </c>
      <c r="CV35" s="58">
        <f>IF($B32="SSIAP3",SUM(CR35:CU35),0)</f>
        <v>0</v>
      </c>
      <c r="CW35" s="73"/>
      <c r="CX35" s="73"/>
      <c r="CY35" s="76"/>
      <c r="CZ35" s="70"/>
      <c r="DA35" s="70"/>
      <c r="DB35" s="70"/>
      <c r="DC35" s="70"/>
      <c r="DD35" s="58" t="e">
        <f>_xlfn.IFS(DD$7="X",CZ$32*[1]Données!$H$26,CW$3="Samedi",CZ$32*[1]Données!$D$26,CW$3="Dimanche",CZ$32*[1]Données!$F$26,$B32="SSIAP3",CZ$32*[1]Données!$B$26)</f>
        <v>#N/A</v>
      </c>
      <c r="DE35" s="58" t="e">
        <f>_xlfn.IFS(DD$7="X",$I32*[1]Données!$I$26,CW$3="Samedi",$I32*[1]Données!$D$26,CW$3="Dimanche",$I32*[1]Données!$F$26,$B32="SSIAP3",$I32*[1]Données!$C$26)</f>
        <v>#N/A</v>
      </c>
      <c r="DF35" s="58" t="e">
        <f>_xlfn.IFS(DD$7="X",$J32*[1]Données!$I$26,CW$3="Samedi",$J32*[1]Données!$D$26,CW$3="Dimanche",$J32*[1]Données!$F$26,$B32="SSIAP3",$J32*[1]Données!$C$26)</f>
        <v>#N/A</v>
      </c>
      <c r="DG35" s="57" t="e">
        <f>_xlfn.IFS(DD$7="X",$K32*[1]Données!$I$26,CW$3="Samedi",$K32*[1]Données!$D$26,CW$3="Dimanche",$K32*[1]Données!$F$26,$B32="SSIAP3",$K32*[1]Données!$B$26)</f>
        <v>#N/A</v>
      </c>
      <c r="DH35" s="58">
        <f>IF($B32="SSIAP3",SUM(DD35:DG35),0)</f>
        <v>0</v>
      </c>
      <c r="DI35" s="73"/>
      <c r="DJ35" s="73"/>
      <c r="DK35" s="76"/>
      <c r="DL35" s="70"/>
      <c r="DM35" s="70"/>
      <c r="DN35" s="70"/>
      <c r="DO35" s="70"/>
      <c r="DP35" s="58" t="e">
        <f>_xlfn.IFS(DP$7="X",DL$32*[1]Données!$H$26,DI$3="Samedi",DL$32*[1]Données!$D$26,DI$3="Dimanche",DL$32*[1]Données!$F$26,$B32="SSIAP3",DL$32*[1]Données!$B$26)</f>
        <v>#N/A</v>
      </c>
      <c r="DQ35" s="58" t="e">
        <f>_xlfn.IFS(DP$7="X",$I32*[1]Données!$I$26,DI$3="Samedi",$I32*[1]Données!$D$26,DI$3="Dimanche",$I32*[1]Données!$F$26,$B32="SSIAP3",$I32*[1]Données!$C$26)</f>
        <v>#N/A</v>
      </c>
      <c r="DR35" s="58" t="e">
        <f>_xlfn.IFS(DP$7="X",$J32*[1]Données!$I$26,DI$3="Samedi",$J32*[1]Données!$D$26,DI$3="Dimanche",$J32*[1]Données!$F$26,$B32="SSIAP3",$J32*[1]Données!$C$26)</f>
        <v>#N/A</v>
      </c>
      <c r="DS35" s="57" t="e">
        <f>_xlfn.IFS(DP$7="X",$K32*[1]Données!$I$26,DI$3="Samedi",$K32*[1]Données!$D$26,DI$3="Dimanche",$K32*[1]Données!$F$26,$B32="SSIAP3",$K32*[1]Données!$B$26)</f>
        <v>#N/A</v>
      </c>
      <c r="DT35" s="58">
        <f>IF($B32="SSIAP3",SUM(DP35:DS35),0)</f>
        <v>0</v>
      </c>
      <c r="DU35" s="73"/>
      <c r="DV35" s="73"/>
      <c r="DW35" s="76"/>
      <c r="DX35" s="70"/>
      <c r="DY35" s="70"/>
      <c r="DZ35" s="70"/>
      <c r="EA35" s="70"/>
      <c r="EB35" s="58" t="e">
        <f>_xlfn.IFS(EB$7="X",DX$32*[1]Données!$H$26,DU$3="Samedi",DX$32*[1]Données!$D$26,DU$3="Dimanche",DX$32*[1]Données!$F$26,$B32="SSIAP3",DX$32*[1]Données!$B$26)</f>
        <v>#N/A</v>
      </c>
      <c r="EC35" s="58" t="e">
        <f>_xlfn.IFS(EB$7="X",$I32*[1]Données!$I$26,DU$3="Samedi",$I32*[1]Données!$D$26,DU$3="Dimanche",$I32*[1]Données!$F$26,$B32="SSIAP3",$I32*[1]Données!$C$26)</f>
        <v>#N/A</v>
      </c>
      <c r="ED35" s="58" t="e">
        <f>_xlfn.IFS(EB$7="X",$J32*[1]Données!$I$26,DU$3="Samedi",$J32*[1]Données!$D$26,DU$3="Dimanche",$J32*[1]Données!$F$26,$B32="SSIAP3",$J32*[1]Données!$C$26)</f>
        <v>#N/A</v>
      </c>
      <c r="EE35" s="57" t="e">
        <f>_xlfn.IFS(EB$7="X",$K32*[1]Données!$I$26,DU$3="Samedi",$K32*[1]Données!$D$26,DU$3="Dimanche",$K32*[1]Données!$F$26,$B32="SSIAP3",$K32*[1]Données!$B$26)</f>
        <v>#N/A</v>
      </c>
      <c r="EF35" s="58">
        <f>IF($B32="SSIAP3",SUM(EB35:EE35),0)</f>
        <v>0</v>
      </c>
      <c r="EG35" s="73"/>
      <c r="EH35" s="73"/>
      <c r="EI35" s="76"/>
      <c r="EJ35" s="70"/>
      <c r="EK35" s="70"/>
      <c r="EL35" s="70"/>
      <c r="EM35" s="70"/>
      <c r="EN35" s="58">
        <f>_xlfn.IFS(EN$7="X",EJ$32*[1]Données!$H$26,EG$3="Samedi",EJ$32*[1]Données!$D$26,EG$3="Dimanche",EJ$32*[1]Données!$F$26,$B32="SSIAP3",EJ$32*[1]Données!$B$26)</f>
        <v>184</v>
      </c>
      <c r="EO35" s="58">
        <f>_xlfn.IFS(EN$7="X",$I32*[1]Données!$I$26,EG$3="Samedi",$I32*[1]Données!$D$26,EG$3="Dimanche",$I32*[1]Données!$F$26,$B32="SSIAP3",$I32*[1]Données!$C$26)</f>
        <v>368</v>
      </c>
      <c r="EP35" s="58">
        <f>_xlfn.IFS(EN$7="X",$J32*[1]Données!$I$26,EG$3="Samedi",$J32*[1]Données!$D$26,EG$3="Dimanche",$J32*[1]Données!$F$26,$B32="SSIAP3",$J32*[1]Données!$C$26)</f>
        <v>46</v>
      </c>
      <c r="EQ35" s="57">
        <f>_xlfn.IFS(EN$7="X",$K32*[1]Données!$I$26,EG$3="Samedi",$K32*[1]Données!$D$26,EG$3="Dimanche",$K32*[1]Données!$F$26,$B32="SSIAP3",$K32*[1]Données!$B$26)</f>
        <v>46.000000000000085</v>
      </c>
      <c r="ER35" s="58">
        <f>IF($B32="SSIAP3",SUM(EN35:EQ35),0)</f>
        <v>0</v>
      </c>
      <c r="ES35" s="73"/>
      <c r="ET35" s="73"/>
      <c r="EU35" s="76"/>
      <c r="EV35" s="70"/>
      <c r="EW35" s="70"/>
      <c r="EX35" s="70"/>
      <c r="EY35" s="70"/>
      <c r="EZ35" s="58">
        <f>_xlfn.IFS(EZ$7="X",EV$32*[1]Données!$H$26,ES$3="Samedi",EV$32*[1]Données!$D$26,ES$3="Dimanche",EV$32*[1]Données!$F$26,$B32="SSIAP3",EV$32*[1]Données!$B$26)</f>
        <v>202.4</v>
      </c>
      <c r="FA35" s="58">
        <f>_xlfn.IFS(EZ$7="X",$I32*[1]Données!$I$26,ES$3="Samedi",$I32*[1]Données!$D$26,ES$3="Dimanche",$I32*[1]Données!$F$26,$B32="SSIAP3",$I32*[1]Données!$C$26)</f>
        <v>404.8</v>
      </c>
      <c r="FB35" s="58">
        <f>_xlfn.IFS(EZ$7="X",$J32*[1]Données!$I$26,ES$3="Samedi",$J32*[1]Données!$D$26,ES$3="Dimanche",$J32*[1]Données!$F$26,$B32="SSIAP3",$J32*[1]Données!$C$26)</f>
        <v>50.6</v>
      </c>
      <c r="FC35" s="57">
        <f>_xlfn.IFS(EZ$7="X",$K32*[1]Données!$I$26,ES$3="Samedi",$K32*[1]Données!$D$26,ES$3="Dimanche",$K32*[1]Données!$F$26,$B32="SSIAP3",$K32*[1]Données!$B$26)</f>
        <v>50.600000000000094</v>
      </c>
      <c r="FD35" s="58">
        <f>IF($B32="SSIAP3",SUM(EZ35:FC35),0)</f>
        <v>0</v>
      </c>
      <c r="FE35" s="73"/>
      <c r="FF35" s="73"/>
      <c r="FG35" s="76"/>
      <c r="FH35" s="70"/>
      <c r="FI35" s="70"/>
      <c r="FJ35" s="70"/>
      <c r="FK35" s="70"/>
      <c r="FL35" s="58" t="e">
        <f>_xlfn.IFS(FL$7="X",FH$32*[1]Données!$H$26,FE$3="Samedi",FH$32*[1]Données!$D$26,FE$3="Dimanche",FH$32*[1]Données!$F$26,$B32="SSIAP3",FH$32*[1]Données!$B$26)</f>
        <v>#N/A</v>
      </c>
      <c r="FM35" s="58" t="e">
        <f>_xlfn.IFS(FL$7="X",$I32*[1]Données!$I$26,FE$3="Samedi",$I32*[1]Données!$D$26,FE$3="Dimanche",$I32*[1]Données!$F$26,$B32="SSIAP3",$I32*[1]Données!$C$26)</f>
        <v>#N/A</v>
      </c>
      <c r="FN35" s="58" t="e">
        <f>_xlfn.IFS(FL$7="X",$J32*[1]Données!$I$26,FE$3="Samedi",$J32*[1]Données!$D$26,FE$3="Dimanche",$J32*[1]Données!$F$26,$B32="SSIAP3",$J32*[1]Données!$C$26)</f>
        <v>#N/A</v>
      </c>
      <c r="FO35" s="57" t="e">
        <f>_xlfn.IFS(FL$7="X",$K32*[1]Données!$I$26,FE$3="Samedi",$K32*[1]Données!$D$26,FE$3="Dimanche",$K32*[1]Données!$F$26,$B32="SSIAP3",$K32*[1]Données!$B$26)</f>
        <v>#N/A</v>
      </c>
      <c r="FP35" s="58">
        <f>IF($B32="SSIAP3",SUM(FL35:FO35),0)</f>
        <v>0</v>
      </c>
      <c r="FQ35" s="73"/>
      <c r="FR35" s="73"/>
      <c r="FS35" s="76"/>
      <c r="FT35" s="70"/>
      <c r="FU35" s="70"/>
      <c r="FV35" s="70"/>
      <c r="FW35" s="70"/>
      <c r="FX35" s="58" t="e">
        <f>_xlfn.IFS(FX$7="X",FT$32*[1]Données!$H$26,FQ$3="Samedi",FT$32*[1]Données!$D$26,FQ$3="Dimanche",FT$32*[1]Données!$F$26,$B32="SSIAP3",FT$32*[1]Données!$B$26)</f>
        <v>#N/A</v>
      </c>
      <c r="FY35" s="58" t="e">
        <f>_xlfn.IFS(FX$7="X",$I32*[1]Données!$I$26,FQ$3="Samedi",$I32*[1]Données!$D$26,FQ$3="Dimanche",$I32*[1]Données!$F$26,$B32="SSIAP3",$I32*[1]Données!$C$26)</f>
        <v>#N/A</v>
      </c>
      <c r="FZ35" s="58" t="e">
        <f>_xlfn.IFS(FX$7="X",$J32*[1]Données!$I$26,FQ$3="Samedi",$J32*[1]Données!$D$26,FQ$3="Dimanche",$J32*[1]Données!$F$26,$B32="SSIAP3",$J32*[1]Données!$C$26)</f>
        <v>#N/A</v>
      </c>
      <c r="GA35" s="57" t="e">
        <f>_xlfn.IFS(FX$7="X",$K32*[1]Données!$I$26,FQ$3="Samedi",$K32*[1]Données!$D$26,FQ$3="Dimanche",$K32*[1]Données!$F$26,$B32="SSIAP3",$K32*[1]Données!$B$26)</f>
        <v>#N/A</v>
      </c>
      <c r="GB35" s="58">
        <f>IF($B32="SSIAP3",SUM(FX35:GA35),0)</f>
        <v>0</v>
      </c>
      <c r="GC35" s="73"/>
      <c r="GD35" s="73"/>
      <c r="GE35" s="76"/>
      <c r="GF35" s="70"/>
      <c r="GG35" s="70"/>
      <c r="GH35" s="70"/>
      <c r="GI35" s="70"/>
      <c r="GJ35" s="58" t="e">
        <f>_xlfn.IFS(GJ$7="X",GF$32*[1]Données!$H$26,GC$3="Samedi",GF$32*[1]Données!$D$26,GC$3="Dimanche",GF$32*[1]Données!$F$26,$B32="SSIAP3",GF$32*[1]Données!$B$26)</f>
        <v>#N/A</v>
      </c>
      <c r="GK35" s="58" t="e">
        <f>_xlfn.IFS(GJ$7="X",$I32*[1]Données!$I$26,GC$3="Samedi",$I32*[1]Données!$D$26,GC$3="Dimanche",$I32*[1]Données!$F$26,$B32="SSIAP3",$I32*[1]Données!$C$26)</f>
        <v>#N/A</v>
      </c>
      <c r="GL35" s="58" t="e">
        <f>_xlfn.IFS(GJ$7="X",$J32*[1]Données!$I$26,GC$3="Samedi",$J32*[1]Données!$D$26,GC$3="Dimanche",$J32*[1]Données!$F$26,$B32="SSIAP3",$J32*[1]Données!$C$26)</f>
        <v>#N/A</v>
      </c>
      <c r="GM35" s="57" t="e">
        <f>_xlfn.IFS(GJ$7="X",$K32*[1]Données!$I$26,GC$3="Samedi",$K32*[1]Données!$D$26,GC$3="Dimanche",$K32*[1]Données!$F$26,$B32="SSIAP3",$K32*[1]Données!$B$26)</f>
        <v>#N/A</v>
      </c>
      <c r="GN35" s="58">
        <f>IF($B32="SSIAP3",SUM(GJ35:GM35),0)</f>
        <v>0</v>
      </c>
      <c r="GO35" s="73"/>
      <c r="GP35" s="73"/>
      <c r="GQ35" s="76"/>
      <c r="GR35" s="70"/>
      <c r="GS35" s="70"/>
      <c r="GT35" s="70"/>
      <c r="GU35" s="70"/>
      <c r="GV35" s="58" t="e">
        <f>_xlfn.IFS(GV$7="X",GR$32*[1]Données!$H$26,GO$3="Samedi",GR$32*[1]Données!$D$26,GO$3="Dimanche",GR$32*[1]Données!$F$26,$B32="SSIAP3",GR$32*[1]Données!$B$26)</f>
        <v>#N/A</v>
      </c>
      <c r="GW35" s="58" t="e">
        <f>_xlfn.IFS(GV$7="X",$I32*[1]Données!$I$26,GO$3="Samedi",$I32*[1]Données!$D$26,GO$3="Dimanche",$I32*[1]Données!$F$26,$B32="SSIAP3",$I32*[1]Données!$C$26)</f>
        <v>#N/A</v>
      </c>
      <c r="GX35" s="58" t="e">
        <f>_xlfn.IFS(GV$7="X",$J32*[1]Données!$I$26,GO$3="Samedi",$J32*[1]Données!$D$26,GO$3="Dimanche",$J32*[1]Données!$F$26,$B32="SSIAP3",$J32*[1]Données!$C$26)</f>
        <v>#N/A</v>
      </c>
      <c r="GY35" s="57" t="e">
        <f>_xlfn.IFS(GV$7="X",$K32*[1]Données!$I$26,GO$3="Samedi",$K32*[1]Données!$D$26,GO$3="Dimanche",$K32*[1]Données!$F$26,$B32="SSIAP3",$K32*[1]Données!$B$26)</f>
        <v>#N/A</v>
      </c>
      <c r="GZ35" s="58">
        <f>IF($B32="SSIAP3",SUM(GV35:GY35),0)</f>
        <v>0</v>
      </c>
      <c r="HA35" s="73"/>
      <c r="HB35" s="73"/>
      <c r="HC35" s="76"/>
      <c r="HD35" s="70"/>
      <c r="HE35" s="70"/>
      <c r="HF35" s="70"/>
      <c r="HG35" s="70"/>
      <c r="HH35" s="58" t="e">
        <f>_xlfn.IFS(HH$7="X",HD$32*[1]Données!$H$26,HA$3="Samedi",HD$32*[1]Données!$D$26,HA$3="Dimanche",HD$32*[1]Données!$F$26,$B32="SSIAP3",HD$32*[1]Données!$B$26)</f>
        <v>#N/A</v>
      </c>
      <c r="HI35" s="58" t="e">
        <f>_xlfn.IFS(HH$7="X",$I32*[1]Données!$I$26,HA$3="Samedi",$I32*[1]Données!$D$26,HA$3="Dimanche",$I32*[1]Données!$F$26,$B32="SSIAP3",$I32*[1]Données!$C$26)</f>
        <v>#N/A</v>
      </c>
      <c r="HJ35" s="58" t="e">
        <f>_xlfn.IFS(HH$7="X",$J32*[1]Données!$I$26,HA$3="Samedi",$J32*[1]Données!$D$26,HA$3="Dimanche",$J32*[1]Données!$F$26,$B32="SSIAP3",$J32*[1]Données!$C$26)</f>
        <v>#N/A</v>
      </c>
      <c r="HK35" s="57" t="e">
        <f>_xlfn.IFS(HH$7="X",$K32*[1]Données!$I$26,HA$3="Samedi",$K32*[1]Données!$D$26,HA$3="Dimanche",$K32*[1]Données!$F$26,$B32="SSIAP3",$K32*[1]Données!$B$26)</f>
        <v>#N/A</v>
      </c>
      <c r="HL35" s="58">
        <f>IF($B32="SSIAP3",SUM(HH35:HK35),0)</f>
        <v>0</v>
      </c>
      <c r="HM35" s="73"/>
      <c r="HN35" s="73"/>
      <c r="HO35" s="76"/>
      <c r="HP35" s="70"/>
      <c r="HQ35" s="70"/>
      <c r="HR35" s="70"/>
      <c r="HS35" s="70"/>
      <c r="HT35" s="58">
        <f>_xlfn.IFS(HT$7="X",HP$32*[1]Données!$H$26,HM$3="Samedi",HP$32*[1]Données!$D$26,HM$3="Dimanche",HP$32*[1]Données!$F$26,$B32="SSIAP3",HP$32*[1]Données!$B$26)</f>
        <v>184</v>
      </c>
      <c r="HU35" s="58">
        <f>_xlfn.IFS(HT$7="X",$I32*[1]Données!$I$26,HM$3="Samedi",$I32*[1]Données!$D$26,HM$3="Dimanche",$I32*[1]Données!$F$26,$B32="SSIAP3",$I32*[1]Données!$C$26)</f>
        <v>368</v>
      </c>
      <c r="HV35" s="58">
        <f>_xlfn.IFS(HT$7="X",$J32*[1]Données!$I$26,HM$3="Samedi",$J32*[1]Données!$D$26,HM$3="Dimanche",$J32*[1]Données!$F$26,$B32="SSIAP3",$J32*[1]Données!$C$26)</f>
        <v>46</v>
      </c>
      <c r="HW35" s="57">
        <f>_xlfn.IFS(HT$7="X",$K32*[1]Données!$I$26,HM$3="Samedi",$K32*[1]Données!$D$26,HM$3="Dimanche",$K32*[1]Données!$F$26,$B32="SSIAP3",$K32*[1]Données!$B$26)</f>
        <v>46.000000000000085</v>
      </c>
      <c r="HX35" s="58">
        <f>IF($B32="SSIAP3",SUM(HT35:HW35),0)</f>
        <v>0</v>
      </c>
      <c r="HY35" s="73"/>
      <c r="HZ35" s="73"/>
      <c r="IA35" s="76"/>
      <c r="IB35" s="70"/>
      <c r="IC35" s="70"/>
      <c r="ID35" s="70"/>
      <c r="IE35" s="70"/>
      <c r="IF35" s="58">
        <f>_xlfn.IFS(IF$7="X",IB$32*[1]Données!$H$26,HY$3="Samedi",IB$32*[1]Données!$D$26,HY$3="Dimanche",IB$32*[1]Données!$F$26,$B32="SSIAP3",IB$32*[1]Données!$B$26)</f>
        <v>202.4</v>
      </c>
      <c r="IG35" s="58">
        <f>_xlfn.IFS(IF$7="X",$I32*[1]Données!$I$26,HY$3="Samedi",$I32*[1]Données!$D$26,HY$3="Dimanche",$I32*[1]Données!$F$26,$B32="SSIAP3",$I32*[1]Données!$C$26)</f>
        <v>404.8</v>
      </c>
      <c r="IH35" s="58">
        <f>_xlfn.IFS(IF$7="X",$J32*[1]Données!$I$26,HY$3="Samedi",$J32*[1]Données!$D$26,HY$3="Dimanche",$J32*[1]Données!$F$26,$B32="SSIAP3",$J32*[1]Données!$C$26)</f>
        <v>50.6</v>
      </c>
      <c r="II35" s="57">
        <f>_xlfn.IFS(IF$7="X",$K32*[1]Données!$I$26,HY$3="Samedi",$K32*[1]Données!$D$26,HY$3="Dimanche",$K32*[1]Données!$F$26,$B32="SSIAP3",$K32*[1]Données!$B$26)</f>
        <v>50.600000000000094</v>
      </c>
      <c r="IJ35" s="58">
        <f>IF($B32="SSIAP3",SUM(IF35:II35),0)</f>
        <v>0</v>
      </c>
      <c r="IK35" s="73"/>
      <c r="IL35" s="73"/>
      <c r="IM35" s="76"/>
      <c r="IN35" s="70"/>
      <c r="IO35" s="70"/>
      <c r="IP35" s="70"/>
      <c r="IQ35" s="70"/>
      <c r="IR35" s="58" t="e">
        <f>_xlfn.IFS(IR$7="X",IN$32*[1]Données!$H$26,IK$3="Samedi",IN$32*[1]Données!$D$26,IK$3="Dimanche",IN$32*[1]Données!$F$26,$B32="SSIAP3",IN$32*[1]Données!$B$26)</f>
        <v>#N/A</v>
      </c>
      <c r="IS35" s="58" t="e">
        <f>_xlfn.IFS(IR$7="X",$I32*[1]Données!$I$26,IK$3="Samedi",$I32*[1]Données!$D$26,IK$3="Dimanche",$I32*[1]Données!$F$26,$B32="SSIAP3",$I32*[1]Données!$C$26)</f>
        <v>#N/A</v>
      </c>
      <c r="IT35" s="58" t="e">
        <f>_xlfn.IFS(IR$7="X",$J32*[1]Données!$I$26,IK$3="Samedi",$J32*[1]Données!$D$26,IK$3="Dimanche",$J32*[1]Données!$F$26,$B32="SSIAP3",$J32*[1]Données!$C$26)</f>
        <v>#N/A</v>
      </c>
      <c r="IU35" s="57" t="e">
        <f>_xlfn.IFS(IR$7="X",$K32*[1]Données!$I$26,IK$3="Samedi",$K32*[1]Données!$D$26,IK$3="Dimanche",$K32*[1]Données!$F$26,$B32="SSIAP3",$K32*[1]Données!$B$26)</f>
        <v>#N/A</v>
      </c>
      <c r="IV35" s="58">
        <f>IF($B32="SSIAP3",SUM(IR35:IU35),0)</f>
        <v>0</v>
      </c>
      <c r="IW35" s="73"/>
      <c r="IX35" s="73"/>
      <c r="IY35" s="76"/>
      <c r="IZ35" s="70"/>
      <c r="JA35" s="70"/>
      <c r="JB35" s="70"/>
      <c r="JC35" s="70"/>
      <c r="JD35" s="58" t="e">
        <f>_xlfn.IFS(JD$7="X",IZ$32*[1]Données!$H$26,IW$3="Samedi",IZ$32*[1]Données!$D$26,IW$3="Dimanche",IZ$32*[1]Données!$F$26,$B32="SSIAP3",IZ$32*[1]Données!$B$26)</f>
        <v>#N/A</v>
      </c>
      <c r="JE35" s="58" t="e">
        <f>_xlfn.IFS(JD$7="X",$I32*[1]Données!$I$26,IW$3="Samedi",$I32*[1]Données!$D$26,IW$3="Dimanche",$I32*[1]Données!$F$26,$B32="SSIAP3",$I32*[1]Données!$C$26)</f>
        <v>#N/A</v>
      </c>
      <c r="JF35" s="58" t="e">
        <f>_xlfn.IFS(JD$7="X",$J32*[1]Données!$I$26,IW$3="Samedi",$J32*[1]Données!$D$26,IW$3="Dimanche",$J32*[1]Données!$F$26,$B32="SSIAP3",$J32*[1]Données!$C$26)</f>
        <v>#N/A</v>
      </c>
      <c r="JG35" s="57" t="e">
        <f>_xlfn.IFS(JD$7="X",$K32*[1]Données!$I$26,IW$3="Samedi",$K32*[1]Données!$D$26,IW$3="Dimanche",$K32*[1]Données!$F$26,$B32="SSIAP3",$K32*[1]Données!$B$26)</f>
        <v>#N/A</v>
      </c>
      <c r="JH35" s="58">
        <f>IF($B32="SSIAP3",SUM(JD35:JG35),0)</f>
        <v>0</v>
      </c>
      <c r="JI35" s="73"/>
      <c r="JJ35" s="73"/>
      <c r="JK35" s="76"/>
      <c r="JL35" s="70"/>
      <c r="JM35" s="70"/>
      <c r="JN35" s="70"/>
      <c r="JO35" s="70"/>
      <c r="JP35" s="58" t="e">
        <f>_xlfn.IFS(JP$7="X",JL$32*[1]Données!$H$26,JI$3="Samedi",JL$32*[1]Données!$D$26,JI$3="Dimanche",JL$32*[1]Données!$F$26,$B32="SSIAP3",JL$32*[1]Données!$B$26)</f>
        <v>#N/A</v>
      </c>
      <c r="JQ35" s="58" t="e">
        <f>_xlfn.IFS(JP$7="X",$I32*[1]Données!$I$26,JI$3="Samedi",$I32*[1]Données!$D$26,JI$3="Dimanche",$I32*[1]Données!$F$26,$B32="SSIAP3",$I32*[1]Données!$C$26)</f>
        <v>#N/A</v>
      </c>
      <c r="JR35" s="58" t="e">
        <f>_xlfn.IFS(JP$7="X",$J32*[1]Données!$I$26,JI$3="Samedi",$J32*[1]Données!$D$26,JI$3="Dimanche",$J32*[1]Données!$F$26,$B32="SSIAP3",$J32*[1]Données!$C$26)</f>
        <v>#N/A</v>
      </c>
      <c r="JS35" s="57" t="e">
        <f>_xlfn.IFS(JP$7="X",$K32*[1]Données!$I$26,JI$3="Samedi",$K32*[1]Données!$D$26,JI$3="Dimanche",$K32*[1]Données!$F$26,$B32="SSIAP3",$K32*[1]Données!$B$26)</f>
        <v>#N/A</v>
      </c>
      <c r="JT35" s="58">
        <f>IF($B32="SSIAP3",SUM(JP35:JS35),0)</f>
        <v>0</v>
      </c>
      <c r="JU35" s="73"/>
      <c r="JV35" s="73"/>
      <c r="JW35" s="76"/>
      <c r="JX35" s="70"/>
      <c r="JY35" s="70"/>
      <c r="JZ35" s="70"/>
      <c r="KA35" s="70"/>
      <c r="KB35" s="58" t="e">
        <f>_xlfn.IFS(KB$7="X",JX$32*[1]Données!$H$26,JU$3="Samedi",JX$32*[1]Données!$D$26,JU$3="Dimanche",JX$32*[1]Données!$F$26,$B32="SSIAP3",JX$32*[1]Données!$B$26)</f>
        <v>#N/A</v>
      </c>
      <c r="KC35" s="58" t="e">
        <f>_xlfn.IFS(KB$7="X",$I32*[1]Données!$I$26,JU$3="Samedi",$I32*[1]Données!$D$26,JU$3="Dimanche",$I32*[1]Données!$F$26,$B32="SSIAP3",$I32*[1]Données!$C$26)</f>
        <v>#N/A</v>
      </c>
      <c r="KD35" s="58" t="e">
        <f>_xlfn.IFS(KB$7="X",$J32*[1]Données!$I$26,JU$3="Samedi",$J32*[1]Données!$D$26,JU$3="Dimanche",$J32*[1]Données!$F$26,$B32="SSIAP3",$J32*[1]Données!$C$26)</f>
        <v>#N/A</v>
      </c>
      <c r="KE35" s="57" t="e">
        <f>_xlfn.IFS(KB$7="X",$K32*[1]Données!$I$26,JU$3="Samedi",$K32*[1]Données!$D$26,JU$3="Dimanche",$K32*[1]Données!$F$26,$B32="SSIAP3",$K32*[1]Données!$B$26)</f>
        <v>#N/A</v>
      </c>
      <c r="KF35" s="58">
        <f>IF($B32="SSIAP3",SUM(KB35:KE35),0)</f>
        <v>0</v>
      </c>
      <c r="KG35" s="73"/>
      <c r="KH35" s="73"/>
      <c r="KI35" s="76"/>
      <c r="KJ35" s="70"/>
      <c r="KK35" s="70"/>
      <c r="KL35" s="70"/>
      <c r="KM35" s="70"/>
      <c r="KN35" s="58" t="e">
        <f>_xlfn.IFS(KN$7="X",KJ$32*[1]Données!$H$26,KG$3="Samedi",KJ$32*[1]Données!$D$26,KG$3="Dimanche",KJ$32*[1]Données!$F$26,$B32="SSIAP3",KJ$32*[1]Données!$B$26)</f>
        <v>#N/A</v>
      </c>
      <c r="KO35" s="58" t="e">
        <f>_xlfn.IFS(KN$7="X",$I32*[1]Données!$I$26,KG$3="Samedi",$I32*[1]Données!$D$26,KG$3="Dimanche",$I32*[1]Données!$F$26,$B32="SSIAP3",$I32*[1]Données!$C$26)</f>
        <v>#N/A</v>
      </c>
      <c r="KP35" s="58" t="e">
        <f>_xlfn.IFS(KN$7="X",$J32*[1]Données!$I$26,KG$3="Samedi",$J32*[1]Données!$D$26,KG$3="Dimanche",$J32*[1]Données!$F$26,$B32="SSIAP3",$J32*[1]Données!$C$26)</f>
        <v>#N/A</v>
      </c>
      <c r="KQ35" s="57" t="e">
        <f>_xlfn.IFS(KN$7="X",$K32*[1]Données!$I$26,KG$3="Samedi",$K32*[1]Données!$D$26,KG$3="Dimanche",$K32*[1]Données!$F$26,$B32="SSIAP3",$K32*[1]Données!$B$26)</f>
        <v>#N/A</v>
      </c>
      <c r="KR35" s="58">
        <f>IF($B32="SSIAP3",SUM(KN35:KQ35),0)</f>
        <v>0</v>
      </c>
      <c r="KS35" s="73"/>
      <c r="KT35" s="73"/>
      <c r="KU35" s="76"/>
      <c r="KV35" s="70"/>
      <c r="KW35" s="70"/>
      <c r="KX35" s="70"/>
      <c r="KY35" s="70"/>
      <c r="KZ35" s="58">
        <f>_xlfn.IFS(KZ$7="X",KV$32*[1]Données!$H$26,KS$3="Samedi",KV$32*[1]Données!$D$26,KS$3="Dimanche",KV$32*[1]Données!$F$26,$B32="SSIAP3",KV$32*[1]Données!$B$26)</f>
        <v>184</v>
      </c>
      <c r="LA35" s="58">
        <f>_xlfn.IFS(KZ$7="X",$I32*[1]Données!$I$26,KS$3="Samedi",$I32*[1]Données!$D$26,KS$3="Dimanche",$I32*[1]Données!$F$26,$B32="SSIAP3",$I32*[1]Données!$C$26)</f>
        <v>368</v>
      </c>
      <c r="LB35" s="58">
        <f>_xlfn.IFS(KZ$7="X",$J32*[1]Données!$I$26,KS$3="Samedi",$J32*[1]Données!$D$26,KS$3="Dimanche",$J32*[1]Données!$F$26,$B32="SSIAP3",$J32*[1]Données!$C$26)</f>
        <v>46</v>
      </c>
      <c r="LC35" s="57">
        <f>_xlfn.IFS(KZ$7="X",$K32*[1]Données!$I$26,KS$3="Samedi",$K32*[1]Données!$D$26,KS$3="Dimanche",$K32*[1]Données!$F$26,$B32="SSIAP3",$K32*[1]Données!$B$26)</f>
        <v>46.000000000000085</v>
      </c>
      <c r="LD35" s="58">
        <f>IF($B32="SSIAP3",SUM(KZ35:LC35),0)</f>
        <v>0</v>
      </c>
      <c r="LE35" s="73"/>
      <c r="LF35" s="73"/>
      <c r="LG35" s="76"/>
      <c r="LH35" s="70"/>
      <c r="LI35" s="70"/>
      <c r="LJ35" s="70"/>
      <c r="LK35" s="70"/>
      <c r="LL35" s="58">
        <f>_xlfn.IFS(LL$7="X",LH$32*[1]Données!$H$26,LE$3="Samedi",LH$32*[1]Données!$D$26,LE$3="Dimanche",LH$32*[1]Données!$F$26,$B32="SSIAP3",LH$32*[1]Données!$B$26)</f>
        <v>202.4</v>
      </c>
      <c r="LM35" s="58">
        <f>_xlfn.IFS(LL$7="X",$I32*[1]Données!$I$26,LE$3="Samedi",$I32*[1]Données!$D$26,LE$3="Dimanche",$I32*[1]Données!$F$26,$B32="SSIAP3",$I32*[1]Données!$C$26)</f>
        <v>404.8</v>
      </c>
      <c r="LN35" s="58">
        <f>_xlfn.IFS(LL$7="X",$J32*[1]Données!$I$26,LE$3="Samedi",$J32*[1]Données!$D$26,LE$3="Dimanche",$J32*[1]Données!$F$26,$B32="SSIAP3",$J32*[1]Données!$C$26)</f>
        <v>50.6</v>
      </c>
      <c r="LO35" s="57">
        <f>_xlfn.IFS(LL$7="X",$K32*[1]Données!$I$26,LE$3="Samedi",$K32*[1]Données!$D$26,LE$3="Dimanche",$K32*[1]Données!$F$26,$B32="SSIAP3",$K32*[1]Données!$B$26)</f>
        <v>50.600000000000094</v>
      </c>
      <c r="LP35" s="58">
        <f>IF($B32="SSIAP3",SUM(LL35:LO35),0)</f>
        <v>0</v>
      </c>
      <c r="LQ35" s="73"/>
      <c r="LR35" s="73"/>
      <c r="LS35" s="76"/>
      <c r="LT35" s="70"/>
      <c r="LU35" s="70"/>
      <c r="LV35" s="70"/>
      <c r="LW35" s="70"/>
      <c r="LX35" s="58" t="e">
        <f>_xlfn.IFS(LX$7="X",LT$32*[1]Données!$H$26,LQ$3="Samedi",LT$32*[1]Données!$D$26,LQ$3="Dimanche",LT$32*[1]Données!$F$26,$B32="SSIAP3",LT$32*[1]Données!$B$26)</f>
        <v>#N/A</v>
      </c>
      <c r="LY35" s="58" t="e">
        <f>_xlfn.IFS(LX$7="X",$I32*[1]Données!$I$26,LQ$3="Samedi",$I32*[1]Données!$D$26,LQ$3="Dimanche",$I32*[1]Données!$F$26,$B32="SSIAP3",$I32*[1]Données!$C$26)</f>
        <v>#N/A</v>
      </c>
      <c r="LZ35" s="58" t="e">
        <f>_xlfn.IFS(LX$7="X",$J32*[1]Données!$I$26,LQ$3="Samedi",$J32*[1]Données!$D$26,LQ$3="Dimanche",$J32*[1]Données!$F$26,$B32="SSIAP3",$J32*[1]Données!$C$26)</f>
        <v>#N/A</v>
      </c>
      <c r="MA35" s="57" t="e">
        <f>_xlfn.IFS(LX$7="X",$K32*[1]Données!$I$26,LQ$3="Samedi",$K32*[1]Données!$D$26,LQ$3="Dimanche",$K32*[1]Données!$F$26,$B32="SSIAP3",$K32*[1]Données!$B$26)</f>
        <v>#N/A</v>
      </c>
      <c r="MB35" s="58">
        <f>IF($B32="SSIAP3",SUM(LX35:MA35),0)</f>
        <v>0</v>
      </c>
      <c r="MC35" s="73"/>
      <c r="MD35" s="73"/>
      <c r="ME35" s="76"/>
      <c r="MF35" s="70"/>
      <c r="MG35" s="70"/>
      <c r="MH35" s="70"/>
      <c r="MI35" s="70"/>
      <c r="MJ35" s="58" t="e">
        <f>_xlfn.IFS(MJ$7="X",MF$32*[1]Données!$H$26,MC$3="Samedi",MF$32*[1]Données!$D$26,MC$3="Dimanche",MF$32*[1]Données!$F$26,$B32="SSIAP3",MF$32*[1]Données!$B$26)</f>
        <v>#N/A</v>
      </c>
      <c r="MK35" s="58" t="e">
        <f>_xlfn.IFS(MJ$7="X",$I32*[1]Données!$I$26,MC$3="Samedi",$I32*[1]Données!$D$26,MC$3="Dimanche",$I32*[1]Données!$F$26,$B32="SSIAP3",$I32*[1]Données!$C$26)</f>
        <v>#N/A</v>
      </c>
      <c r="ML35" s="58" t="e">
        <f>_xlfn.IFS(MJ$7="X",$J32*[1]Données!$I$26,MC$3="Samedi",$J32*[1]Données!$D$26,MC$3="Dimanche",$J32*[1]Données!$F$26,$B32="SSIAP3",$J32*[1]Données!$C$26)</f>
        <v>#N/A</v>
      </c>
      <c r="MM35" s="57" t="e">
        <f>_xlfn.IFS(MJ$7="X",$K32*[1]Données!$I$26,MC$3="Samedi",$K32*[1]Données!$D$26,MC$3="Dimanche",$K32*[1]Données!$F$26,$B32="SSIAP3",$K32*[1]Données!$B$26)</f>
        <v>#N/A</v>
      </c>
      <c r="MN35" s="58">
        <f>IF($B32="SSIAP3",SUM(MJ35:MM35),0)</f>
        <v>0</v>
      </c>
      <c r="MO35" s="73"/>
      <c r="MP35" s="73"/>
      <c r="MQ35" s="76"/>
      <c r="MR35" s="70"/>
      <c r="MS35" s="70"/>
      <c r="MT35" s="70"/>
      <c r="MU35" s="70"/>
      <c r="MV35" s="58" t="e">
        <f>_xlfn.IFS(MV$7="X",MR$32*[1]Données!$H$26,MO$3="Samedi",MR$32*[1]Données!$D$26,MO$3="Dimanche",MR$32*[1]Données!$F$26,$B32="SSIAP3",MR$32*[1]Données!$B$26)</f>
        <v>#N/A</v>
      </c>
      <c r="MW35" s="58" t="e">
        <f>_xlfn.IFS(MV$7="X",$I32*[1]Données!$I$26,MO$3="Samedi",$I32*[1]Données!$D$26,MO$3="Dimanche",$I32*[1]Données!$F$26,$B32="SSIAP3",$I32*[1]Données!$C$26)</f>
        <v>#N/A</v>
      </c>
      <c r="MX35" s="58" t="e">
        <f>_xlfn.IFS(MV$7="X",$J32*[1]Données!$I$26,MO$3="Samedi",$J32*[1]Données!$D$26,MO$3="Dimanche",$J32*[1]Données!$F$26,$B32="SSIAP3",$J32*[1]Données!$C$26)</f>
        <v>#N/A</v>
      </c>
      <c r="MY35" s="57" t="e">
        <f>_xlfn.IFS(MV$7="X",$K32*[1]Données!$I$26,MO$3="Samedi",$K32*[1]Données!$D$26,MO$3="Dimanche",$K32*[1]Données!$F$26,$B32="SSIAP3",$K32*[1]Données!$B$26)</f>
        <v>#N/A</v>
      </c>
      <c r="MZ35" s="58">
        <f>IF($B32="SSIAP3",SUM(MV35:MY35),0)</f>
        <v>0</v>
      </c>
      <c r="NA35" s="73"/>
      <c r="NB35" s="73"/>
      <c r="NC35" s="76"/>
      <c r="ND35" s="70"/>
      <c r="NE35" s="70"/>
      <c r="NF35" s="70"/>
      <c r="NG35" s="70"/>
      <c r="NH35" s="58" t="e">
        <f>_xlfn.IFS(NH$7="X",ND$32*[1]Données!$H$26,NA$3="Samedi",ND$32*[1]Données!$D$26,NA$3="Dimanche",ND$32*[1]Données!$F$26,$B32="SSIAP3",ND$32*[1]Données!$B$26)</f>
        <v>#N/A</v>
      </c>
      <c r="NI35" s="58" t="e">
        <f>_xlfn.IFS(NH$7="X",$I32*[1]Données!$I$26,NA$3="Samedi",$I32*[1]Données!$D$26,NA$3="Dimanche",$I32*[1]Données!$F$26,$B32="SSIAP3",$I32*[1]Données!$C$26)</f>
        <v>#N/A</v>
      </c>
      <c r="NJ35" s="58" t="e">
        <f>_xlfn.IFS(NH$7="X",$J32*[1]Données!$I$26,NA$3="Samedi",$J32*[1]Données!$D$26,NA$3="Dimanche",$J32*[1]Données!$F$26,$B32="SSIAP3",$J32*[1]Données!$C$26)</f>
        <v>#N/A</v>
      </c>
      <c r="NK35" s="57" t="e">
        <f>_xlfn.IFS(NH$7="X",$K32*[1]Données!$I$26,NA$3="Samedi",$K32*[1]Données!$D$26,NA$3="Dimanche",$K32*[1]Données!$F$26,$B32="SSIAP3",$K32*[1]Données!$B$26)</f>
        <v>#N/A</v>
      </c>
      <c r="NL35" s="58">
        <f>IF($B32="SSIAP3",SUM(NH35:NK35),0)</f>
        <v>0</v>
      </c>
      <c r="NM35" s="54">
        <f>IF($B32="SSIAP3",SUM($P35+$AB35+$AN35+$AZ35+$BL35+$BX35+$CJ35+$CV35+$DH35+$DT35+$EF35+$ER35+$FD35+$FP35+$GB34+$GB35+$GN35+$GZ35+$HL35+$HX35+$IJ35+$IV35+$JH35+$JT35+$KF35+$KR35+$LD35+$LP35+$MB35+$MN35+$MZ35+$NL35),0)</f>
        <v>0</v>
      </c>
    </row>
    <row r="36" spans="1:377" ht="15.75" thickBot="1">
      <c r="A36" s="77">
        <v>8</v>
      </c>
      <c r="B36" s="80" t="s">
        <v>28</v>
      </c>
      <c r="C36" s="80" t="s">
        <v>44</v>
      </c>
      <c r="D36" s="55"/>
      <c r="E36" s="71">
        <v>0.91666666666666663</v>
      </c>
      <c r="F36" s="71">
        <v>0.33333333333333331</v>
      </c>
      <c r="G36" s="74">
        <f>24*(MOD(F36-E36,1))</f>
        <v>10.000000000000002</v>
      </c>
      <c r="H36" s="68">
        <f>IF(E36&lt;(21/24),(MIN(21-E36*24,G36)),0)</f>
        <v>0</v>
      </c>
      <c r="I36" s="68">
        <f t="shared" ref="I36" si="355">IF(OR(E36&gt;=21/24,H36&lt;&gt;0),MIN(9-MAX(0,E36*24-21),G36-H36),0)</f>
        <v>8</v>
      </c>
      <c r="J36" s="68">
        <f>MAX(0,MIN(1,G36-SUM($H36:I36)))</f>
        <v>1</v>
      </c>
      <c r="K36" s="68">
        <f>MAX(0,G36-SUM(H36:J36))</f>
        <v>1.0000000000000018</v>
      </c>
      <c r="L36" s="56">
        <f>_xlfn.IFS(L$7="X",H$36*[1]Données!$H$23,E$3="Samedi",H$36*[1]Données!$D$23,E$3="Dimanche",H$36*[1]Données!$F51,$B36="ADS",H$36*[1]Données!$B$23)</f>
        <v>0</v>
      </c>
      <c r="M36" s="56">
        <f>_xlfn.IFS(L$7="X",$I36*[1]Données!$I$23,E$3="Samedi",$I36*[1]Données!$D$23,E$3="Dimanche",$I36*[1]Données!$F$23,$B36="ADS",$I36*[1]Données!$C$23)</f>
        <v>422.72</v>
      </c>
      <c r="N36" s="56">
        <f>_xlfn.IFS(L$7="X",$J36*[1]Données!$I$23,E$3="Samedi",$J36*[1]Données!$D$23,E$3="Dimanche",$J36*[1]Données!$F$23,$B36="ADS",$J36*[1]Données!$C$23)</f>
        <v>52.84</v>
      </c>
      <c r="O36" s="56">
        <f>_xlfn.IFS(L$7="X",$K36*[1]Données!$H$23,E$3="Samedi",$K36*[1]Données!$D$23,E$3="Dimanche",$K36*[1]Données!$F$23,$B36="ADS",$K36*[1]Données!$B$23)</f>
        <v>47.600000000000087</v>
      </c>
      <c r="P36" s="56">
        <f>IF($B36="ADS",SUM(L36:O36),0)</f>
        <v>523.1600000000002</v>
      </c>
      <c r="Q36" s="71">
        <v>0.70833333333333337</v>
      </c>
      <c r="R36" s="71">
        <v>0.33333333333333331</v>
      </c>
      <c r="S36" s="74">
        <f>24*(MOD(R36-Q36,1))</f>
        <v>15</v>
      </c>
      <c r="T36" s="68">
        <f>IF(Q36&lt;(21/24),(MIN(21-Q36*24,S36)),0)</f>
        <v>4</v>
      </c>
      <c r="U36" s="68">
        <f t="shared" ref="U36" si="356">IF(OR(Q36&gt;=21/24,T36&lt;&gt;0),MIN(9-MAX(0,Q36*24-21),S36-T36),0)</f>
        <v>9</v>
      </c>
      <c r="V36" s="68">
        <f>MAX(0,MIN(1,S36-SUM($T36:U36)))</f>
        <v>1</v>
      </c>
      <c r="W36" s="68">
        <f>MAX(0,S36-SUM(T36:V36))</f>
        <v>1</v>
      </c>
      <c r="X36" s="56">
        <f>_xlfn.IFS(X$7="X",T$36*[1]Données!$H$23,Q$3="Samedi",T$36*[1]Données!$D$23,Q$3="Dimanche",T$36*[1]Données!$F51,$B36="ADS",T$36*[1]Données!$B$23)</f>
        <v>95.2</v>
      </c>
      <c r="Y36" s="56">
        <f>_xlfn.IFS(X$7="X",$I36*[1]Données!$I$23,Q$3="Samedi",$I36*[1]Données!$D$23,Q$3="Dimanche",$I36*[1]Données!$F$23,$B36="ADS",$I36*[1]Données!$C$23)</f>
        <v>211.36</v>
      </c>
      <c r="Z36" s="56">
        <f>_xlfn.IFS(X$7="X",$J36*[1]Données!$I$23,Q$3="Samedi",$J36*[1]Données!$D$23,Q$3="Dimanche",$J36*[1]Données!$F$23,$B36="ADS",$J36*[1]Données!$C$23)</f>
        <v>26.42</v>
      </c>
      <c r="AA36" s="56">
        <f>_xlfn.IFS(X$7="X",$K36*[1]Données!$H$23,Q$3="Samedi",$K36*[1]Données!$D$23,Q$3="Dimanche",$K36*[1]Données!$F$23,$B36="ADS",$K36*[1]Données!$B$23)</f>
        <v>23.800000000000043</v>
      </c>
      <c r="AB36" s="56">
        <f>IF($B36="ADS",SUM(X36:AA36),0)</f>
        <v>356.78000000000009</v>
      </c>
      <c r="AC36" s="71">
        <v>0.70833333333333337</v>
      </c>
      <c r="AD36" s="71">
        <v>0.33333333333333331</v>
      </c>
      <c r="AE36" s="74">
        <f>24*(MOD(AD36-AC36,1))</f>
        <v>15</v>
      </c>
      <c r="AF36" s="68">
        <f>IF(AC36&lt;(21/24),(MIN(21-AC36*24,AE36)),0)</f>
        <v>4</v>
      </c>
      <c r="AG36" s="68">
        <f t="shared" ref="AG36" si="357">IF(OR(AC36&gt;=21/24,AF36&lt;&gt;0),MIN(9-MAX(0,AC36*24-21),AE36-AF36),0)</f>
        <v>9</v>
      </c>
      <c r="AH36" s="68">
        <f>MAX(0,MIN(1,AE36-SUM($AF36:AG36)))</f>
        <v>1</v>
      </c>
      <c r="AI36" s="68">
        <f>MAX(0,AE36-SUM(AF36:AH36))</f>
        <v>1</v>
      </c>
      <c r="AJ36" s="56">
        <f>_xlfn.IFS(AJ$7="X",AF$36*[1]Données!$H$23,AC$3="Samedi",AF$36*[1]Données!$D$23,AC$3="Dimanche",AF$36*[1]Données!$F51,$B36="ADS",AF$36*[1]Données!$B$23)</f>
        <v>95.2</v>
      </c>
      <c r="AK36" s="56">
        <f>_xlfn.IFS(AJ$7="X",$I36*[1]Données!$I$23,AC$3="Samedi",$I36*[1]Données!$D$23,AC$3="Dimanche",$I36*[1]Données!$F$23,$B36="ADS",$I36*[1]Données!$C$23)</f>
        <v>211.36</v>
      </c>
      <c r="AL36" s="56">
        <f>_xlfn.IFS(AJ$7="X",$J36*[1]Données!$I$23,AC$3="Samedi",$J36*[1]Données!$D$23,AC$3="Dimanche",$J36*[1]Données!$F$23,$B36="ADS",$J36*[1]Données!$C$23)</f>
        <v>26.42</v>
      </c>
      <c r="AM36" s="56">
        <f>_xlfn.IFS(AJ$7="X",$K36*[1]Données!$H$23,AC$3="Samedi",$K36*[1]Données!$D$23,AC$3="Dimanche",$K36*[1]Données!$F$23,$B36="ADS",$K36*[1]Données!$B$23)</f>
        <v>23.800000000000043</v>
      </c>
      <c r="AN36" s="56">
        <f>IF($B36="ADS",SUM(AJ36:AM36),0)</f>
        <v>356.78000000000009</v>
      </c>
      <c r="AO36" s="71">
        <v>0.70833333333333337</v>
      </c>
      <c r="AP36" s="71">
        <v>0.33333333333333331</v>
      </c>
      <c r="AQ36" s="74">
        <f>24*(MOD(AP36-AO36,1))</f>
        <v>15</v>
      </c>
      <c r="AR36" s="68">
        <f>IF(AO36&lt;(21/24),(MIN(21-AO36*24,AQ36)),0)</f>
        <v>4</v>
      </c>
      <c r="AS36" s="68">
        <f t="shared" ref="AS36" si="358">IF(OR(AO36&gt;=21/24,AR36&lt;&gt;0),MIN(9-MAX(0,AO36*24-21),AQ36-AR36),0)</f>
        <v>9</v>
      </c>
      <c r="AT36" s="68">
        <f>MAX(0,MIN(1,AQ36-SUM($AR36:AS36)))</f>
        <v>1</v>
      </c>
      <c r="AU36" s="68">
        <f>MAX(0,AQ36-SUM(AR36:AT36))</f>
        <v>1</v>
      </c>
      <c r="AV36" s="56">
        <f>_xlfn.IFS(AV$7="X",AR$36*[1]Données!$H$23,AO$3="Samedi",AR$36*[1]Données!$D$23,AO$3="Dimanche",AR$36*[1]Données!$F51,$B36="ADS",AR$36*[1]Données!$B$23)</f>
        <v>95.2</v>
      </c>
      <c r="AW36" s="56">
        <f>_xlfn.IFS(AV$7="X",$I36*[1]Données!$I$23,AO$3="Samedi",$I36*[1]Données!$D$23,AO$3="Dimanche",$I36*[1]Données!$F$23,$B36="ADS",$I36*[1]Données!$C$23)</f>
        <v>211.36</v>
      </c>
      <c r="AX36" s="56">
        <f>_xlfn.IFS(AV$7="X",$J36*[1]Données!$I$23,AO$3="Samedi",$J36*[1]Données!$D$23,AO$3="Dimanche",$J36*[1]Données!$F$23,$B36="ADS",$J36*[1]Données!$C$23)</f>
        <v>26.42</v>
      </c>
      <c r="AY36" s="56">
        <f>_xlfn.IFS(AV$7="X",$K36*[1]Données!$H$23,AO$3="Samedi",$K36*[1]Données!$D$23,AO$3="Dimanche",$K36*[1]Données!$F$23,$B36="ADS",$K36*[1]Données!$B$23)</f>
        <v>23.800000000000043</v>
      </c>
      <c r="AZ36" s="56">
        <f>IF($B36="ADS",SUM(AV36:AY36),0)</f>
        <v>356.78000000000009</v>
      </c>
      <c r="BA36" s="71">
        <v>0.70833333333333337</v>
      </c>
      <c r="BB36" s="71">
        <v>0.33333333333333331</v>
      </c>
      <c r="BC36" s="74">
        <f>24*(MOD(BB36-BA36,1))</f>
        <v>15</v>
      </c>
      <c r="BD36" s="68">
        <f>IF(BA36&lt;(21/24),(MIN(21-BA36*24,BC36)),0)</f>
        <v>4</v>
      </c>
      <c r="BE36" s="68">
        <f t="shared" ref="BE36" si="359">IF(OR(BA36&gt;=21/24,BD36&lt;&gt;0),MIN(9-MAX(0,BA36*24-21),BC36-BD36),0)</f>
        <v>9</v>
      </c>
      <c r="BF36" s="68">
        <f>MAX(0,MIN(1,BC36-SUM($BD36:BE36)))</f>
        <v>1</v>
      </c>
      <c r="BG36" s="68">
        <f>MAX(0,BC36-SUM(BD36:BF36))</f>
        <v>1</v>
      </c>
      <c r="BH36" s="56">
        <f>_xlfn.IFS(BH$7="X",BD$36*[1]Données!$H$23,BA$3="Samedi",BD$36*[1]Données!$D$23,BA$3="Dimanche",BD$36*[1]Données!$F51,$B36="ADS",BD$36*[1]Données!$B$23)</f>
        <v>95.2</v>
      </c>
      <c r="BI36" s="56">
        <f>_xlfn.IFS(BH$7="X",$I36*[1]Données!$I$23,BA$3="Samedi",$I36*[1]Données!$D$23,BA$3="Dimanche",$I36*[1]Données!$F$23,$B36="ADS",$I36*[1]Données!$C$23)</f>
        <v>190.4</v>
      </c>
      <c r="BJ36" s="56">
        <f>_xlfn.IFS(BH$7="X",$J36*[1]Données!$I$23,BA$3="Samedi",$J36*[1]Données!$D$23,BA$3="Dimanche",$J36*[1]Données!$F$23,$B36="ADS",$J36*[1]Données!$C$23)</f>
        <v>23.8</v>
      </c>
      <c r="BK36" s="56">
        <f>_xlfn.IFS(BH$7="X",$K36*[1]Données!$H$23,BA$3="Samedi",$K36*[1]Données!$D$23,BA$3="Dimanche",$K36*[1]Données!$F$23,$B36="ADS",$K36*[1]Données!$B$23)</f>
        <v>23.800000000000043</v>
      </c>
      <c r="BL36" s="56">
        <f>IF($B36="ADS",SUM(BH36:BK36),0)</f>
        <v>333.2000000000001</v>
      </c>
      <c r="BM36" s="71">
        <v>0.70833333333333337</v>
      </c>
      <c r="BN36" s="71">
        <v>0.33333333333333331</v>
      </c>
      <c r="BO36" s="74">
        <f>24*(MOD(BN36-BM36,1))</f>
        <v>15</v>
      </c>
      <c r="BP36" s="68">
        <f>IF(BM36&lt;(21/24),(MIN(21-BM36*24,BO36)),0)</f>
        <v>4</v>
      </c>
      <c r="BQ36" s="68">
        <f t="shared" ref="BQ36" si="360">IF(OR(BM36&gt;=21/24,BP36&lt;&gt;0),MIN(9-MAX(0,BM36*24-21),BO36-BP36),0)</f>
        <v>9</v>
      </c>
      <c r="BR36" s="68">
        <f>MAX(0,MIN(1,BO36-SUM($BP36:BQ36)))</f>
        <v>1</v>
      </c>
      <c r="BS36" s="68">
        <f>MAX(0,BO36-SUM(BP36:BR36))</f>
        <v>1</v>
      </c>
      <c r="BT36" s="56">
        <f>_xlfn.IFS(BT$7="X",BP$36*[1]Données!$H$23,BM$3="Samedi",BP$36*[1]Données!$D$23,BM$3="Dimanche",BP$36*[1]Données!$F51,$B36="ADS",BP$36*[1]Données!$B$23)</f>
        <v>0</v>
      </c>
      <c r="BU36" s="56">
        <f>_xlfn.IFS(BT$7="X",$I36*[1]Données!$I$23,BM$3="Samedi",$I36*[1]Données!$D$23,BM$3="Dimanche",$I36*[1]Données!$F$23,$B36="ADS",$I36*[1]Données!$C$23)</f>
        <v>209.44</v>
      </c>
      <c r="BV36" s="56">
        <f>_xlfn.IFS(BT$7="X",$J36*[1]Données!$I$23,BM$3="Samedi",$J36*[1]Données!$D$23,BM$3="Dimanche",$J36*[1]Données!$F$23,$B36="ADS",$J36*[1]Données!$C$23)</f>
        <v>26.18</v>
      </c>
      <c r="BW36" s="56">
        <f>_xlfn.IFS(BT$7="X",$K36*[1]Données!$H$23,BM$3="Samedi",$K36*[1]Données!$D$23,BM$3="Dimanche",$K36*[1]Données!$F$23,$B36="ADS",$K36*[1]Données!$B$23)</f>
        <v>26.180000000000046</v>
      </c>
      <c r="BX36" s="56">
        <f>IF($B36="ADS",SUM(BT36:BW36),0)</f>
        <v>261.80000000000007</v>
      </c>
      <c r="BY36" s="71">
        <v>0.70833333333333337</v>
      </c>
      <c r="BZ36" s="71">
        <v>0.33333333333333331</v>
      </c>
      <c r="CA36" s="74">
        <f>24*(MOD(BZ36-BY36,1))</f>
        <v>15</v>
      </c>
      <c r="CB36" s="68">
        <f>IF(BY36&lt;(21/24),(MIN(21-BY36*24,CA36)),0)</f>
        <v>4</v>
      </c>
      <c r="CC36" s="68">
        <f t="shared" ref="CC36" si="361">IF(OR(BY36&gt;=21/24,CB36&lt;&gt;0),MIN(9-MAX(0,BY36*24-21),CA36-CB36),0)</f>
        <v>9</v>
      </c>
      <c r="CD36" s="68">
        <f>MAX(0,MIN(1,CA36-SUM($BP36:CC36)))</f>
        <v>0</v>
      </c>
      <c r="CE36" s="68">
        <f>MAX(0,CA36-SUM(CB36:CD36))</f>
        <v>2</v>
      </c>
      <c r="CF36" s="56">
        <f>_xlfn.IFS(CF$7="X",CB$36*[1]Données!$H$23,BY$3="Samedi",CB$36*[1]Données!$D$23,BY$3="Dimanche",CB$36*[1]Données!$F51,$B36="ADS",CB$36*[1]Données!$B$23)</f>
        <v>95.2</v>
      </c>
      <c r="CG36" s="56">
        <f>_xlfn.IFS(CF$7="X",$I36*[1]Données!$I$23,BY$3="Samedi",$I36*[1]Données!$D$23,BY$3="Dimanche",$I36*[1]Données!$F$23,$B36="ADS",$I36*[1]Données!$C$23)</f>
        <v>211.36</v>
      </c>
      <c r="CH36" s="56">
        <f>_xlfn.IFS(CF$7="X",$J36*[1]Données!$I$23,BY$3="Samedi",$J36*[1]Données!$D$23,BY$3="Dimanche",$J36*[1]Données!$F$23,$B36="ADS",$J36*[1]Données!$C$23)</f>
        <v>26.42</v>
      </c>
      <c r="CI36" s="56">
        <f>_xlfn.IFS(CF$7="X",$K36*[1]Données!$H$23,BY$3="Samedi",$K36*[1]Données!$D$23,BY$3="Dimanche",$K36*[1]Données!$F$23,$B36="ADS",$K36*[1]Données!$B$23)</f>
        <v>23.800000000000043</v>
      </c>
      <c r="CJ36" s="56">
        <f>IF($B36="ADS",SUM(CF36:CI36),0)</f>
        <v>356.78000000000009</v>
      </c>
      <c r="CK36" s="71">
        <v>0.70833333333333337</v>
      </c>
      <c r="CL36" s="71">
        <v>0.33333333333333331</v>
      </c>
      <c r="CM36" s="74">
        <f>24*(MOD(CL36-CK36,1))</f>
        <v>15</v>
      </c>
      <c r="CN36" s="68">
        <f>IF(CK36&lt;(21/24),(MIN(21-CK36*24,CM36)),0)</f>
        <v>4</v>
      </c>
      <c r="CO36" s="68">
        <f t="shared" ref="CO36" si="362">IF(OR(CK36&gt;=21/24,CN36&lt;&gt;0),MIN(9-MAX(0,CK36*24-21),CM36-CN36),0)</f>
        <v>9</v>
      </c>
      <c r="CP36" s="68">
        <f t="shared" ref="CP36" si="363">MAX(0,MIN(1,CM36-SUM(CN36:CO36)))</f>
        <v>1</v>
      </c>
      <c r="CQ36" s="68">
        <f>MAX(0,CM36-SUM(CN36:CP36))</f>
        <v>1</v>
      </c>
      <c r="CR36" s="56">
        <f>_xlfn.IFS(CR$7="X",CN$36*[1]Données!$H$23,CK$3="Samedi",CN$36*[1]Données!$D$23,CK$3="Dimanche",CN$36*[1]Données!$F51,$B36="ADS",CN$36*[1]Données!$B$23)</f>
        <v>95.2</v>
      </c>
      <c r="CS36" s="56">
        <f>_xlfn.IFS(CR$7="X",$I36*[1]Données!$I$23,CK$3="Samedi",$I36*[1]Données!$D$23,CK$3="Dimanche",$I36*[1]Données!$F$23,$B36="ADS",$I36*[1]Données!$C$23)</f>
        <v>211.36</v>
      </c>
      <c r="CT36" s="56">
        <f>_xlfn.IFS(CR$7="X",$J36*[1]Données!$I$23,CK$3="Samedi",$J36*[1]Données!$D$23,CK$3="Dimanche",$J36*[1]Données!$F$23,$B36="ADS",$J36*[1]Données!$C$23)</f>
        <v>26.42</v>
      </c>
      <c r="CU36" s="56">
        <f>_xlfn.IFS(CR$7="X",$K36*[1]Données!$H$23,CK$3="Samedi",$K36*[1]Données!$D$23,CK$3="Dimanche",$K36*[1]Données!$F$23,$B36="ADS",$K36*[1]Données!$B$23)</f>
        <v>23.800000000000043</v>
      </c>
      <c r="CV36" s="56">
        <f>IF($B36="ADS",SUM(CR36:CU36),0)</f>
        <v>356.78000000000009</v>
      </c>
      <c r="CW36" s="71">
        <v>0.70833333333333337</v>
      </c>
      <c r="CX36" s="71">
        <v>0.33333333333333331</v>
      </c>
      <c r="CY36" s="74">
        <f>24*(MOD(CX36-CW36,1))</f>
        <v>15</v>
      </c>
      <c r="CZ36" s="68">
        <f>IF(CW36&lt;(21/24),(MIN(21-CW36*24,CY36)),0)</f>
        <v>4</v>
      </c>
      <c r="DA36" s="68">
        <f t="shared" ref="DA36" si="364">IF(OR(CW36&gt;=21/24,CZ36&lt;&gt;0),MIN(9-MAX(0,CW36*24-21),CY36-CZ36),0)</f>
        <v>9</v>
      </c>
      <c r="DB36" s="68">
        <f t="shared" ref="DB36" si="365">MAX(0,MIN(1,CY36-SUM(CZ36:DA36)))</f>
        <v>1</v>
      </c>
      <c r="DC36" s="68">
        <f>MAX(0,CY36-SUM(CZ36:DB36))</f>
        <v>1</v>
      </c>
      <c r="DD36" s="56">
        <f>_xlfn.IFS(DD$7="X",CZ$36*[1]Données!$H$23,CW$3="Samedi",CZ$36*[1]Données!$D$23,CW$3="Dimanche",CZ$36*[1]Données!$F51,$B36="ADS",CZ$36*[1]Données!$B$23)</f>
        <v>95.2</v>
      </c>
      <c r="DE36" s="56">
        <f>_xlfn.IFS(DD$7="X",$I36*[1]Données!$I$23,CW$3="Samedi",$I36*[1]Données!$D$23,CW$3="Dimanche",$I36*[1]Données!$F$23,$B36="ADS",$I36*[1]Données!$C$23)</f>
        <v>211.36</v>
      </c>
      <c r="DF36" s="56">
        <f>_xlfn.IFS(DD$7="X",$J36*[1]Données!$I$23,CW$3="Samedi",$J36*[1]Données!$D$23,CW$3="Dimanche",$J36*[1]Données!$F$23,$B36="ADS",$J36*[1]Données!$C$23)</f>
        <v>26.42</v>
      </c>
      <c r="DG36" s="56">
        <f>_xlfn.IFS(DD$7="X",$K36*[1]Données!$H$23,CW$3="Samedi",$K36*[1]Données!$D$23,CW$3="Dimanche",$K36*[1]Données!$F$23,$B36="ADS",$K36*[1]Données!$B$23)</f>
        <v>23.800000000000043</v>
      </c>
      <c r="DH36" s="56">
        <f>IF($B36="ADS",SUM(DD36:DG36),0)</f>
        <v>356.78000000000009</v>
      </c>
      <c r="DI36" s="71">
        <v>0.70833333333333337</v>
      </c>
      <c r="DJ36" s="71">
        <v>0.33333333333333331</v>
      </c>
      <c r="DK36" s="74">
        <f>24*(MOD(DJ36-DI36,1))</f>
        <v>15</v>
      </c>
      <c r="DL36" s="68">
        <f>IF(DI36&lt;(21/24),(MIN(21-DI36*24,DK36)),0)</f>
        <v>4</v>
      </c>
      <c r="DM36" s="68">
        <f t="shared" ref="DM36" si="366">IF(OR(DI36&gt;=21/24,DL36&lt;&gt;0),MIN(9-MAX(0,DI36*24-21),DK36-DL36),0)</f>
        <v>9</v>
      </c>
      <c r="DN36" s="68">
        <f>MAX(0,MIN(1,DK36-SUM($DL36:DM36)))</f>
        <v>1</v>
      </c>
      <c r="DO36" s="68">
        <f>MAX(0,DK36-SUM(DL36:DN36))</f>
        <v>1</v>
      </c>
      <c r="DP36" s="56">
        <f>_xlfn.IFS(DP$7="X",DL$36*[1]Données!$H$23,DI$3="Samedi",DL$36*[1]Données!$D$23,DI$3="Dimanche",DL$36*[1]Données!$F51,$B36="ADS",DL$36*[1]Données!$B$23)</f>
        <v>95.2</v>
      </c>
      <c r="DQ36" s="56">
        <f>_xlfn.IFS(DP$7="X",$I36*[1]Données!$I$23,DI$3="Samedi",$I36*[1]Données!$D$23,DI$3="Dimanche",$I36*[1]Données!$F$23,$B36="ADS",$I36*[1]Données!$C$23)</f>
        <v>211.36</v>
      </c>
      <c r="DR36" s="56">
        <f>_xlfn.IFS(DP$7="X",$J36*[1]Données!$I$23,DI$3="Samedi",$J36*[1]Données!$D$23,DI$3="Dimanche",$J36*[1]Données!$F$23,$B36="ADS",$J36*[1]Données!$C$23)</f>
        <v>26.42</v>
      </c>
      <c r="DS36" s="56">
        <f>_xlfn.IFS(DP$7="X",$K36*[1]Données!$H$23,DI$3="Samedi",$K36*[1]Données!$D$23,DI$3="Dimanche",$K36*[1]Données!$F$23,$B36="ADS",$K36*[1]Données!$B$23)</f>
        <v>23.800000000000043</v>
      </c>
      <c r="DT36" s="56">
        <f>IF($B36="ADS",SUM(DP36:DS36),0)</f>
        <v>356.78000000000009</v>
      </c>
      <c r="DU36" s="71">
        <v>0.70833333333333337</v>
      </c>
      <c r="DV36" s="71">
        <v>0.33333333333333331</v>
      </c>
      <c r="DW36" s="74">
        <f>24*(MOD(DV36-DU36,1))</f>
        <v>15</v>
      </c>
      <c r="DX36" s="68">
        <f>IF(DU36&lt;(21/24),(MIN(21-DU36*24,DW36)),0)</f>
        <v>4</v>
      </c>
      <c r="DY36" s="68">
        <f t="shared" ref="DY36" si="367">IF(OR(DU36&gt;=21/24,DX36&lt;&gt;0),MIN(9-MAX(0,DU36*24-21),DW36-DX36),0)</f>
        <v>9</v>
      </c>
      <c r="DZ36" s="68">
        <f t="shared" ref="DZ36" si="368">MAX(0,MIN(1,DW36-SUM(DX36:DY36)))</f>
        <v>1</v>
      </c>
      <c r="EA36" s="68">
        <f>MAX(0,DW36-SUM(DX36:DZ36))</f>
        <v>1</v>
      </c>
      <c r="EB36" s="56">
        <f>_xlfn.IFS(EB$7="X",DX$36*[1]Données!$H$23,DU$3="Samedi",DX$36*[1]Données!$D$23,DU$3="Dimanche",DX$36*[1]Données!$F51,$B36="ADS",DX$36*[1]Données!$B$23)</f>
        <v>95.2</v>
      </c>
      <c r="EC36" s="56">
        <f>_xlfn.IFS(EB$7="X",$I36*[1]Données!$I$23,DU$3="Samedi",$I36*[1]Données!$D$23,DU$3="Dimanche",$I36*[1]Données!$F$23,$B36="ADS",$I36*[1]Données!$C$23)</f>
        <v>211.36</v>
      </c>
      <c r="ED36" s="56">
        <f>_xlfn.IFS(EB$7="X",$J36*[1]Données!$I$23,DU$3="Samedi",$J36*[1]Données!$D$23,DU$3="Dimanche",$J36*[1]Données!$F$23,$B36="ADS",$J36*[1]Données!$C$23)</f>
        <v>26.42</v>
      </c>
      <c r="EE36" s="56">
        <f>_xlfn.IFS(EB$7="X",$K36*[1]Données!$H$23,DU$3="Samedi",$K36*[1]Données!$D$23,DU$3="Dimanche",$K36*[1]Données!$F$23,$B36="ADS",$K36*[1]Données!$B$23)</f>
        <v>23.800000000000043</v>
      </c>
      <c r="EF36" s="56">
        <f>IF($B36="ADS",SUM(EB36:EE36),0)</f>
        <v>356.78000000000009</v>
      </c>
      <c r="EG36" s="71">
        <v>0.70833333333333337</v>
      </c>
      <c r="EH36" s="71">
        <v>0.33333333333333331</v>
      </c>
      <c r="EI36" s="74">
        <f>24*(MOD(EH36-EG36,1))</f>
        <v>15</v>
      </c>
      <c r="EJ36" s="68">
        <f>IF(EG36&lt;(21/24),(MIN(21-EG36*24,EI36)),0)</f>
        <v>4</v>
      </c>
      <c r="EK36" s="68">
        <f t="shared" ref="EK36" si="369">IF(OR(EG36&gt;=21/24,EJ36&lt;&gt;0),MIN(9-MAX(0,EG36*24-21),EI36-EJ36),0)</f>
        <v>9</v>
      </c>
      <c r="EL36" s="68">
        <f t="shared" ref="EL36" si="370">MAX(0,MIN(1,EI36-SUM(EJ36:EK36)))</f>
        <v>1</v>
      </c>
      <c r="EM36" s="68">
        <f>MAX(0,EI36-SUM(EJ36:EL36))</f>
        <v>1</v>
      </c>
      <c r="EN36" s="56">
        <f>_xlfn.IFS(EN$7="X",EJ$36*[1]Données!$H$23,EG$3="Samedi",EJ$36*[1]Données!$D$23,EG$3="Dimanche",EJ$36*[1]Données!$F51,$B36="ADS",EJ$36*[1]Données!$B$23)</f>
        <v>95.2</v>
      </c>
      <c r="EO36" s="56">
        <f>_xlfn.IFS(EN$7="X",$I36*[1]Données!$I$23,EG$3="Samedi",$I36*[1]Données!$D$23,EG$3="Dimanche",$I36*[1]Données!$F$23,$B36="ADS",$I36*[1]Données!$C$23)</f>
        <v>190.4</v>
      </c>
      <c r="EP36" s="56">
        <f>_xlfn.IFS(EN$7="X",$J36*[1]Données!$I$23,EG$3="Samedi",$J36*[1]Données!$D$23,EG$3="Dimanche",$J36*[1]Données!$F$23,$B36="ADS",$J36*[1]Données!$C$23)</f>
        <v>23.8</v>
      </c>
      <c r="EQ36" s="56">
        <f>_xlfn.IFS(EN$7="X",$K36*[1]Données!$H$23,EG$3="Samedi",$K36*[1]Données!$D$23,EG$3="Dimanche",$K36*[1]Données!$F$23,$B36="ADS",$K36*[1]Données!$B$23)</f>
        <v>23.800000000000043</v>
      </c>
      <c r="ER36" s="56">
        <f>IF($B36="ADS",SUM(EN36:EQ36),0)</f>
        <v>333.2000000000001</v>
      </c>
      <c r="ES36" s="71">
        <v>0.70833333333333337</v>
      </c>
      <c r="ET36" s="71">
        <v>0.33333333333333331</v>
      </c>
      <c r="EU36" s="74">
        <f>24*(MOD(ET36-ES36,1))</f>
        <v>15</v>
      </c>
      <c r="EV36" s="68">
        <f>IF(ES36&lt;(21/24),(MIN(21-ES36*24,EU36)),0)</f>
        <v>4</v>
      </c>
      <c r="EW36" s="68">
        <f t="shared" ref="EW36" si="371">IF(OR(ES36&gt;=21/24,EV36&lt;&gt;0),MIN(9-MAX(0,ES36*24-21),EU36-EV36),0)</f>
        <v>9</v>
      </c>
      <c r="EX36" s="68">
        <f t="shared" ref="EX36" si="372">MAX(0,MIN(1,EU36-SUM(EV36:EW36)))</f>
        <v>1</v>
      </c>
      <c r="EY36" s="68">
        <f>MAX(0,EU36-SUM(EV36:EX36))</f>
        <v>1</v>
      </c>
      <c r="EZ36" s="56">
        <f>_xlfn.IFS(EZ$7="X",EV$36*[1]Données!$H$23,ES$3="Samedi",EV$36*[1]Données!$D$23,ES$3="Dimanche",EV$36*[1]Données!$F51,$B36="ADS",EV$36*[1]Données!$B$23)</f>
        <v>0</v>
      </c>
      <c r="FA36" s="56">
        <f>_xlfn.IFS(EZ$7="X",$I36*[1]Données!$I$23,ES$3="Samedi",$I36*[1]Données!$D$23,ES$3="Dimanche",$I36*[1]Données!$F$23,$B36="ADS",$I36*[1]Données!$C$23)</f>
        <v>209.44</v>
      </c>
      <c r="FB36" s="56">
        <f>_xlfn.IFS(EZ$7="X",$J36*[1]Données!$I$23,ES$3="Samedi",$J36*[1]Données!$D$23,ES$3="Dimanche",$J36*[1]Données!$F$23,$B36="ADS",$J36*[1]Données!$C$23)</f>
        <v>26.18</v>
      </c>
      <c r="FC36" s="56">
        <f>_xlfn.IFS(EZ$7="X",$K36*[1]Données!$H$23,ES$3="Samedi",$K36*[1]Données!$D$23,ES$3="Dimanche",$K36*[1]Données!$F$23,$B36="ADS",$K36*[1]Données!$B$23)</f>
        <v>26.180000000000046</v>
      </c>
      <c r="FD36" s="56">
        <f>IF($B36="ADS",SUM(EZ36:FC36),0)</f>
        <v>261.80000000000007</v>
      </c>
      <c r="FE36" s="71">
        <v>0.70833333333333337</v>
      </c>
      <c r="FF36" s="71">
        <v>0.33333333333333331</v>
      </c>
      <c r="FG36" s="74">
        <f>24*(MOD(FF36-FE36,1))</f>
        <v>15</v>
      </c>
      <c r="FH36" s="68">
        <f>IF(FE36&lt;(21/24),(MIN(21-FE36*24,FG36)),0)</f>
        <v>4</v>
      </c>
      <c r="FI36" s="68">
        <f t="shared" ref="FI36" si="373">IF(OR(FE36&gt;=21/24,FH36&lt;&gt;0),MIN(9-MAX(0,FE36*24-21),FG36-FH36),0)</f>
        <v>9</v>
      </c>
      <c r="FJ36" s="68">
        <f t="shared" ref="FJ36" si="374">MAX(0,MIN(1,FG36-SUM(FH36:FI36)))</f>
        <v>1</v>
      </c>
      <c r="FK36" s="68">
        <f>MAX(0,FG36-SUM(FH36:FJ36))</f>
        <v>1</v>
      </c>
      <c r="FL36" s="56">
        <f>_xlfn.IFS(FL$7="X",FH$36*[1]Données!$H$23,FE$3="Samedi",FH$36*[1]Données!$D$23,FE$3="Dimanche",FH$36*[1]Données!$F51,$B36="ADS",FH$36*[1]Données!$B$23)</f>
        <v>95.2</v>
      </c>
      <c r="FM36" s="56">
        <f>_xlfn.IFS(FL$7="X",$I36*[1]Données!$I$23,FE$3="Samedi",$I36*[1]Données!$D$23,FE$3="Dimanche",$I36*[1]Données!$F$23,$B36="ADS",$I36*[1]Données!$C$23)</f>
        <v>211.36</v>
      </c>
      <c r="FN36" s="56">
        <f>_xlfn.IFS(FL$7="X",$J36*[1]Données!$I$23,FE$3="Samedi",$J36*[1]Données!$D$23,FE$3="Dimanche",$J36*[1]Données!$F$23,$B36="ADS",$J36*[1]Données!$C$23)</f>
        <v>26.42</v>
      </c>
      <c r="FO36" s="56">
        <f>_xlfn.IFS(FL$7="X",$K36*[1]Données!$H$23,FE$3="Samedi",$K36*[1]Données!$D$23,FE$3="Dimanche",$K36*[1]Données!$F$23,$B36="ADS",$K36*[1]Données!$B$23)</f>
        <v>23.800000000000043</v>
      </c>
      <c r="FP36" s="56">
        <f>IF($B36="ADS",SUM(FL36:FO36),0)</f>
        <v>356.78000000000009</v>
      </c>
      <c r="FQ36" s="71">
        <v>0.70833333333333337</v>
      </c>
      <c r="FR36" s="71">
        <v>0.33333333333333331</v>
      </c>
      <c r="FS36" s="74">
        <f>24*(MOD(FR36-FQ36,1))</f>
        <v>15</v>
      </c>
      <c r="FT36" s="68">
        <f>IF(FQ36&lt;(21/24),(MIN(21-FQ36*24,FS36)),0)</f>
        <v>4</v>
      </c>
      <c r="FU36" s="68">
        <f t="shared" ref="FU36" si="375">IF(OR(FQ36&gt;=21/24,FT36&lt;&gt;0),MIN(9-MAX(0,FQ36*24-21),FS36-FT36),0)</f>
        <v>9</v>
      </c>
      <c r="FV36" s="68">
        <f t="shared" ref="FV36" si="376">MAX(0,MIN(1,FS36-SUM(FT36:FU36)))</f>
        <v>1</v>
      </c>
      <c r="FW36" s="68">
        <f>MAX(0,FS36-SUM(FT36:FV36))</f>
        <v>1</v>
      </c>
      <c r="FX36" s="56">
        <f>_xlfn.IFS(FX$7="X",FT$36*[1]Données!$H$23,FQ$3="Samedi",FT$36*[1]Données!$D$23,FQ$3="Dimanche",FT$36*[1]Données!$F51,$B36="ADS",FT$36*[1]Données!$B$23)</f>
        <v>95.2</v>
      </c>
      <c r="FY36" s="56">
        <f>_xlfn.IFS(FX$7="X",$I36*[1]Données!$I$23,FQ$3="Samedi",$I36*[1]Données!$D$23,FQ$3="Dimanche",$I36*[1]Données!$F$23,$B36="ADS",$I36*[1]Données!$C$23)</f>
        <v>211.36</v>
      </c>
      <c r="FZ36" s="56">
        <f>_xlfn.IFS(FX$7="X",$J36*[1]Données!$I$23,FQ$3="Samedi",$J36*[1]Données!$D$23,FQ$3="Dimanche",$J36*[1]Données!$F$23,$B36="ADS",$J36*[1]Données!$C$23)</f>
        <v>26.42</v>
      </c>
      <c r="GA36" s="56">
        <f>_xlfn.IFS(FX$7="X",$K36*[1]Données!$H$23,FQ$3="Samedi",$K36*[1]Données!$D$23,FQ$3="Dimanche",$K36*[1]Données!$F$23,$B36="ADS",$K36*[1]Données!$B$23)</f>
        <v>23.800000000000043</v>
      </c>
      <c r="GB36" s="56">
        <f>IF($B36="ADS",SUM(FX36:GA36),0)</f>
        <v>356.78000000000009</v>
      </c>
      <c r="GC36" s="71">
        <v>0.70833333333333337</v>
      </c>
      <c r="GD36" s="71">
        <v>0.33333333333333331</v>
      </c>
      <c r="GE36" s="74">
        <f>24*(MOD(GD36-GC36,1))</f>
        <v>15</v>
      </c>
      <c r="GF36" s="68">
        <f>IF(GC36&lt;(21/24),(MIN(21-GC36*24,GE36)),0)</f>
        <v>4</v>
      </c>
      <c r="GG36" s="68">
        <f t="shared" ref="GG36" si="377">IF(OR(GC36&gt;=21/24,GF36&lt;&gt;0),MIN(9-MAX(0,GC36*24-21),GE36-GF36),0)</f>
        <v>9</v>
      </c>
      <c r="GH36" s="68">
        <f t="shared" ref="GH36" si="378">MAX(0,MIN(1,GE36-SUM(GF36:GG36)))</f>
        <v>1</v>
      </c>
      <c r="GI36" s="68">
        <f>MAX(0,GE36-SUM(GF36:GH36))</f>
        <v>1</v>
      </c>
      <c r="GJ36" s="56">
        <f>_xlfn.IFS(GJ$7="X",GF$36*[1]Données!$H$23,GC$3="Samedi",GF$36*[1]Données!$D$23,GC$3="Dimanche",GF$36*[1]Données!$F51,$B36="ADS",GF$36*[1]Données!$B$23)</f>
        <v>95.2</v>
      </c>
      <c r="GK36" s="56">
        <f>_xlfn.IFS(GJ$7="X",$I36*[1]Données!$I$23,GC$3="Samedi",$I36*[1]Données!$D$23,GC$3="Dimanche",$I36*[1]Données!$F$23,$B36="ADS",$I36*[1]Données!$C$23)</f>
        <v>211.36</v>
      </c>
      <c r="GL36" s="56">
        <f>_xlfn.IFS(GJ$7="X",$J36*[1]Données!$I$23,GC$3="Samedi",$J36*[1]Données!$D$23,GC$3="Dimanche",$J36*[1]Données!$F$23,$B36="ADS",$J36*[1]Données!$C$23)</f>
        <v>26.42</v>
      </c>
      <c r="GM36" s="56">
        <f>_xlfn.IFS(GJ$7="X",$K36*[1]Données!$H$23,GC$3="Samedi",$K36*[1]Données!$D$23,GC$3="Dimanche",$K36*[1]Données!$F$23,$B36="ADS",$K36*[1]Données!$B$23)</f>
        <v>23.800000000000043</v>
      </c>
      <c r="GN36" s="56">
        <f>IF($B36="ADS",SUM(GJ36:GM36),0)</f>
        <v>356.78000000000009</v>
      </c>
      <c r="GO36" s="71">
        <v>0.70833333333333337</v>
      </c>
      <c r="GP36" s="71">
        <v>0.33333333333333331</v>
      </c>
      <c r="GQ36" s="74">
        <f>24*(MOD(GP36-GO36,1))</f>
        <v>15</v>
      </c>
      <c r="GR36" s="68">
        <f>IF(GO36&lt;(21/24),(MIN(21-GO36*24,GQ36)),0)</f>
        <v>4</v>
      </c>
      <c r="GS36" s="68">
        <f t="shared" ref="GS36" si="379">IF(OR(GO36&gt;=21/24,GR36&lt;&gt;0),MIN(9-MAX(0,GO36*24-21),GQ36-GR36),0)</f>
        <v>9</v>
      </c>
      <c r="GT36" s="68">
        <f t="shared" ref="GT36" si="380">MAX(0,MIN(1,GQ36-SUM(GR36:GS36)))</f>
        <v>1</v>
      </c>
      <c r="GU36" s="68">
        <f>MAX(0,GQ36-SUM(GR36:GT36))</f>
        <v>1</v>
      </c>
      <c r="GV36" s="56">
        <f>_xlfn.IFS(GV$7="X",GR$36*[1]Données!$H$23,GO$3="Samedi",GR$36*[1]Données!$D$23,GO$3="Dimanche",GR$36*[1]Données!$F51,$B36="ADS",GR$36*[1]Données!$B$23)</f>
        <v>95.2</v>
      </c>
      <c r="GW36" s="56">
        <f>_xlfn.IFS(GV$7="X",$I36*[1]Données!$I$23,GO$3="Samedi",$I36*[1]Données!$D$23,GO$3="Dimanche",$I36*[1]Données!$F$23,$B36="ADS",$I36*[1]Données!$C$23)</f>
        <v>211.36</v>
      </c>
      <c r="GX36" s="56">
        <f>_xlfn.IFS(GV$7="X",$J36*[1]Données!$I$23,GO$3="Samedi",$J36*[1]Données!$D$23,GO$3="Dimanche",$J36*[1]Données!$F$23,$B36="ADS",$J36*[1]Données!$C$23)</f>
        <v>26.42</v>
      </c>
      <c r="GY36" s="56">
        <f>_xlfn.IFS(GV$7="X",$K36*[1]Données!$H$23,GO$3="Samedi",$K36*[1]Données!$D$23,GO$3="Dimanche",$K36*[1]Données!$F$23,$B36="ADS",$K36*[1]Données!$B$23)</f>
        <v>23.800000000000043</v>
      </c>
      <c r="GZ36" s="56">
        <f>IF($B36="ADS",SUM(GV36:GY36),0)</f>
        <v>356.78000000000009</v>
      </c>
      <c r="HA36" s="71">
        <v>0.70833333333333337</v>
      </c>
      <c r="HB36" s="71">
        <v>0.33333333333333331</v>
      </c>
      <c r="HC36" s="74">
        <f>24*(MOD(HB36-HA36,1))</f>
        <v>15</v>
      </c>
      <c r="HD36" s="68">
        <f>IF(HA36&lt;(21/24),(MIN(21-HA36*24,HC36)),0)</f>
        <v>4</v>
      </c>
      <c r="HE36" s="68">
        <f t="shared" ref="HE36" si="381">IF(OR(HA36&gt;=21/24,HD36&lt;&gt;0),MIN(9-MAX(0,HA36*24-21),HC36-HD36),0)</f>
        <v>9</v>
      </c>
      <c r="HF36" s="68">
        <f t="shared" ref="HF36" si="382">MAX(0,MIN(1,HC36-SUM(HD36:HE36)))</f>
        <v>1</v>
      </c>
      <c r="HG36" s="68">
        <f>MAX(0,HC36-SUM(HD36:HF36))</f>
        <v>1</v>
      </c>
      <c r="HH36" s="56">
        <f>_xlfn.IFS(HH$7="X",HD$36*[1]Données!$H$23,HA$3="Samedi",HD$36*[1]Données!$D$23,HA$3="Dimanche",HD$36*[1]Données!$F51,$B36="ADS",HD$36*[1]Données!$B$23)</f>
        <v>95.2</v>
      </c>
      <c r="HI36" s="56">
        <f>_xlfn.IFS(HH$7="X",$I36*[1]Données!$I$23,HA$3="Samedi",$I36*[1]Données!$D$23,HA$3="Dimanche",$I36*[1]Données!$F$23,$B36="ADS",$I36*[1]Données!$C$23)</f>
        <v>211.36</v>
      </c>
      <c r="HJ36" s="56">
        <f>_xlfn.IFS(HH$7="X",$J36*[1]Données!$I$23,HA$3="Samedi",$J36*[1]Données!$D$23,HA$3="Dimanche",$J36*[1]Données!$F$23,$B36="ADS",$J36*[1]Données!$C$23)</f>
        <v>26.42</v>
      </c>
      <c r="HK36" s="56">
        <f>_xlfn.IFS(HH$7="X",$K36*[1]Données!$H$23,HA$3="Samedi",$K36*[1]Données!$D$23,HA$3="Dimanche",$K36*[1]Données!$F$23,$B36="ADS",$K36*[1]Données!$B$23)</f>
        <v>23.800000000000043</v>
      </c>
      <c r="HL36" s="56">
        <f>IF($B36="ADS",SUM(HH36:HK36),0)</f>
        <v>356.78000000000009</v>
      </c>
      <c r="HM36" s="71">
        <v>0.70833333333333337</v>
      </c>
      <c r="HN36" s="71">
        <v>0.33333333333333331</v>
      </c>
      <c r="HO36" s="74">
        <f>24*(MOD(HN36-HM36,1))</f>
        <v>15</v>
      </c>
      <c r="HP36" s="68">
        <f>IF(HM36&lt;(21/24),(MIN(21-HM36*24,HO36)),0)</f>
        <v>4</v>
      </c>
      <c r="HQ36" s="68">
        <f t="shared" ref="HQ36" si="383">IF(OR(HM36&gt;=21/24,HP36&lt;&gt;0),MIN(9-MAX(0,HM36*24-21),HO36-HP36),0)</f>
        <v>9</v>
      </c>
      <c r="HR36" s="68">
        <f t="shared" ref="HR36" si="384">MAX(0,MIN(1,HO36-SUM(HP36:HQ36)))</f>
        <v>1</v>
      </c>
      <c r="HS36" s="68">
        <f>MAX(0,HO36-SUM(HP36:HR36))</f>
        <v>1</v>
      </c>
      <c r="HT36" s="56">
        <f>_xlfn.IFS(HT$7="X",HP$36*[1]Données!$H$23,HM$3="Samedi",HP$36*[1]Données!$D$23,HM$3="Dimanche",HP$36*[1]Données!$F51,$B36="ADS",HP$36*[1]Données!$B$23)</f>
        <v>95.2</v>
      </c>
      <c r="HU36" s="56">
        <f>_xlfn.IFS(HT$7="X",$I36*[1]Données!$I$23,HM$3="Samedi",$I36*[1]Données!$D$23,HM$3="Dimanche",$I36*[1]Données!$F$23,$B36="ADS",$I36*[1]Données!$C$23)</f>
        <v>190.4</v>
      </c>
      <c r="HV36" s="56">
        <f>_xlfn.IFS(HT$7="X",$J36*[1]Données!$I$23,HM$3="Samedi",$J36*[1]Données!$D$23,HM$3="Dimanche",$J36*[1]Données!$F$23,$B36="ADS",$J36*[1]Données!$C$23)</f>
        <v>23.8</v>
      </c>
      <c r="HW36" s="56">
        <f>_xlfn.IFS(HT$7="X",$K36*[1]Données!$H$23,HM$3="Samedi",$K36*[1]Données!$D$23,HM$3="Dimanche",$K36*[1]Données!$F$23,$B36="ADS",$K36*[1]Données!$B$23)</f>
        <v>23.800000000000043</v>
      </c>
      <c r="HX36" s="56">
        <f>IF($B36="ADS",SUM(HT36:HW36),0)</f>
        <v>333.2000000000001</v>
      </c>
      <c r="HY36" s="71">
        <v>0.70833333333333337</v>
      </c>
      <c r="HZ36" s="71">
        <v>0.33333333333333331</v>
      </c>
      <c r="IA36" s="74">
        <f>24*(MOD(HZ36-HY36,1))</f>
        <v>15</v>
      </c>
      <c r="IB36" s="68">
        <f>IF(HY36&lt;(21/24),(MIN(21-HY36*24,IA36)),0)</f>
        <v>4</v>
      </c>
      <c r="IC36" s="68">
        <f t="shared" ref="IC36" si="385">IF(OR(HY36&gt;=21/24,IB36&lt;&gt;0),MIN(9-MAX(0,HY36*24-21),IA36-IB36),0)</f>
        <v>9</v>
      </c>
      <c r="ID36" s="68">
        <f t="shared" ref="ID36" si="386">MAX(0,MIN(1,IA36-SUM(IB36:IC36)))</f>
        <v>1</v>
      </c>
      <c r="IE36" s="68">
        <f>MAX(0,IA36-SUM(IB36:ID36))</f>
        <v>1</v>
      </c>
      <c r="IF36" s="56">
        <f>_xlfn.IFS(IF$7="X",IB$36*[1]Données!$H$23,HY$3="Samedi",IB$36*[1]Données!$D$23,HY$3="Dimanche",IB$36*[1]Données!$F51,$B36="ADS",IB$36*[1]Données!$B$23)</f>
        <v>0</v>
      </c>
      <c r="IG36" s="56">
        <f>_xlfn.IFS(IF$7="X",$I36*[1]Données!$I$23,HY$3="Samedi",$I36*[1]Données!$D$23,HY$3="Dimanche",$I36*[1]Données!$F$23,$B36="ADS",$I36*[1]Données!$C$23)</f>
        <v>209.44</v>
      </c>
      <c r="IH36" s="56">
        <f>_xlfn.IFS(IF$7="X",$J36*[1]Données!$I$23,HY$3="Samedi",$J36*[1]Données!$D$23,HY$3="Dimanche",$J36*[1]Données!$F$23,$B36="ADS",$J36*[1]Données!$C$23)</f>
        <v>26.18</v>
      </c>
      <c r="II36" s="56">
        <f>_xlfn.IFS(IF$7="X",$K36*[1]Données!$H$23,HY$3="Samedi",$K36*[1]Données!$D$23,HY$3="Dimanche",$K36*[1]Données!$F$23,$B36="ADS",$K36*[1]Données!$B$23)</f>
        <v>26.180000000000046</v>
      </c>
      <c r="IJ36" s="56">
        <f>IF($B36="ADS",SUM(IF36:II36),0)</f>
        <v>261.80000000000007</v>
      </c>
      <c r="IK36" s="71">
        <v>0.70833333333333337</v>
      </c>
      <c r="IL36" s="71">
        <v>0.33333333333333331</v>
      </c>
      <c r="IM36" s="74">
        <f>24*(MOD(IL36-IK36,1))</f>
        <v>15</v>
      </c>
      <c r="IN36" s="68">
        <f>IF(IK36&lt;(21/24),(MIN(21-IK36*24,IM36)),0)</f>
        <v>4</v>
      </c>
      <c r="IO36" s="68">
        <f t="shared" ref="IO36" si="387">IF(OR(IK36&gt;=21/24,IN36&lt;&gt;0),MIN(9-MAX(0,IK36*24-21),IM36-IN36),0)</f>
        <v>9</v>
      </c>
      <c r="IP36" s="68">
        <f t="shared" ref="IP36" si="388">MAX(0,MIN(1,IM36-SUM(IN36:IO36)))</f>
        <v>1</v>
      </c>
      <c r="IQ36" s="68">
        <f>MAX(0,IM36-SUM(IN36:IP36))</f>
        <v>1</v>
      </c>
      <c r="IR36" s="56">
        <f>_xlfn.IFS(IR$7="X",IN$36*[1]Données!$H$23,IK$3="Samedi",IN$36*[1]Données!$D$23,IK$3="Dimanche",IN$36*[1]Données!$F51,$B36="ADS",IN$36*[1]Données!$B$23)</f>
        <v>95.2</v>
      </c>
      <c r="IS36" s="56">
        <f>_xlfn.IFS(IR$7="X",$I36*[1]Données!$I$23,IK$3="Samedi",$I36*[1]Données!$D$23,IK$3="Dimanche",$I36*[1]Données!$F$23,$B36="ADS",$I36*[1]Données!$C$23)</f>
        <v>211.36</v>
      </c>
      <c r="IT36" s="56">
        <f>_xlfn.IFS(IR$7="X",$J36*[1]Données!$I$23,IK$3="Samedi",$J36*[1]Données!$D$23,IK$3="Dimanche",$J36*[1]Données!$F$23,$B36="ADS",$J36*[1]Données!$C$23)</f>
        <v>26.42</v>
      </c>
      <c r="IU36" s="56">
        <f>_xlfn.IFS(IR$7="X",$K36*[1]Données!$H$23,IK$3="Samedi",$K36*[1]Données!$D$23,IK$3="Dimanche",$K36*[1]Données!$F$23,$B36="ADS",$K36*[1]Données!$B$23)</f>
        <v>23.800000000000043</v>
      </c>
      <c r="IV36" s="56">
        <f>IF($B36="ADS",SUM(IR36:IU36),0)</f>
        <v>356.78000000000009</v>
      </c>
      <c r="IW36" s="71">
        <v>0.70833333333333337</v>
      </c>
      <c r="IX36" s="71">
        <v>0.33333333333333331</v>
      </c>
      <c r="IY36" s="74">
        <f>24*(MOD(IX36-IW36,1))</f>
        <v>15</v>
      </c>
      <c r="IZ36" s="68">
        <f>IF(IW36&lt;(21/24),(MIN(21-IW36*24,IY36)),0)</f>
        <v>4</v>
      </c>
      <c r="JA36" s="68">
        <f t="shared" ref="JA36" si="389">IF(OR(IW36&gt;=21/24,IZ36&lt;&gt;0),MIN(9-MAX(0,IW36*24-21),IY36-IZ36),0)</f>
        <v>9</v>
      </c>
      <c r="JB36" s="68">
        <f t="shared" ref="JB36" si="390">MAX(0,MIN(1,IY36-SUM(IZ36:JA36)))</f>
        <v>1</v>
      </c>
      <c r="JC36" s="68">
        <f>MAX(0,IY36-SUM(IZ36:JB36))</f>
        <v>1</v>
      </c>
      <c r="JD36" s="56">
        <f>_xlfn.IFS(JD$7="X",IZ$36*[1]Données!$H$23,IW$3="Samedi",IZ$36*[1]Données!$D$23,IW$3="Dimanche",IZ$36*[1]Données!$F51,$B36="ADS",IZ$36*[1]Données!$B$23)</f>
        <v>95.2</v>
      </c>
      <c r="JE36" s="56">
        <f>_xlfn.IFS(JD$7="X",$I36*[1]Données!$I$23,IW$3="Samedi",$I36*[1]Données!$D$23,IW$3="Dimanche",$I36*[1]Données!$F$23,$B36="ADS",$I36*[1]Données!$C$23)</f>
        <v>211.36</v>
      </c>
      <c r="JF36" s="56">
        <f>_xlfn.IFS(JD$7="X",$J36*[1]Données!$I$23,IW$3="Samedi",$J36*[1]Données!$D$23,IW$3="Dimanche",$J36*[1]Données!$F$23,$B36="ADS",$J36*[1]Données!$C$23)</f>
        <v>26.42</v>
      </c>
      <c r="JG36" s="56">
        <f>_xlfn.IFS(JD$7="X",$K36*[1]Données!$H$23,IW$3="Samedi",$K36*[1]Données!$D$23,IW$3="Dimanche",$K36*[1]Données!$F$23,$B36="ADS",$K36*[1]Données!$B$23)</f>
        <v>23.800000000000043</v>
      </c>
      <c r="JH36" s="56">
        <f>IF($B36="ADS",SUM(JD36:JG36),0)</f>
        <v>356.78000000000009</v>
      </c>
      <c r="JI36" s="71">
        <v>0.70833333333333337</v>
      </c>
      <c r="JJ36" s="71">
        <v>0.33333333333333331</v>
      </c>
      <c r="JK36" s="74">
        <f>24*(MOD(JJ36-JI36,1))</f>
        <v>15</v>
      </c>
      <c r="JL36" s="68">
        <f>IF(JI36&lt;(21/24),(MIN(21-JI36*24,JK36)),0)</f>
        <v>4</v>
      </c>
      <c r="JM36" s="68">
        <f t="shared" ref="JM36" si="391">IF(OR(JI36&gt;=21/24,JL36&lt;&gt;0),MIN(9-MAX(0,JI36*24-21),JK36-JL36),0)</f>
        <v>9</v>
      </c>
      <c r="JN36" s="68">
        <f t="shared" ref="JN36" si="392">MAX(0,MIN(1,JK36-SUM(JL36:JM36)))</f>
        <v>1</v>
      </c>
      <c r="JO36" s="68">
        <f>MAX(0,JK36-SUM(JL36:JN36))</f>
        <v>1</v>
      </c>
      <c r="JP36" s="56">
        <f>_xlfn.IFS(JP$7="X",JL$36*[1]Données!$H$23,JI$3="Samedi",JL$36*[1]Données!$D$23,JI$3="Dimanche",JL$36*[1]Données!$F51,$B36="ADS",JL$36*[1]Données!$B$23)</f>
        <v>95.2</v>
      </c>
      <c r="JQ36" s="56">
        <f>_xlfn.IFS(JP$7="X",$I36*[1]Données!$I$23,JI$3="Samedi",$I36*[1]Données!$D$23,JI$3="Dimanche",$I36*[1]Données!$F$23,$B36="ADS",$I36*[1]Données!$C$23)</f>
        <v>211.36</v>
      </c>
      <c r="JR36" s="56">
        <f>_xlfn.IFS(JP$7="X",$J36*[1]Données!$I$23,JI$3="Samedi",$J36*[1]Données!$D$23,JI$3="Dimanche",$J36*[1]Données!$F$23,$B36="ADS",$J36*[1]Données!$C$23)</f>
        <v>26.42</v>
      </c>
      <c r="JS36" s="56">
        <f>_xlfn.IFS(JP$7="X",$K36*[1]Données!$H$23,JI$3="Samedi",$K36*[1]Données!$D$23,JI$3="Dimanche",$K36*[1]Données!$F$23,$B36="ADS",$K36*[1]Données!$B$23)</f>
        <v>23.800000000000043</v>
      </c>
      <c r="JT36" s="56">
        <f>IF($B36="ADS",SUM(JP36:JS36),0)</f>
        <v>356.78000000000009</v>
      </c>
      <c r="JU36" s="71">
        <v>0.70833333333333337</v>
      </c>
      <c r="JV36" s="71">
        <v>0.33333333333333331</v>
      </c>
      <c r="JW36" s="74">
        <f>24*(MOD(JV36-JU36,1))</f>
        <v>15</v>
      </c>
      <c r="JX36" s="68">
        <f>IF(JU36&lt;(21/24),(MIN(21-JU36*24,JW36)),0)</f>
        <v>4</v>
      </c>
      <c r="JY36" s="68">
        <f t="shared" ref="JY36" si="393">IF(OR(JU36&gt;=21/24,JX36&lt;&gt;0),MIN(9-MAX(0,JU36*24-21),JW36-JX36),0)</f>
        <v>9</v>
      </c>
      <c r="JZ36" s="68">
        <f t="shared" ref="JZ36" si="394">MAX(0,MIN(1,JW36-SUM(JX36:JY36)))</f>
        <v>1</v>
      </c>
      <c r="KA36" s="68">
        <f>MAX(0,JW36-SUM(JX36:JZ36))</f>
        <v>1</v>
      </c>
      <c r="KB36" s="56">
        <f>_xlfn.IFS(KB$7="X",JX$36*[1]Données!$H$23,JU$3="Samedi",JX$36*[1]Données!$D$23,JU$3="Dimanche",JX$36*[1]Données!$F51,$B36="ADS",JX$36*[1]Données!$B$23)</f>
        <v>95.2</v>
      </c>
      <c r="KC36" s="56">
        <f>_xlfn.IFS(KB$7="X",$I36*[1]Données!$I$23,JU$3="Samedi",$I36*[1]Données!$D$23,JU$3="Dimanche",$I36*[1]Données!$F$23,$B36="ADS",$I36*[1]Données!$C$23)</f>
        <v>211.36</v>
      </c>
      <c r="KD36" s="56">
        <f>_xlfn.IFS(KB$7="X",$J36*[1]Données!$I$23,JU$3="Samedi",$J36*[1]Données!$D$23,JU$3="Dimanche",$J36*[1]Données!$F$23,$B36="ADS",$J36*[1]Données!$C$23)</f>
        <v>26.42</v>
      </c>
      <c r="KE36" s="56">
        <f>_xlfn.IFS(KB$7="X",$K36*[1]Données!$H$23,JU$3="Samedi",$K36*[1]Données!$D$23,JU$3="Dimanche",$K36*[1]Données!$F$23,$B36="ADS",$K36*[1]Données!$B$23)</f>
        <v>23.800000000000043</v>
      </c>
      <c r="KF36" s="56">
        <f>IF($B36="ADS",SUM(KB36:KE36),0)</f>
        <v>356.78000000000009</v>
      </c>
      <c r="KG36" s="71">
        <v>0.70833333333333337</v>
      </c>
      <c r="KH36" s="71">
        <v>0.33333333333333331</v>
      </c>
      <c r="KI36" s="74">
        <f>24*(MOD(KH36-KG36,1))</f>
        <v>15</v>
      </c>
      <c r="KJ36" s="68">
        <f>IF(KG36&lt;(21/24),(MIN(21-KG36*24,KI36)),0)</f>
        <v>4</v>
      </c>
      <c r="KK36" s="68">
        <f t="shared" ref="KK36" si="395">IF(OR(KG36&gt;=21/24,KJ36&lt;&gt;0),MIN(9-MAX(0,KG36*24-21),KI36-KJ36),0)</f>
        <v>9</v>
      </c>
      <c r="KL36" s="68">
        <f t="shared" ref="KL36" si="396">MAX(0,MIN(1,KI36-SUM(KJ36:KK36)))</f>
        <v>1</v>
      </c>
      <c r="KM36" s="68">
        <f>MAX(0,KI36-SUM(KJ36:KL36))</f>
        <v>1</v>
      </c>
      <c r="KN36" s="56">
        <f>_xlfn.IFS(KN$7="X",KJ$36*[1]Données!$H$23,KG$3="Samedi",KJ$36*[1]Données!$D$23,KG$3="Dimanche",KJ$36*[1]Données!$F51,$B36="ADS",KJ$36*[1]Données!$B$23)</f>
        <v>95.2</v>
      </c>
      <c r="KO36" s="56">
        <f>_xlfn.IFS(KN$7="X",$I36*[1]Données!$I$23,KG$3="Samedi",$I36*[1]Données!$D$23,KG$3="Dimanche",$I36*[1]Données!$F$23,$B36="ADS",$I36*[1]Données!$C$23)</f>
        <v>211.36</v>
      </c>
      <c r="KP36" s="56">
        <f>_xlfn.IFS(KN$7="X",$J36*[1]Données!$I$23,KG$3="Samedi",$J36*[1]Données!$D$23,KG$3="Dimanche",$J36*[1]Données!$F$23,$B36="ADS",$J36*[1]Données!$C$23)</f>
        <v>26.42</v>
      </c>
      <c r="KQ36" s="56">
        <f>_xlfn.IFS(KN$7="X",$K36*[1]Données!$H$23,KG$3="Samedi",$K36*[1]Données!$D$23,KG$3="Dimanche",$K36*[1]Données!$F$23,$B36="ADS",$K36*[1]Données!$B$23)</f>
        <v>23.800000000000043</v>
      </c>
      <c r="KR36" s="56">
        <f>IF($B36="ADS",SUM(KN36:KQ36),0)</f>
        <v>356.78000000000009</v>
      </c>
      <c r="KS36" s="71">
        <v>0.70833333333333337</v>
      </c>
      <c r="KT36" s="71">
        <v>0.33333333333333331</v>
      </c>
      <c r="KU36" s="74">
        <f>24*(MOD(KT36-KS36,1))</f>
        <v>15</v>
      </c>
      <c r="KV36" s="68">
        <f>IF(KS36&lt;(21/24),(MIN(21-KS36*24,KU36)),0)</f>
        <v>4</v>
      </c>
      <c r="KW36" s="68">
        <f t="shared" ref="KW36" si="397">IF(OR(KS36&gt;=21/24,KV36&lt;&gt;0),MIN(9-MAX(0,KS36*24-21),KU36-KV36),0)</f>
        <v>9</v>
      </c>
      <c r="KX36" s="68">
        <f t="shared" ref="KX36" si="398">MAX(0,MIN(1,KU36-SUM(KV36:KW36)))</f>
        <v>1</v>
      </c>
      <c r="KY36" s="68">
        <f>MAX(0,KU36-SUM(KV36:KX36))</f>
        <v>1</v>
      </c>
      <c r="KZ36" s="56">
        <f>_xlfn.IFS(KZ$7="X",KV$36*[1]Données!$H$23,KS$3="Samedi",KV$36*[1]Données!$D$23,KS$3="Dimanche",KV$36*[1]Données!$F51,$B36="ADS",KV$36*[1]Données!$B$23)</f>
        <v>95.2</v>
      </c>
      <c r="LA36" s="56">
        <f>_xlfn.IFS(KZ$7="X",$I36*[1]Données!$I$23,KS$3="Samedi",$I36*[1]Données!$D$23,KS$3="Dimanche",$I36*[1]Données!$F$23,$B36="ADS",$I36*[1]Données!$C$23)</f>
        <v>190.4</v>
      </c>
      <c r="LB36" s="56">
        <f>_xlfn.IFS(KZ$7="X",$J36*[1]Données!$I$23,KS$3="Samedi",$J36*[1]Données!$D$23,KS$3="Dimanche",$J36*[1]Données!$F$23,$B36="ADS",$J36*[1]Données!$C$23)</f>
        <v>23.8</v>
      </c>
      <c r="LC36" s="56">
        <f>_xlfn.IFS(KZ$7="X",$K36*[1]Données!$H$23,KS$3="Samedi",$K36*[1]Données!$D$23,KS$3="Dimanche",$K36*[1]Données!$F$23,$B36="ADS",$K36*[1]Données!$B$23)</f>
        <v>23.800000000000043</v>
      </c>
      <c r="LD36" s="56">
        <f>IF($B36="ADS",SUM(KZ36:LC36),0)</f>
        <v>333.2000000000001</v>
      </c>
      <c r="LE36" s="71">
        <v>0.70833333333333337</v>
      </c>
      <c r="LF36" s="71">
        <v>0.33333333333333331</v>
      </c>
      <c r="LG36" s="74">
        <f>24*(MOD(LF36-LE36,1))</f>
        <v>15</v>
      </c>
      <c r="LH36" s="68">
        <f>IF(LE36&lt;(21/24),(MIN(21-LE36*24,LG36)),0)</f>
        <v>4</v>
      </c>
      <c r="LI36" s="68">
        <f t="shared" ref="LI36" si="399">IF(OR(LE36&gt;=21/24,LH36&lt;&gt;0),MIN(9-MAX(0,LE36*24-21),LG36-LH36),0)</f>
        <v>9</v>
      </c>
      <c r="LJ36" s="68">
        <f t="shared" ref="LJ36" si="400">MAX(0,MIN(1,LG36-SUM(LH36:LI36)))</f>
        <v>1</v>
      </c>
      <c r="LK36" s="68">
        <f>MAX(0,LG36-SUM(LH36:LJ36))</f>
        <v>1</v>
      </c>
      <c r="LL36" s="56">
        <f>_xlfn.IFS(LL$7="X",LH$36*[1]Données!$H$23,LE$3="Samedi",LH$36*[1]Données!$D$23,LE$3="Dimanche",LH$36*[1]Données!$F51,$B36="ADS",LH$36*[1]Données!$B$23)</f>
        <v>0</v>
      </c>
      <c r="LM36" s="56">
        <f>_xlfn.IFS(LL$7="X",$I36*[1]Données!$I$23,LE$3="Samedi",$I36*[1]Données!$D$23,LE$3="Dimanche",$I36*[1]Données!$F$23,$B36="ADS",$I36*[1]Données!$C$23)</f>
        <v>209.44</v>
      </c>
      <c r="LN36" s="56">
        <f>_xlfn.IFS(LL$7="X",$J36*[1]Données!$I$23,LE$3="Samedi",$J36*[1]Données!$D$23,LE$3="Dimanche",$J36*[1]Données!$F$23,$B36="ADS",$J36*[1]Données!$C$23)</f>
        <v>26.18</v>
      </c>
      <c r="LO36" s="56">
        <f>_xlfn.IFS(LL$7="X",$K36*[1]Données!$H$23,LE$3="Samedi",$K36*[1]Données!$D$23,LE$3="Dimanche",$K36*[1]Données!$F$23,$B36="ADS",$K36*[1]Données!$B$23)</f>
        <v>26.180000000000046</v>
      </c>
      <c r="LP36" s="56">
        <f>IF($B36="ADS",SUM(LL36:LO36),0)</f>
        <v>261.80000000000007</v>
      </c>
      <c r="LQ36" s="71">
        <v>0.70833333333333337</v>
      </c>
      <c r="LR36" s="71">
        <v>0.33333333333333331</v>
      </c>
      <c r="LS36" s="74">
        <f>24*(MOD(LR36-LQ36,1))</f>
        <v>15</v>
      </c>
      <c r="LT36" s="68">
        <f>IF(LQ36&lt;(21/24),(MIN(21-LQ36*24,LS36)),0)</f>
        <v>4</v>
      </c>
      <c r="LU36" s="68">
        <f t="shared" ref="LU36" si="401">IF(OR(LQ36&gt;=21/24,LT36&lt;&gt;0),MIN(9-MAX(0,LQ36*24-21),LS36-LT36),0)</f>
        <v>9</v>
      </c>
      <c r="LV36" s="68">
        <f t="shared" ref="LV36" si="402">MAX(0,MIN(1,LS36-SUM(LT36:LU36)))</f>
        <v>1</v>
      </c>
      <c r="LW36" s="68">
        <f>MAX(0,LS36-SUM(LT36:LV36))</f>
        <v>1</v>
      </c>
      <c r="LX36" s="56">
        <f>_xlfn.IFS(LX$7="X",LT$36*[1]Données!$H$23,LQ$3="Samedi",LT$36*[1]Données!$D$23,LQ$3="Dimanche",LT$36*[1]Données!$F51,$B36="ADS",LT$36*[1]Données!$B$23)</f>
        <v>95.2</v>
      </c>
      <c r="LY36" s="56">
        <f>_xlfn.IFS(LX$7="X",$I36*[1]Données!$I$23,LQ$3="Samedi",$I36*[1]Données!$D$23,LQ$3="Dimanche",$I36*[1]Données!$F$23,$B36="ADS",$I36*[1]Données!$C$23)</f>
        <v>211.36</v>
      </c>
      <c r="LZ36" s="56">
        <f>_xlfn.IFS(LX$7="X",$J36*[1]Données!$I$23,LQ$3="Samedi",$J36*[1]Données!$D$23,LQ$3="Dimanche",$J36*[1]Données!$F$23,$B36="ADS",$J36*[1]Données!$C$23)</f>
        <v>26.42</v>
      </c>
      <c r="MA36" s="56">
        <f>_xlfn.IFS(LX$7="X",$K36*[1]Données!$H$23,LQ$3="Samedi",$K36*[1]Données!$D$23,LQ$3="Dimanche",$K36*[1]Données!$F$23,$B36="ADS",$K36*[1]Données!$B$23)</f>
        <v>23.800000000000043</v>
      </c>
      <c r="MB36" s="56">
        <f>IF($B36="ADS",SUM(LX36:MA36),0)</f>
        <v>356.78000000000009</v>
      </c>
      <c r="MC36" s="71">
        <v>0.70833333333333337</v>
      </c>
      <c r="MD36" s="71">
        <v>0.33333333333333331</v>
      </c>
      <c r="ME36" s="74">
        <f>24*(MOD(MD36-MC36,1))</f>
        <v>15</v>
      </c>
      <c r="MF36" s="68">
        <f>IF(MC36&lt;(21/24),(MIN(21-MC36*24,ME36)),0)</f>
        <v>4</v>
      </c>
      <c r="MG36" s="68">
        <f t="shared" ref="MG36" si="403">IF(OR(MC36&gt;=21/24,MF36&lt;&gt;0),MIN(9-MAX(0,MC36*24-21),ME36-MF36),0)</f>
        <v>9</v>
      </c>
      <c r="MH36" s="68">
        <f t="shared" ref="MH36" si="404">MAX(0,MIN(1,ME36-SUM(MF36:MG36)))</f>
        <v>1</v>
      </c>
      <c r="MI36" s="68">
        <f>MAX(0,ME36-SUM(MF36:MH36))</f>
        <v>1</v>
      </c>
      <c r="MJ36" s="56">
        <f>_xlfn.IFS(MJ$7="X",MF$36*[1]Données!$H$23,MC$3="Samedi",MF$36*[1]Données!$D$23,MC$3="Dimanche",MF$36*[1]Données!$F51,$B36="ADS",MF$36*[1]Données!$B$23)</f>
        <v>95.2</v>
      </c>
      <c r="MK36" s="56">
        <f>_xlfn.IFS(MJ$7="X",$I36*[1]Données!$I$23,MC$3="Samedi",$I36*[1]Données!$D$23,MC$3="Dimanche",$I36*[1]Données!$F$23,$B36="ADS",$I36*[1]Données!$C$23)</f>
        <v>211.36</v>
      </c>
      <c r="ML36" s="56">
        <f>_xlfn.IFS(MJ$7="X",$J36*[1]Données!$I$23,MC$3="Samedi",$J36*[1]Données!$D$23,MC$3="Dimanche",$J36*[1]Données!$F$23,$B36="ADS",$J36*[1]Données!$C$23)</f>
        <v>26.42</v>
      </c>
      <c r="MM36" s="56">
        <f>_xlfn.IFS(MJ$7="X",$K36*[1]Données!$H$23,MC$3="Samedi",$K36*[1]Données!$D$23,MC$3="Dimanche",$K36*[1]Données!$F$23,$B36="ADS",$K36*[1]Données!$B$23)</f>
        <v>23.800000000000043</v>
      </c>
      <c r="MN36" s="56">
        <f>IF($B36="ADS",SUM(MJ36:MM36),0)</f>
        <v>356.78000000000009</v>
      </c>
      <c r="MO36" s="71">
        <v>0.70833333333333337</v>
      </c>
      <c r="MP36" s="71">
        <v>0.33333333333333331</v>
      </c>
      <c r="MQ36" s="74">
        <f>24*(MOD(MP36-MO36,1))</f>
        <v>15</v>
      </c>
      <c r="MR36" s="68">
        <f>IF(MO36&lt;(21/24),(MIN(21-MO36*24,MQ36)),0)</f>
        <v>4</v>
      </c>
      <c r="MS36" s="68">
        <f t="shared" ref="MS36" si="405">IF(OR(MO36&gt;=21/24,MR36&lt;&gt;0),MIN(9-MAX(0,MO36*24-21),MQ36-MR36),0)</f>
        <v>9</v>
      </c>
      <c r="MT36" s="68">
        <f t="shared" ref="MT36" si="406">MAX(0,MIN(1,MQ36-SUM(MR36:MS36)))</f>
        <v>1</v>
      </c>
      <c r="MU36" s="68">
        <f>MAX(0,MQ36-SUM(MR36:MT36))</f>
        <v>1</v>
      </c>
      <c r="MV36" s="56">
        <f>_xlfn.IFS(MV$7="X",MR$36*[1]Données!$H$23,MO$3="Samedi",MR$36*[1]Données!$D$23,MO$3="Dimanche",MR$36*[1]Données!$F51,$B36="ADS",MR$36*[1]Données!$B$23)</f>
        <v>95.2</v>
      </c>
      <c r="MW36" s="56">
        <f>_xlfn.IFS(MV$7="X",$I36*[1]Données!$I$23,MO$3="Samedi",$I36*[1]Données!$D$23,MO$3="Dimanche",$I36*[1]Données!$F$23,$B36="ADS",$I36*[1]Données!$C$23)</f>
        <v>211.36</v>
      </c>
      <c r="MX36" s="56">
        <f>_xlfn.IFS(MV$7="X",$J36*[1]Données!$I$23,MO$3="Samedi",$J36*[1]Données!$D$23,MO$3="Dimanche",$J36*[1]Données!$F$23,$B36="ADS",$J36*[1]Données!$C$23)</f>
        <v>26.42</v>
      </c>
      <c r="MY36" s="56">
        <f>_xlfn.IFS(MV$7="X",$K36*[1]Données!$H$23,MO$3="Samedi",$K36*[1]Données!$D$23,MO$3="Dimanche",$K36*[1]Données!$F$23,$B36="ADS",$K36*[1]Données!$B$23)</f>
        <v>23.800000000000043</v>
      </c>
      <c r="MZ36" s="56">
        <f>IF($B36="ADS",SUM(MV36:MY36),0)</f>
        <v>356.78000000000009</v>
      </c>
      <c r="NA36" s="71">
        <v>0.70833333333333337</v>
      </c>
      <c r="NB36" s="71">
        <v>0.33333333333333331</v>
      </c>
      <c r="NC36" s="74">
        <f>24*(MOD(NB36-NA36,1))</f>
        <v>15</v>
      </c>
      <c r="ND36" s="68">
        <f>IF(NA36&lt;(21/24),(MIN(21-NA36*24,NC36)),0)</f>
        <v>4</v>
      </c>
      <c r="NE36" s="68">
        <f t="shared" ref="NE36" si="407">IF(OR(NA36&gt;=21/24,ND36&lt;&gt;0),MIN(9-MAX(0,NA36*24-21),NC36-ND36),0)</f>
        <v>9</v>
      </c>
      <c r="NF36" s="68">
        <f t="shared" ref="NF36" si="408">MAX(0,MIN(1,NC36-SUM(ND36:NE36)))</f>
        <v>1</v>
      </c>
      <c r="NG36" s="68">
        <f>MAX(0,NC36-SUM(ND36:NF36))</f>
        <v>1</v>
      </c>
      <c r="NH36" s="56">
        <f>_xlfn.IFS(NH$7="X",ND$36*[1]Données!$H$23,NA$3="Samedi",ND$36*[1]Données!$D$23,NA$3="Dimanche",ND$36*[1]Données!$F51,$B36="ADS",ND$36*[1]Données!$B$23)</f>
        <v>95.2</v>
      </c>
      <c r="NI36" s="56">
        <f>_xlfn.IFS(NH$7="X",$I36*[1]Données!$I$23,NA$3="Samedi",$I36*[1]Données!$D$23,NA$3="Dimanche",$I36*[1]Données!$F$23,$B36="ADS",$I36*[1]Données!$C$23)</f>
        <v>211.36</v>
      </c>
      <c r="NJ36" s="56">
        <f>_xlfn.IFS(NH$7="X",$J36*[1]Données!$I$23,NA$3="Samedi",$J36*[1]Données!$D$23,NA$3="Dimanche",$J36*[1]Données!$F$23,$B36="ADS",$J36*[1]Données!$C$23)</f>
        <v>26.42</v>
      </c>
      <c r="NK36" s="56">
        <f>_xlfn.IFS(NH$7="X",$K36*[1]Données!$H$23,NA$3="Samedi",$K36*[1]Données!$D$23,NA$3="Dimanche",$K36*[1]Données!$F$23,$B36="ADS",$K36*[1]Données!$B$23)</f>
        <v>23.800000000000043</v>
      </c>
      <c r="NL36" s="56">
        <f>IF($B36="ADS",SUM(NH36:NK36),0)</f>
        <v>356.78000000000009</v>
      </c>
      <c r="NM36" s="50">
        <f>IF($B$12="ADS",SUM($P36+$AB36+$AN36+$AZ36+$BL36+$BX36+$CJ36+$CV36+$DH36+$DT36+$EF36+$ER36+$FD36+$FP36+$GB35+$GB36+$GN36+$GZ36+$HL36+$HX36+$IJ36+$IV36+$JH36+$JT36+$KF36+$KR36+$LD36+$LP36+$MB36+$MN36+$MZ36+$NL36),0)</f>
        <v>10752.320000000003</v>
      </c>
    </row>
    <row r="37" spans="1:377" ht="15.75" hidden="1" thickBot="1">
      <c r="A37" s="78"/>
      <c r="B37" s="81"/>
      <c r="C37" s="81"/>
      <c r="D37" s="51"/>
      <c r="E37" s="72"/>
      <c r="F37" s="72"/>
      <c r="G37" s="75"/>
      <c r="H37" s="69"/>
      <c r="I37" s="69"/>
      <c r="J37" s="69"/>
      <c r="K37" s="69"/>
      <c r="L37" s="57">
        <f>_xlfn.IFS(L$7="X",H$36*[1]Données!$H$24,E$3="Samedi",H$36*[1]Données!$D$24,E$3="Dimanche",H$36*[1]Données!$F$24,$B36="SSIAP1",H$36*[1]Données!$B$24)</f>
        <v>0</v>
      </c>
      <c r="M37" s="57">
        <f>_xlfn.IFS(L$7="X",$I36*[1]Données!$I$24,E$3="Samedi",$I36*[1]Données!$D$24,E$3="Dimanche",$I36*[1]Données!$F$24,$B36="SSIAP1",$I36*[1]Données!$C$24)</f>
        <v>433.36</v>
      </c>
      <c r="N37" s="57">
        <f>_xlfn.IFS(L$7="X",$J36*[1]Données!$I$24,E$3="Samedi",$J36*[1]Données!$D$24,E$3="Dimanche",$J36*[1]Données!$F$24,$B36="SSIAP1",$J36*[1]Données!$C$24)</f>
        <v>54.17</v>
      </c>
      <c r="O37" s="57">
        <f>_xlfn.IFS(L$7="X",$K36*[1]Données!$I$24,E$3="Samedi",$K36*[1]Données!$D$24,E$3="Dimanche",$K36*[1]Données!$F$24,$B36="SSIAP1",$K36*[1]Données!$B$24)</f>
        <v>54.170000000000101</v>
      </c>
      <c r="P37" s="57">
        <f>IF($B36="SSIAP1",SUM(L37:O37),0)</f>
        <v>0</v>
      </c>
      <c r="Q37" s="72"/>
      <c r="R37" s="72"/>
      <c r="S37" s="75"/>
      <c r="T37" s="69"/>
      <c r="U37" s="69"/>
      <c r="V37" s="69"/>
      <c r="W37" s="69"/>
      <c r="X37" s="57" t="e">
        <f>_xlfn.IFS(X$7="X",T$36*[1]Données!$H$24,Q$3="Samedi",T$36*[1]Données!$D$24,Q$3="Dimanche",T$36*[1]Données!$F$24,$B36="SSIAP1",T$36*[1]Données!$B$24)</f>
        <v>#N/A</v>
      </c>
      <c r="Y37" s="57" t="e">
        <f>_xlfn.IFS(X$7="X",$I36*[1]Données!$I$24,Q$3="Samedi",$I36*[1]Données!$D$24,Q$3="Dimanche",$I36*[1]Données!$F$24,$B36="SSIAP1",$I36*[1]Données!$C$24)</f>
        <v>#N/A</v>
      </c>
      <c r="Z37" s="57" t="e">
        <f>_xlfn.IFS(X$7="X",$J36*[1]Données!$I$24,Q$3="Samedi",$J36*[1]Données!$D$24,Q$3="Dimanche",$J36*[1]Données!$F$24,$B36="SSIAP1",$J36*[1]Données!$C$24)</f>
        <v>#N/A</v>
      </c>
      <c r="AA37" s="57" t="e">
        <f>_xlfn.IFS(X$7="X",$K36*[1]Données!$I$24,Q$3="Samedi",$K36*[1]Données!$D$24,Q$3="Dimanche",$K36*[1]Données!$F$24,$B36="SSIAP1",$K36*[1]Données!$B$24)</f>
        <v>#N/A</v>
      </c>
      <c r="AB37" s="57">
        <f>IF($B36="SSIAP1",SUM(X37:AA37),0)</f>
        <v>0</v>
      </c>
      <c r="AC37" s="72"/>
      <c r="AD37" s="72"/>
      <c r="AE37" s="75"/>
      <c r="AF37" s="69"/>
      <c r="AG37" s="69"/>
      <c r="AH37" s="69"/>
      <c r="AI37" s="69"/>
      <c r="AJ37" s="57" t="e">
        <f>_xlfn.IFS(AJ$7="X",AF$36*[1]Données!$H$24,AC$3="Samedi",AF$36*[1]Données!$D$24,AC$3="Dimanche",AF$36*[1]Données!$F$24,$B36="SSIAP1",AF$36*[1]Données!$B$24)</f>
        <v>#N/A</v>
      </c>
      <c r="AK37" s="57" t="e">
        <f>_xlfn.IFS(AJ$7="X",$I36*[1]Données!$I$24,AC$3="Samedi",$I36*[1]Données!$D$24,AC$3="Dimanche",$I36*[1]Données!$F$24,$B36="SSIAP1",$I36*[1]Données!$C$24)</f>
        <v>#N/A</v>
      </c>
      <c r="AL37" s="57" t="e">
        <f>_xlfn.IFS(AJ$7="X",$J36*[1]Données!$I$24,AC$3="Samedi",$J36*[1]Données!$D$24,AC$3="Dimanche",$J36*[1]Données!$F$24,$B36="SSIAP1",$J36*[1]Données!$C$24)</f>
        <v>#N/A</v>
      </c>
      <c r="AM37" s="57" t="e">
        <f>_xlfn.IFS(AJ$7="X",$K36*[1]Données!$I$24,AC$3="Samedi",$K36*[1]Données!$D$24,AC$3="Dimanche",$K36*[1]Données!$F$24,$B36="SSIAP1",$K36*[1]Données!$B$24)</f>
        <v>#N/A</v>
      </c>
      <c r="AN37" s="57">
        <f>IF($B36="SSIAP1",SUM(AJ37:AM37),0)</f>
        <v>0</v>
      </c>
      <c r="AO37" s="72"/>
      <c r="AP37" s="72"/>
      <c r="AQ37" s="75"/>
      <c r="AR37" s="69"/>
      <c r="AS37" s="69"/>
      <c r="AT37" s="69"/>
      <c r="AU37" s="69"/>
      <c r="AV37" s="57" t="e">
        <f>_xlfn.IFS(AV$7="X",AR$36*[1]Données!$H$24,AO$3="Samedi",AR$36*[1]Données!$D$24,AO$3="Dimanche",AR$36*[1]Données!$F$24,$B36="SSIAP1",AR$36*[1]Données!$B$24)</f>
        <v>#N/A</v>
      </c>
      <c r="AW37" s="57" t="e">
        <f>_xlfn.IFS(AV$7="X",$I36*[1]Données!$I$24,AO$3="Samedi",$I36*[1]Données!$D$24,AO$3="Dimanche",$I36*[1]Données!$F$24,$B36="SSIAP1",$I36*[1]Données!$C$24)</f>
        <v>#N/A</v>
      </c>
      <c r="AX37" s="57" t="e">
        <f>_xlfn.IFS(AV$7="X",$J36*[1]Données!$I$24,AO$3="Samedi",$J36*[1]Données!$D$24,AO$3="Dimanche",$J36*[1]Données!$F$24,$B36="SSIAP1",$J36*[1]Données!$C$24)</f>
        <v>#N/A</v>
      </c>
      <c r="AY37" s="57" t="e">
        <f>_xlfn.IFS(AV$7="X",$K36*[1]Données!$I$24,AO$3="Samedi",$K36*[1]Données!$D$24,AO$3="Dimanche",$K36*[1]Données!$F$24,$B36="SSIAP1",$K36*[1]Données!$B$24)</f>
        <v>#N/A</v>
      </c>
      <c r="AZ37" s="57">
        <f>IF($B36="SSIAP1",SUM(AV37:AY37),0)</f>
        <v>0</v>
      </c>
      <c r="BA37" s="72"/>
      <c r="BB37" s="72"/>
      <c r="BC37" s="75"/>
      <c r="BD37" s="69"/>
      <c r="BE37" s="69"/>
      <c r="BF37" s="69"/>
      <c r="BG37" s="69"/>
      <c r="BH37" s="57">
        <f>_xlfn.IFS(BH$7="X",BD$36*[1]Données!$H$24,BA$3="Samedi",BD$36*[1]Données!$D$24,BA$3="Dimanche",BD$36*[1]Données!$F$24,$B36="SSIAP1",BD$36*[1]Données!$B$24)</f>
        <v>97.6</v>
      </c>
      <c r="BI37" s="57">
        <f>_xlfn.IFS(BH$7="X",$I36*[1]Données!$I$24,BA$3="Samedi",$I36*[1]Données!$D$24,BA$3="Dimanche",$I36*[1]Données!$F$24,$B36="SSIAP1",$I36*[1]Données!$C$24)</f>
        <v>195.2</v>
      </c>
      <c r="BJ37" s="57">
        <f>_xlfn.IFS(BH$7="X",$J36*[1]Données!$I$24,BA$3="Samedi",$J36*[1]Données!$D$24,BA$3="Dimanche",$J36*[1]Données!$F$24,$B36="SSIAP1",$J36*[1]Données!$C$24)</f>
        <v>24.4</v>
      </c>
      <c r="BK37" s="57">
        <f>_xlfn.IFS(BH$7="X",$K36*[1]Données!$I$24,BA$3="Samedi",$K36*[1]Données!$D$24,BA$3="Dimanche",$K36*[1]Données!$F$24,$B36="SSIAP1",$K36*[1]Données!$B$24)</f>
        <v>24.400000000000041</v>
      </c>
      <c r="BL37" s="57">
        <f>IF($B36="SSIAP1",SUM(BH37:BK37),0)</f>
        <v>0</v>
      </c>
      <c r="BM37" s="72"/>
      <c r="BN37" s="72"/>
      <c r="BO37" s="75"/>
      <c r="BP37" s="69"/>
      <c r="BQ37" s="69"/>
      <c r="BR37" s="69"/>
      <c r="BS37" s="69"/>
      <c r="BT37" s="57">
        <f>_xlfn.IFS(BT$7="X",BP$36*[1]Données!$H$24,BM$3="Samedi",BP$36*[1]Données!$D$24,BM$3="Dimanche",BP$36*[1]Données!$F$24,$B36="SSIAP1",BP$36*[1]Données!$B$24)</f>
        <v>107.36</v>
      </c>
      <c r="BU37" s="57">
        <f>_xlfn.IFS(BT$7="X",$I36*[1]Données!$I$24,BM$3="Samedi",$I36*[1]Données!$D$24,BM$3="Dimanche",$I36*[1]Données!$F$24,$B36="SSIAP1",$I36*[1]Données!$C$24)</f>
        <v>214.72</v>
      </c>
      <c r="BV37" s="57">
        <f>_xlfn.IFS(BT$7="X",$J36*[1]Données!$I$24,BM$3="Samedi",$J36*[1]Données!$D$24,BM$3="Dimanche",$J36*[1]Données!$F$24,$B36="SSIAP1",$J36*[1]Données!$C$24)</f>
        <v>26.84</v>
      </c>
      <c r="BW37" s="57">
        <f>_xlfn.IFS(BT$7="X",$K36*[1]Données!$I$24,BM$3="Samedi",$K36*[1]Données!$D$24,BM$3="Dimanche",$K36*[1]Données!$F$24,$B36="SSIAP1",$K36*[1]Données!$B$24)</f>
        <v>26.840000000000046</v>
      </c>
      <c r="BX37" s="57">
        <f>IF($B36="SSIAP1",SUM(BT37:BW37),0)</f>
        <v>0</v>
      </c>
      <c r="BY37" s="72"/>
      <c r="BZ37" s="72"/>
      <c r="CA37" s="75"/>
      <c r="CB37" s="69"/>
      <c r="CC37" s="69"/>
      <c r="CD37" s="69"/>
      <c r="CE37" s="69"/>
      <c r="CF37" s="57" t="e">
        <f>_xlfn.IFS(CF$7="X",CB$36*[1]Données!$H$24,BY$3="Samedi",CB$36*[1]Données!$D$24,BY$3="Dimanche",CB$36*[1]Données!$F$24,$B36="SSIAP1",CB$36*[1]Données!$B$24)</f>
        <v>#N/A</v>
      </c>
      <c r="CG37" s="57" t="e">
        <f>_xlfn.IFS(CF$7="X",$I36*[1]Données!$I$24,BY$3="Samedi",$I36*[1]Données!$D$24,BY$3="Dimanche",$I36*[1]Données!$F$24,$B36="SSIAP1",$I36*[1]Données!$C$24)</f>
        <v>#N/A</v>
      </c>
      <c r="CH37" s="57" t="e">
        <f>_xlfn.IFS(CF$7="X",$J36*[1]Données!$I$24,BY$3="Samedi",$J36*[1]Données!$D$24,BY$3="Dimanche",$J36*[1]Données!$F$24,$B36="SSIAP1",$J36*[1]Données!$C$24)</f>
        <v>#N/A</v>
      </c>
      <c r="CI37" s="57" t="e">
        <f>_xlfn.IFS(CF$7="X",$K36*[1]Données!$I$24,BY$3="Samedi",$K36*[1]Données!$D$24,BY$3="Dimanche",$K36*[1]Données!$F$24,$B36="SSIAP1",$K36*[1]Données!$B$24)</f>
        <v>#N/A</v>
      </c>
      <c r="CJ37" s="57">
        <f>IF($B36="SSIAP1",SUM(CF37:CI37),0)</f>
        <v>0</v>
      </c>
      <c r="CK37" s="72"/>
      <c r="CL37" s="72"/>
      <c r="CM37" s="75"/>
      <c r="CN37" s="69"/>
      <c r="CO37" s="69"/>
      <c r="CP37" s="69"/>
      <c r="CQ37" s="69"/>
      <c r="CR37" s="57" t="e">
        <f>_xlfn.IFS(CR$7="X",CN$36*[1]Données!$H$24,CK$3="Samedi",CN$36*[1]Données!$D$24,CK$3="Dimanche",CN$36*[1]Données!$F$24,$B36="SSIAP1",CN$36*[1]Données!$B$24)</f>
        <v>#N/A</v>
      </c>
      <c r="CS37" s="57" t="e">
        <f>_xlfn.IFS(CR$7="X",$I36*[1]Données!$I$24,CK$3="Samedi",$I36*[1]Données!$D$24,CK$3="Dimanche",$I36*[1]Données!$F$24,$B36="SSIAP1",$I36*[1]Données!$C$24)</f>
        <v>#N/A</v>
      </c>
      <c r="CT37" s="57" t="e">
        <f>_xlfn.IFS(CR$7="X",$J36*[1]Données!$I$24,CK$3="Samedi",$J36*[1]Données!$D$24,CK$3="Dimanche",$J36*[1]Données!$F$24,$B36="SSIAP1",$J36*[1]Données!$C$24)</f>
        <v>#N/A</v>
      </c>
      <c r="CU37" s="57" t="e">
        <f>_xlfn.IFS(CR$7="X",$K36*[1]Données!$I$24,CK$3="Samedi",$K36*[1]Données!$D$24,CK$3="Dimanche",$K36*[1]Données!$F$24,$B36="SSIAP1",$K36*[1]Données!$B$24)</f>
        <v>#N/A</v>
      </c>
      <c r="CV37" s="57">
        <f>IF($B36="SSIAP1",SUM(CR37:CU37),0)</f>
        <v>0</v>
      </c>
      <c r="CW37" s="72"/>
      <c r="CX37" s="72"/>
      <c r="CY37" s="75"/>
      <c r="CZ37" s="69"/>
      <c r="DA37" s="69"/>
      <c r="DB37" s="69"/>
      <c r="DC37" s="69"/>
      <c r="DD37" s="57" t="e">
        <f>_xlfn.IFS(DD$7="X",CZ$36*[1]Données!$H$24,CW$3="Samedi",CZ$36*[1]Données!$D$24,CW$3="Dimanche",CZ$36*[1]Données!$F$24,$B36="SSIAP1",CZ$36*[1]Données!$B$24)</f>
        <v>#N/A</v>
      </c>
      <c r="DE37" s="57" t="e">
        <f>_xlfn.IFS(DD$7="X",$I36*[1]Données!$I$24,CW$3="Samedi",$I36*[1]Données!$D$24,CW$3="Dimanche",$I36*[1]Données!$F$24,$B36="SSIAP1",$I36*[1]Données!$C$24)</f>
        <v>#N/A</v>
      </c>
      <c r="DF37" s="57" t="e">
        <f>_xlfn.IFS(DD$7="X",$J36*[1]Données!$I$24,CW$3="Samedi",$J36*[1]Données!$D$24,CW$3="Dimanche",$J36*[1]Données!$F$24,$B36="SSIAP1",$J36*[1]Données!$C$24)</f>
        <v>#N/A</v>
      </c>
      <c r="DG37" s="57" t="e">
        <f>_xlfn.IFS(DD$7="X",$K36*[1]Données!$I$24,CW$3="Samedi",$K36*[1]Données!$D$24,CW$3="Dimanche",$K36*[1]Données!$F$24,$B36="SSIAP1",$K36*[1]Données!$B$24)</f>
        <v>#N/A</v>
      </c>
      <c r="DH37" s="57">
        <f>IF($B36="SSIAP1",SUM(DD37:DG37),0)</f>
        <v>0</v>
      </c>
      <c r="DI37" s="72"/>
      <c r="DJ37" s="72"/>
      <c r="DK37" s="75"/>
      <c r="DL37" s="69"/>
      <c r="DM37" s="69"/>
      <c r="DN37" s="69"/>
      <c r="DO37" s="69"/>
      <c r="DP37" s="57" t="e">
        <f>_xlfn.IFS(DP$7="X",DL$36*[1]Données!$H$24,DI$3="Samedi",DL$36*[1]Données!$D$24,DI$3="Dimanche",DL$36*[1]Données!$F$24,$B36="SSIAP1",DL$36*[1]Données!$B$24)</f>
        <v>#N/A</v>
      </c>
      <c r="DQ37" s="57" t="e">
        <f>_xlfn.IFS(DP$7="X",$I36*[1]Données!$I$24,DI$3="Samedi",$I36*[1]Données!$D$24,DI$3="Dimanche",$I36*[1]Données!$F$24,$B36="SSIAP1",$I36*[1]Données!$C$24)</f>
        <v>#N/A</v>
      </c>
      <c r="DR37" s="57" t="e">
        <f>_xlfn.IFS(DP$7="X",$J36*[1]Données!$I$24,DI$3="Samedi",$J36*[1]Données!$D$24,DI$3="Dimanche",$J36*[1]Données!$F$24,$B36="SSIAP1",$J36*[1]Données!$C$24)</f>
        <v>#N/A</v>
      </c>
      <c r="DS37" s="57" t="e">
        <f>_xlfn.IFS(DP$7="X",$K36*[1]Données!$I$24,DI$3="Samedi",$K36*[1]Données!$D$24,DI$3="Dimanche",$K36*[1]Données!$F$24,$B36="SSIAP1",$K36*[1]Données!$B$24)</f>
        <v>#N/A</v>
      </c>
      <c r="DT37" s="57">
        <f>IF($B36="SSIAP1",SUM(DP37:DS37),0)</f>
        <v>0</v>
      </c>
      <c r="DU37" s="72"/>
      <c r="DV37" s="72"/>
      <c r="DW37" s="75"/>
      <c r="DX37" s="69"/>
      <c r="DY37" s="69"/>
      <c r="DZ37" s="69"/>
      <c r="EA37" s="69"/>
      <c r="EB37" s="57" t="e">
        <f>_xlfn.IFS(EB$7="X",DX$36*[1]Données!$H$24,DU$3="Samedi",DX$36*[1]Données!$D$24,DU$3="Dimanche",DX$36*[1]Données!$F$24,$B36="SSIAP1",DX$36*[1]Données!$B$24)</f>
        <v>#N/A</v>
      </c>
      <c r="EC37" s="57" t="e">
        <f>_xlfn.IFS(EB$7="X",$I36*[1]Données!$I$24,DU$3="Samedi",$I36*[1]Données!$D$24,DU$3="Dimanche",$I36*[1]Données!$F$24,$B36="SSIAP1",$I36*[1]Données!$C$24)</f>
        <v>#N/A</v>
      </c>
      <c r="ED37" s="57" t="e">
        <f>_xlfn.IFS(EB$7="X",$J36*[1]Données!$I$24,DU$3="Samedi",$J36*[1]Données!$D$24,DU$3="Dimanche",$J36*[1]Données!$F$24,$B36="SSIAP1",$J36*[1]Données!$C$24)</f>
        <v>#N/A</v>
      </c>
      <c r="EE37" s="57" t="e">
        <f>_xlfn.IFS(EB$7="X",$K36*[1]Données!$I$24,DU$3="Samedi",$K36*[1]Données!$D$24,DU$3="Dimanche",$K36*[1]Données!$F$24,$B36="SSIAP1",$K36*[1]Données!$B$24)</f>
        <v>#N/A</v>
      </c>
      <c r="EF37" s="57">
        <f>IF($B36="SSIAP1",SUM(EB37:EE37),0)</f>
        <v>0</v>
      </c>
      <c r="EG37" s="72"/>
      <c r="EH37" s="72"/>
      <c r="EI37" s="75"/>
      <c r="EJ37" s="69"/>
      <c r="EK37" s="69"/>
      <c r="EL37" s="69"/>
      <c r="EM37" s="69"/>
      <c r="EN37" s="57">
        <f>_xlfn.IFS(EN$7="X",EJ$36*[1]Données!$H$24,EG$3="Samedi",EJ$36*[1]Données!$D$24,EG$3="Dimanche",EJ$36*[1]Données!$F$24,$B36="SSIAP1",EJ$36*[1]Données!$B$24)</f>
        <v>97.6</v>
      </c>
      <c r="EO37" s="57">
        <f>_xlfn.IFS(EN$7="X",$I36*[1]Données!$I$24,EG$3="Samedi",$I36*[1]Données!$D$24,EG$3="Dimanche",$I36*[1]Données!$F$24,$B36="SSIAP1",$I36*[1]Données!$C$24)</f>
        <v>195.2</v>
      </c>
      <c r="EP37" s="57">
        <f>_xlfn.IFS(EN$7="X",$J36*[1]Données!$I$24,EG$3="Samedi",$J36*[1]Données!$D$24,EG$3="Dimanche",$J36*[1]Données!$F$24,$B36="SSIAP1",$J36*[1]Données!$C$24)</f>
        <v>24.4</v>
      </c>
      <c r="EQ37" s="57">
        <f>_xlfn.IFS(EN$7="X",$K36*[1]Données!$I$24,EG$3="Samedi",$K36*[1]Données!$D$24,EG$3="Dimanche",$K36*[1]Données!$F$24,$B36="SSIAP1",$K36*[1]Données!$B$24)</f>
        <v>24.400000000000041</v>
      </c>
      <c r="ER37" s="57">
        <f>IF($B36="SSIAP1",SUM(EN37:EQ37),0)</f>
        <v>0</v>
      </c>
      <c r="ES37" s="72"/>
      <c r="ET37" s="72"/>
      <c r="EU37" s="75"/>
      <c r="EV37" s="69"/>
      <c r="EW37" s="69"/>
      <c r="EX37" s="69"/>
      <c r="EY37" s="69"/>
      <c r="EZ37" s="57">
        <f>_xlfn.IFS(EZ$7="X",EV$36*[1]Données!$H$24,ES$3="Samedi",EV$36*[1]Données!$D$24,ES$3="Dimanche",EV$36*[1]Données!$F$24,$B36="SSIAP1",EV$36*[1]Données!$B$24)</f>
        <v>107.36</v>
      </c>
      <c r="FA37" s="57">
        <f>_xlfn.IFS(EZ$7="X",$I36*[1]Données!$I$24,ES$3="Samedi",$I36*[1]Données!$D$24,ES$3="Dimanche",$I36*[1]Données!$F$24,$B36="SSIAP1",$I36*[1]Données!$C$24)</f>
        <v>214.72</v>
      </c>
      <c r="FB37" s="57">
        <f>_xlfn.IFS(EZ$7="X",$J36*[1]Données!$I$24,ES$3="Samedi",$J36*[1]Données!$D$24,ES$3="Dimanche",$J36*[1]Données!$F$24,$B36="SSIAP1",$J36*[1]Données!$C$24)</f>
        <v>26.84</v>
      </c>
      <c r="FC37" s="57">
        <f>_xlfn.IFS(EZ$7="X",$K36*[1]Données!$I$24,ES$3="Samedi",$K36*[1]Données!$D$24,ES$3="Dimanche",$K36*[1]Données!$F$24,$B36="SSIAP1",$K36*[1]Données!$B$24)</f>
        <v>26.840000000000046</v>
      </c>
      <c r="FD37" s="57">
        <f>IF($B36="SSIAP1",SUM(EZ37:FC37),0)</f>
        <v>0</v>
      </c>
      <c r="FE37" s="72"/>
      <c r="FF37" s="72"/>
      <c r="FG37" s="75"/>
      <c r="FH37" s="69"/>
      <c r="FI37" s="69"/>
      <c r="FJ37" s="69"/>
      <c r="FK37" s="69"/>
      <c r="FL37" s="57" t="e">
        <f>_xlfn.IFS(FL$7="X",FH$36*[1]Données!$H$24,FE$3="Samedi",FH$36*[1]Données!$D$24,FE$3="Dimanche",FH$36*[1]Données!$F$24,$B36="SSIAP1",FH$36*[1]Données!$B$24)</f>
        <v>#N/A</v>
      </c>
      <c r="FM37" s="57" t="e">
        <f>_xlfn.IFS(FL$7="X",$I36*[1]Données!$I$24,FE$3="Samedi",$I36*[1]Données!$D$24,FE$3="Dimanche",$I36*[1]Données!$F$24,$B36="SSIAP1",$I36*[1]Données!$C$24)</f>
        <v>#N/A</v>
      </c>
      <c r="FN37" s="57" t="e">
        <f>_xlfn.IFS(FL$7="X",$J36*[1]Données!$I$24,FE$3="Samedi",$J36*[1]Données!$D$24,FE$3="Dimanche",$J36*[1]Données!$F$24,$B36="SSIAP1",$J36*[1]Données!$C$24)</f>
        <v>#N/A</v>
      </c>
      <c r="FO37" s="57" t="e">
        <f>_xlfn.IFS(FL$7="X",$K36*[1]Données!$I$24,FE$3="Samedi",$K36*[1]Données!$D$24,FE$3="Dimanche",$K36*[1]Données!$F$24,$B36="SSIAP1",$K36*[1]Données!$B$24)</f>
        <v>#N/A</v>
      </c>
      <c r="FP37" s="57">
        <f>IF($B36="SSIAP1",SUM(FL37:FO37),0)</f>
        <v>0</v>
      </c>
      <c r="FQ37" s="72"/>
      <c r="FR37" s="72"/>
      <c r="FS37" s="75"/>
      <c r="FT37" s="69"/>
      <c r="FU37" s="69"/>
      <c r="FV37" s="69"/>
      <c r="FW37" s="69"/>
      <c r="FX37" s="57" t="e">
        <f>_xlfn.IFS(FX$7="X",FT$36*[1]Données!$H$24,FQ$3="Samedi",FT$36*[1]Données!$D$24,FQ$3="Dimanche",FT$36*[1]Données!$F$24,$B36="SSIAP1",FT$36*[1]Données!$B$24)</f>
        <v>#N/A</v>
      </c>
      <c r="FY37" s="57" t="e">
        <f>_xlfn.IFS(FX$7="X",$I36*[1]Données!$I$24,FQ$3="Samedi",$I36*[1]Données!$D$24,FQ$3="Dimanche",$I36*[1]Données!$F$24,$B36="SSIAP1",$I36*[1]Données!$C$24)</f>
        <v>#N/A</v>
      </c>
      <c r="FZ37" s="57" t="e">
        <f>_xlfn.IFS(FX$7="X",$J36*[1]Données!$I$24,FQ$3="Samedi",$J36*[1]Données!$D$24,FQ$3="Dimanche",$J36*[1]Données!$F$24,$B36="SSIAP1",$J36*[1]Données!$C$24)</f>
        <v>#N/A</v>
      </c>
      <c r="GA37" s="57" t="e">
        <f>_xlfn.IFS(FX$7="X",$K36*[1]Données!$I$24,FQ$3="Samedi",$K36*[1]Données!$D$24,FQ$3="Dimanche",$K36*[1]Données!$F$24,$B36="SSIAP1",$K36*[1]Données!$B$24)</f>
        <v>#N/A</v>
      </c>
      <c r="GB37" s="57">
        <f>IF($B36="SSIAP1",SUM(FX37:GA37),0)</f>
        <v>0</v>
      </c>
      <c r="GC37" s="72"/>
      <c r="GD37" s="72"/>
      <c r="GE37" s="75"/>
      <c r="GF37" s="69"/>
      <c r="GG37" s="69"/>
      <c r="GH37" s="69"/>
      <c r="GI37" s="69"/>
      <c r="GJ37" s="57" t="e">
        <f>_xlfn.IFS(GJ$7="X",GF$36*[1]Données!$H$24,GC$3="Samedi",GF$36*[1]Données!$D$24,GC$3="Dimanche",GF$36*[1]Données!$F$24,$B36="SSIAP1",GF$36*[1]Données!$B$24)</f>
        <v>#N/A</v>
      </c>
      <c r="GK37" s="57" t="e">
        <f>_xlfn.IFS(GJ$7="X",$I36*[1]Données!$I$24,GC$3="Samedi",$I36*[1]Données!$D$24,GC$3="Dimanche",$I36*[1]Données!$F$24,$B36="SSIAP1",$I36*[1]Données!$C$24)</f>
        <v>#N/A</v>
      </c>
      <c r="GL37" s="57" t="e">
        <f>_xlfn.IFS(GJ$7="X",$J36*[1]Données!$I$24,GC$3="Samedi",$J36*[1]Données!$D$24,GC$3="Dimanche",$J36*[1]Données!$F$24,$B36="SSIAP1",$J36*[1]Données!$C$24)</f>
        <v>#N/A</v>
      </c>
      <c r="GM37" s="57" t="e">
        <f>_xlfn.IFS(GJ$7="X",$K36*[1]Données!$I$24,GC$3="Samedi",$K36*[1]Données!$D$24,GC$3="Dimanche",$K36*[1]Données!$F$24,$B36="SSIAP1",$K36*[1]Données!$B$24)</f>
        <v>#N/A</v>
      </c>
      <c r="GN37" s="57">
        <f>IF($B36="SSIAP1",SUM(GJ37:GM37),0)</f>
        <v>0</v>
      </c>
      <c r="GO37" s="72"/>
      <c r="GP37" s="72"/>
      <c r="GQ37" s="75"/>
      <c r="GR37" s="69"/>
      <c r="GS37" s="69"/>
      <c r="GT37" s="69"/>
      <c r="GU37" s="69"/>
      <c r="GV37" s="57" t="e">
        <f>_xlfn.IFS(GV$7="X",GR$36*[1]Données!$H$24,GO$3="Samedi",GR$36*[1]Données!$D$24,GO$3="Dimanche",GR$36*[1]Données!$F$24,$B36="SSIAP1",GR$36*[1]Données!$B$24)</f>
        <v>#N/A</v>
      </c>
      <c r="GW37" s="57" t="e">
        <f>_xlfn.IFS(GV$7="X",$I36*[1]Données!$I$24,GO$3="Samedi",$I36*[1]Données!$D$24,GO$3="Dimanche",$I36*[1]Données!$F$24,$B36="SSIAP1",$I36*[1]Données!$C$24)</f>
        <v>#N/A</v>
      </c>
      <c r="GX37" s="57" t="e">
        <f>_xlfn.IFS(GV$7="X",$J36*[1]Données!$I$24,GO$3="Samedi",$J36*[1]Données!$D$24,GO$3="Dimanche",$J36*[1]Données!$F$24,$B36="SSIAP1",$J36*[1]Données!$C$24)</f>
        <v>#N/A</v>
      </c>
      <c r="GY37" s="57" t="e">
        <f>_xlfn.IFS(GV$7="X",$K36*[1]Données!$I$24,GO$3="Samedi",$K36*[1]Données!$D$24,GO$3="Dimanche",$K36*[1]Données!$F$24,$B36="SSIAP1",$K36*[1]Données!$B$24)</f>
        <v>#N/A</v>
      </c>
      <c r="GZ37" s="57">
        <f>IF($B36="SSIAP1",SUM(GV37:GY37),0)</f>
        <v>0</v>
      </c>
      <c r="HA37" s="72"/>
      <c r="HB37" s="72"/>
      <c r="HC37" s="75"/>
      <c r="HD37" s="69"/>
      <c r="HE37" s="69"/>
      <c r="HF37" s="69"/>
      <c r="HG37" s="69"/>
      <c r="HH37" s="57" t="e">
        <f>_xlfn.IFS(HH$7="X",HD$36*[1]Données!$H$24,HA$3="Samedi",HD$36*[1]Données!$D$24,HA$3="Dimanche",HD$36*[1]Données!$F$24,$B36="SSIAP1",HD$36*[1]Données!$B$24)</f>
        <v>#N/A</v>
      </c>
      <c r="HI37" s="57" t="e">
        <f>_xlfn.IFS(HH$7="X",$I36*[1]Données!$I$24,HA$3="Samedi",$I36*[1]Données!$D$24,HA$3="Dimanche",$I36*[1]Données!$F$24,$B36="SSIAP1",$I36*[1]Données!$C$24)</f>
        <v>#N/A</v>
      </c>
      <c r="HJ37" s="57" t="e">
        <f>_xlfn.IFS(HH$7="X",$J36*[1]Données!$I$24,HA$3="Samedi",$J36*[1]Données!$D$24,HA$3="Dimanche",$J36*[1]Données!$F$24,$B36="SSIAP1",$J36*[1]Données!$C$24)</f>
        <v>#N/A</v>
      </c>
      <c r="HK37" s="57" t="e">
        <f>_xlfn.IFS(HH$7="X",$K36*[1]Données!$I$24,HA$3="Samedi",$K36*[1]Données!$D$24,HA$3="Dimanche",$K36*[1]Données!$F$24,$B36="SSIAP1",$K36*[1]Données!$B$24)</f>
        <v>#N/A</v>
      </c>
      <c r="HL37" s="57">
        <f>IF($B36="SSIAP1",SUM(HH37:HK37),0)</f>
        <v>0</v>
      </c>
      <c r="HM37" s="72"/>
      <c r="HN37" s="72"/>
      <c r="HO37" s="75"/>
      <c r="HP37" s="69"/>
      <c r="HQ37" s="69"/>
      <c r="HR37" s="69"/>
      <c r="HS37" s="69"/>
      <c r="HT37" s="57">
        <f>_xlfn.IFS(HT$7="X",HP$36*[1]Données!$H$24,HM$3="Samedi",HP$36*[1]Données!$D$24,HM$3="Dimanche",HP$36*[1]Données!$F$24,$B36="SSIAP1",HP$36*[1]Données!$B$24)</f>
        <v>97.6</v>
      </c>
      <c r="HU37" s="57">
        <f>_xlfn.IFS(HT$7="X",$I36*[1]Données!$I$24,HM$3="Samedi",$I36*[1]Données!$D$24,HM$3="Dimanche",$I36*[1]Données!$F$24,$B36="SSIAP1",$I36*[1]Données!$C$24)</f>
        <v>195.2</v>
      </c>
      <c r="HV37" s="57">
        <f>_xlfn.IFS(HT$7="X",$J36*[1]Données!$I$24,HM$3="Samedi",$J36*[1]Données!$D$24,HM$3="Dimanche",$J36*[1]Données!$F$24,$B36="SSIAP1",$J36*[1]Données!$C$24)</f>
        <v>24.4</v>
      </c>
      <c r="HW37" s="57">
        <f>_xlfn.IFS(HT$7="X",$K36*[1]Données!$I$24,HM$3="Samedi",$K36*[1]Données!$D$24,HM$3="Dimanche",$K36*[1]Données!$F$24,$B36="SSIAP1",$K36*[1]Données!$B$24)</f>
        <v>24.400000000000041</v>
      </c>
      <c r="HX37" s="57">
        <f>IF($B36="SSIAP1",SUM(HT37:HW37),0)</f>
        <v>0</v>
      </c>
      <c r="HY37" s="72"/>
      <c r="HZ37" s="72"/>
      <c r="IA37" s="75"/>
      <c r="IB37" s="69"/>
      <c r="IC37" s="69"/>
      <c r="ID37" s="69"/>
      <c r="IE37" s="69"/>
      <c r="IF37" s="57">
        <f>_xlfn.IFS(IF$7="X",IB$36*[1]Données!$H$24,HY$3="Samedi",IB$36*[1]Données!$D$24,HY$3="Dimanche",IB$36*[1]Données!$F$24,$B36="SSIAP1",IB$36*[1]Données!$B$24)</f>
        <v>107.36</v>
      </c>
      <c r="IG37" s="57">
        <f>_xlfn.IFS(IF$7="X",$I36*[1]Données!$I$24,HY$3="Samedi",$I36*[1]Données!$D$24,HY$3="Dimanche",$I36*[1]Données!$F$24,$B36="SSIAP1",$I36*[1]Données!$C$24)</f>
        <v>214.72</v>
      </c>
      <c r="IH37" s="57">
        <f>_xlfn.IFS(IF$7="X",$J36*[1]Données!$I$24,HY$3="Samedi",$J36*[1]Données!$D$24,HY$3="Dimanche",$J36*[1]Données!$F$24,$B36="SSIAP1",$J36*[1]Données!$C$24)</f>
        <v>26.84</v>
      </c>
      <c r="II37" s="57">
        <f>_xlfn.IFS(IF$7="X",$K36*[1]Données!$I$24,HY$3="Samedi",$K36*[1]Données!$D$24,HY$3="Dimanche",$K36*[1]Données!$F$24,$B36="SSIAP1",$K36*[1]Données!$B$24)</f>
        <v>26.840000000000046</v>
      </c>
      <c r="IJ37" s="57">
        <f>IF($B36="SSIAP1",SUM(IF37:II37),0)</f>
        <v>0</v>
      </c>
      <c r="IK37" s="72"/>
      <c r="IL37" s="72"/>
      <c r="IM37" s="75"/>
      <c r="IN37" s="69"/>
      <c r="IO37" s="69"/>
      <c r="IP37" s="69"/>
      <c r="IQ37" s="69"/>
      <c r="IR37" s="57" t="e">
        <f>_xlfn.IFS(IR$7="X",IN$36*[1]Données!$H$24,IK$3="Samedi",IN$36*[1]Données!$D$24,IK$3="Dimanche",IN$36*[1]Données!$F$24,$B36="SSIAP1",IN$36*[1]Données!$B$24)</f>
        <v>#N/A</v>
      </c>
      <c r="IS37" s="57" t="e">
        <f>_xlfn.IFS(IR$7="X",$I36*[1]Données!$I$24,IK$3="Samedi",$I36*[1]Données!$D$24,IK$3="Dimanche",$I36*[1]Données!$F$24,$B36="SSIAP1",$I36*[1]Données!$C$24)</f>
        <v>#N/A</v>
      </c>
      <c r="IT37" s="57" t="e">
        <f>_xlfn.IFS(IR$7="X",$J36*[1]Données!$I$24,IK$3="Samedi",$J36*[1]Données!$D$24,IK$3="Dimanche",$J36*[1]Données!$F$24,$B36="SSIAP1",$J36*[1]Données!$C$24)</f>
        <v>#N/A</v>
      </c>
      <c r="IU37" s="57" t="e">
        <f>_xlfn.IFS(IR$7="X",$K36*[1]Données!$I$24,IK$3="Samedi",$K36*[1]Données!$D$24,IK$3="Dimanche",$K36*[1]Données!$F$24,$B36="SSIAP1",$K36*[1]Données!$B$24)</f>
        <v>#N/A</v>
      </c>
      <c r="IV37" s="57">
        <f>IF($B36="SSIAP1",SUM(IR37:IU37),0)</f>
        <v>0</v>
      </c>
      <c r="IW37" s="72"/>
      <c r="IX37" s="72"/>
      <c r="IY37" s="75"/>
      <c r="IZ37" s="69"/>
      <c r="JA37" s="69"/>
      <c r="JB37" s="69"/>
      <c r="JC37" s="69"/>
      <c r="JD37" s="57" t="e">
        <f>_xlfn.IFS(JD$7="X",IZ$36*[1]Données!$H$24,IW$3="Samedi",IZ$36*[1]Données!$D$24,IW$3="Dimanche",IZ$36*[1]Données!$F$24,$B36="SSIAP1",IZ$36*[1]Données!$B$24)</f>
        <v>#N/A</v>
      </c>
      <c r="JE37" s="57" t="e">
        <f>_xlfn.IFS(JD$7="X",$I36*[1]Données!$I$24,IW$3="Samedi",$I36*[1]Données!$D$24,IW$3="Dimanche",$I36*[1]Données!$F$24,$B36="SSIAP1",$I36*[1]Données!$C$24)</f>
        <v>#N/A</v>
      </c>
      <c r="JF37" s="57" t="e">
        <f>_xlfn.IFS(JD$7="X",$J36*[1]Données!$I$24,IW$3="Samedi",$J36*[1]Données!$D$24,IW$3="Dimanche",$J36*[1]Données!$F$24,$B36="SSIAP1",$J36*[1]Données!$C$24)</f>
        <v>#N/A</v>
      </c>
      <c r="JG37" s="57" t="e">
        <f>_xlfn.IFS(JD$7="X",$K36*[1]Données!$I$24,IW$3="Samedi",$K36*[1]Données!$D$24,IW$3="Dimanche",$K36*[1]Données!$F$24,$B36="SSIAP1",$K36*[1]Données!$B$24)</f>
        <v>#N/A</v>
      </c>
      <c r="JH37" s="57">
        <f>IF($B36="SSIAP1",SUM(JD37:JG37),0)</f>
        <v>0</v>
      </c>
      <c r="JI37" s="72"/>
      <c r="JJ37" s="72"/>
      <c r="JK37" s="75"/>
      <c r="JL37" s="69"/>
      <c r="JM37" s="69"/>
      <c r="JN37" s="69"/>
      <c r="JO37" s="69"/>
      <c r="JP37" s="57" t="e">
        <f>_xlfn.IFS(JP$7="X",JL$36*[1]Données!$H$24,JI$3="Samedi",JL$36*[1]Données!$D$24,JI$3="Dimanche",JL$36*[1]Données!$F$24,$B36="SSIAP1",JL$36*[1]Données!$B$24)</f>
        <v>#N/A</v>
      </c>
      <c r="JQ37" s="57" t="e">
        <f>_xlfn.IFS(JP$7="X",$I36*[1]Données!$I$24,JI$3="Samedi",$I36*[1]Données!$D$24,JI$3="Dimanche",$I36*[1]Données!$F$24,$B36="SSIAP1",$I36*[1]Données!$C$24)</f>
        <v>#N/A</v>
      </c>
      <c r="JR37" s="57" t="e">
        <f>_xlfn.IFS(JP$7="X",$J36*[1]Données!$I$24,JI$3="Samedi",$J36*[1]Données!$D$24,JI$3="Dimanche",$J36*[1]Données!$F$24,$B36="SSIAP1",$J36*[1]Données!$C$24)</f>
        <v>#N/A</v>
      </c>
      <c r="JS37" s="57" t="e">
        <f>_xlfn.IFS(JP$7="X",$K36*[1]Données!$I$24,JI$3="Samedi",$K36*[1]Données!$D$24,JI$3="Dimanche",$K36*[1]Données!$F$24,$B36="SSIAP1",$K36*[1]Données!$B$24)</f>
        <v>#N/A</v>
      </c>
      <c r="JT37" s="57">
        <f>IF($B36="SSIAP1",SUM(JP37:JS37),0)</f>
        <v>0</v>
      </c>
      <c r="JU37" s="72"/>
      <c r="JV37" s="72"/>
      <c r="JW37" s="75"/>
      <c r="JX37" s="69"/>
      <c r="JY37" s="69"/>
      <c r="JZ37" s="69"/>
      <c r="KA37" s="69"/>
      <c r="KB37" s="57" t="e">
        <f>_xlfn.IFS(KB$7="X",JX$36*[1]Données!$H$24,JU$3="Samedi",JX$36*[1]Données!$D$24,JU$3="Dimanche",JX$36*[1]Données!$F$24,$B36="SSIAP1",JX$36*[1]Données!$B$24)</f>
        <v>#N/A</v>
      </c>
      <c r="KC37" s="57" t="e">
        <f>_xlfn.IFS(KB$7="X",$I36*[1]Données!$I$24,JU$3="Samedi",$I36*[1]Données!$D$24,JU$3="Dimanche",$I36*[1]Données!$F$24,$B36="SSIAP1",$I36*[1]Données!$C$24)</f>
        <v>#N/A</v>
      </c>
      <c r="KD37" s="57" t="e">
        <f>_xlfn.IFS(KB$7="X",$J36*[1]Données!$I$24,JU$3="Samedi",$J36*[1]Données!$D$24,JU$3="Dimanche",$J36*[1]Données!$F$24,$B36="SSIAP1",$J36*[1]Données!$C$24)</f>
        <v>#N/A</v>
      </c>
      <c r="KE37" s="57" t="e">
        <f>_xlfn.IFS(KB$7="X",$K36*[1]Données!$I$24,JU$3="Samedi",$K36*[1]Données!$D$24,JU$3="Dimanche",$K36*[1]Données!$F$24,$B36="SSIAP1",$K36*[1]Données!$B$24)</f>
        <v>#N/A</v>
      </c>
      <c r="KF37" s="57">
        <f>IF($B36="SSIAP1",SUM(KB37:KE37),0)</f>
        <v>0</v>
      </c>
      <c r="KG37" s="72"/>
      <c r="KH37" s="72"/>
      <c r="KI37" s="75"/>
      <c r="KJ37" s="69"/>
      <c r="KK37" s="69"/>
      <c r="KL37" s="69"/>
      <c r="KM37" s="69"/>
      <c r="KN37" s="57" t="e">
        <f>_xlfn.IFS(KN$7="X",KJ$36*[1]Données!$H$24,KG$3="Samedi",KJ$36*[1]Données!$D$24,KG$3="Dimanche",KJ$36*[1]Données!$F$24,$B36="SSIAP1",KJ$36*[1]Données!$B$24)</f>
        <v>#N/A</v>
      </c>
      <c r="KO37" s="57" t="e">
        <f>_xlfn.IFS(KN$7="X",$I36*[1]Données!$I$24,KG$3="Samedi",$I36*[1]Données!$D$24,KG$3="Dimanche",$I36*[1]Données!$F$24,$B36="SSIAP1",$I36*[1]Données!$C$24)</f>
        <v>#N/A</v>
      </c>
      <c r="KP37" s="57" t="e">
        <f>_xlfn.IFS(KN$7="X",$J36*[1]Données!$I$24,KG$3="Samedi",$J36*[1]Données!$D$24,KG$3="Dimanche",$J36*[1]Données!$F$24,$B36="SSIAP1",$J36*[1]Données!$C$24)</f>
        <v>#N/A</v>
      </c>
      <c r="KQ37" s="57" t="e">
        <f>_xlfn.IFS(KN$7="X",$K36*[1]Données!$I$24,KG$3="Samedi",$K36*[1]Données!$D$24,KG$3="Dimanche",$K36*[1]Données!$F$24,$B36="SSIAP1",$K36*[1]Données!$B$24)</f>
        <v>#N/A</v>
      </c>
      <c r="KR37" s="57">
        <f>IF($B36="SSIAP1",SUM(KN37:KQ37),0)</f>
        <v>0</v>
      </c>
      <c r="KS37" s="72"/>
      <c r="KT37" s="72"/>
      <c r="KU37" s="75"/>
      <c r="KV37" s="69"/>
      <c r="KW37" s="69"/>
      <c r="KX37" s="69"/>
      <c r="KY37" s="69"/>
      <c r="KZ37" s="57">
        <f>_xlfn.IFS(KZ$7="X",KV$36*[1]Données!$H$24,KS$3="Samedi",KV$36*[1]Données!$D$24,KS$3="Dimanche",KV$36*[1]Données!$F$24,$B36="SSIAP1",KV$36*[1]Données!$B$24)</f>
        <v>97.6</v>
      </c>
      <c r="LA37" s="57">
        <f>_xlfn.IFS(KZ$7="X",$I36*[1]Données!$I$24,KS$3="Samedi",$I36*[1]Données!$D$24,KS$3="Dimanche",$I36*[1]Données!$F$24,$B36="SSIAP1",$I36*[1]Données!$C$24)</f>
        <v>195.2</v>
      </c>
      <c r="LB37" s="57">
        <f>_xlfn.IFS(KZ$7="X",$J36*[1]Données!$I$24,KS$3="Samedi",$J36*[1]Données!$D$24,KS$3="Dimanche",$J36*[1]Données!$F$24,$B36="SSIAP1",$J36*[1]Données!$C$24)</f>
        <v>24.4</v>
      </c>
      <c r="LC37" s="57">
        <f>_xlfn.IFS(KZ$7="X",$K36*[1]Données!$I$24,KS$3="Samedi",$K36*[1]Données!$D$24,KS$3="Dimanche",$K36*[1]Données!$F$24,$B36="SSIAP1",$K36*[1]Données!$B$24)</f>
        <v>24.400000000000041</v>
      </c>
      <c r="LD37" s="57">
        <f>IF($B36="SSIAP1",SUM(KZ37:LC37),0)</f>
        <v>0</v>
      </c>
      <c r="LE37" s="72"/>
      <c r="LF37" s="72"/>
      <c r="LG37" s="75"/>
      <c r="LH37" s="69"/>
      <c r="LI37" s="69"/>
      <c r="LJ37" s="69"/>
      <c r="LK37" s="69"/>
      <c r="LL37" s="57">
        <f>_xlfn.IFS(LL$7="X",LH$36*[1]Données!$H$24,LE$3="Samedi",LH$36*[1]Données!$D$24,LE$3="Dimanche",LH$36*[1]Données!$F$24,$B36="SSIAP1",LH$36*[1]Données!$B$24)</f>
        <v>107.36</v>
      </c>
      <c r="LM37" s="57">
        <f>_xlfn.IFS(LL$7="X",$I36*[1]Données!$I$24,LE$3="Samedi",$I36*[1]Données!$D$24,LE$3="Dimanche",$I36*[1]Données!$F$24,$B36="SSIAP1",$I36*[1]Données!$C$24)</f>
        <v>214.72</v>
      </c>
      <c r="LN37" s="57">
        <f>_xlfn.IFS(LL$7="X",$J36*[1]Données!$I$24,LE$3="Samedi",$J36*[1]Données!$D$24,LE$3="Dimanche",$J36*[1]Données!$F$24,$B36="SSIAP1",$J36*[1]Données!$C$24)</f>
        <v>26.84</v>
      </c>
      <c r="LO37" s="57">
        <f>_xlfn.IFS(LL$7="X",$K36*[1]Données!$I$24,LE$3="Samedi",$K36*[1]Données!$D$24,LE$3="Dimanche",$K36*[1]Données!$F$24,$B36="SSIAP1",$K36*[1]Données!$B$24)</f>
        <v>26.840000000000046</v>
      </c>
      <c r="LP37" s="57">
        <f>IF($B36="SSIAP1",SUM(LL37:LO37),0)</f>
        <v>0</v>
      </c>
      <c r="LQ37" s="72"/>
      <c r="LR37" s="72"/>
      <c r="LS37" s="75"/>
      <c r="LT37" s="69"/>
      <c r="LU37" s="69"/>
      <c r="LV37" s="69"/>
      <c r="LW37" s="69"/>
      <c r="LX37" s="57" t="e">
        <f>_xlfn.IFS(LX$7="X",LT$36*[1]Données!$H$24,LQ$3="Samedi",LT$36*[1]Données!$D$24,LQ$3="Dimanche",LT$36*[1]Données!$F$24,$B36="SSIAP1",LT$36*[1]Données!$B$24)</f>
        <v>#N/A</v>
      </c>
      <c r="LY37" s="57" t="e">
        <f>_xlfn.IFS(LX$7="X",$I36*[1]Données!$I$24,LQ$3="Samedi",$I36*[1]Données!$D$24,LQ$3="Dimanche",$I36*[1]Données!$F$24,$B36="SSIAP1",$I36*[1]Données!$C$24)</f>
        <v>#N/A</v>
      </c>
      <c r="LZ37" s="57" t="e">
        <f>_xlfn.IFS(LX$7="X",$J36*[1]Données!$I$24,LQ$3="Samedi",$J36*[1]Données!$D$24,LQ$3="Dimanche",$J36*[1]Données!$F$24,$B36="SSIAP1",$J36*[1]Données!$C$24)</f>
        <v>#N/A</v>
      </c>
      <c r="MA37" s="57" t="e">
        <f>_xlfn.IFS(LX$7="X",$K36*[1]Données!$I$24,LQ$3="Samedi",$K36*[1]Données!$D$24,LQ$3="Dimanche",$K36*[1]Données!$F$24,$B36="SSIAP1",$K36*[1]Données!$B$24)</f>
        <v>#N/A</v>
      </c>
      <c r="MB37" s="57">
        <f>IF($B36="SSIAP1",SUM(LX37:MA37),0)</f>
        <v>0</v>
      </c>
      <c r="MC37" s="72"/>
      <c r="MD37" s="72"/>
      <c r="ME37" s="75"/>
      <c r="MF37" s="69"/>
      <c r="MG37" s="69"/>
      <c r="MH37" s="69"/>
      <c r="MI37" s="69"/>
      <c r="MJ37" s="57" t="e">
        <f>_xlfn.IFS(MJ$7="X",MF$36*[1]Données!$H$24,MC$3="Samedi",MF$36*[1]Données!$D$24,MC$3="Dimanche",MF$36*[1]Données!$F$24,$B36="SSIAP1",MF$36*[1]Données!$B$24)</f>
        <v>#N/A</v>
      </c>
      <c r="MK37" s="57" t="e">
        <f>_xlfn.IFS(MJ$7="X",$I36*[1]Données!$I$24,MC$3="Samedi",$I36*[1]Données!$D$24,MC$3="Dimanche",$I36*[1]Données!$F$24,$B36="SSIAP1",$I36*[1]Données!$C$24)</f>
        <v>#N/A</v>
      </c>
      <c r="ML37" s="57" t="e">
        <f>_xlfn.IFS(MJ$7="X",$J36*[1]Données!$I$24,MC$3="Samedi",$J36*[1]Données!$D$24,MC$3="Dimanche",$J36*[1]Données!$F$24,$B36="SSIAP1",$J36*[1]Données!$C$24)</f>
        <v>#N/A</v>
      </c>
      <c r="MM37" s="57" t="e">
        <f>_xlfn.IFS(MJ$7="X",$K36*[1]Données!$I$24,MC$3="Samedi",$K36*[1]Données!$D$24,MC$3="Dimanche",$K36*[1]Données!$F$24,$B36="SSIAP1",$K36*[1]Données!$B$24)</f>
        <v>#N/A</v>
      </c>
      <c r="MN37" s="57">
        <f>IF($B36="SSIAP1",SUM(MJ37:MM37),0)</f>
        <v>0</v>
      </c>
      <c r="MO37" s="72"/>
      <c r="MP37" s="72"/>
      <c r="MQ37" s="75"/>
      <c r="MR37" s="69"/>
      <c r="MS37" s="69"/>
      <c r="MT37" s="69"/>
      <c r="MU37" s="69"/>
      <c r="MV37" s="57" t="e">
        <f>_xlfn.IFS(MV$7="X",MR$36*[1]Données!$H$24,MO$3="Samedi",MR$36*[1]Données!$D$24,MO$3="Dimanche",MR$36*[1]Données!$F$24,$B36="SSIAP1",MR$36*[1]Données!$B$24)</f>
        <v>#N/A</v>
      </c>
      <c r="MW37" s="57" t="e">
        <f>_xlfn.IFS(MV$7="X",$I36*[1]Données!$I$24,MO$3="Samedi",$I36*[1]Données!$D$24,MO$3="Dimanche",$I36*[1]Données!$F$24,$B36="SSIAP1",$I36*[1]Données!$C$24)</f>
        <v>#N/A</v>
      </c>
      <c r="MX37" s="57" t="e">
        <f>_xlfn.IFS(MV$7="X",$J36*[1]Données!$I$24,MO$3="Samedi",$J36*[1]Données!$D$24,MO$3="Dimanche",$J36*[1]Données!$F$24,$B36="SSIAP1",$J36*[1]Données!$C$24)</f>
        <v>#N/A</v>
      </c>
      <c r="MY37" s="57" t="e">
        <f>_xlfn.IFS(MV$7="X",$K36*[1]Données!$I$24,MO$3="Samedi",$K36*[1]Données!$D$24,MO$3="Dimanche",$K36*[1]Données!$F$24,$B36="SSIAP1",$K36*[1]Données!$B$24)</f>
        <v>#N/A</v>
      </c>
      <c r="MZ37" s="57">
        <f>IF($B36="SSIAP1",SUM(MV37:MY37),0)</f>
        <v>0</v>
      </c>
      <c r="NA37" s="72"/>
      <c r="NB37" s="72"/>
      <c r="NC37" s="75"/>
      <c r="ND37" s="69"/>
      <c r="NE37" s="69"/>
      <c r="NF37" s="69"/>
      <c r="NG37" s="69"/>
      <c r="NH37" s="57" t="e">
        <f>_xlfn.IFS(NH$7="X",ND$36*[1]Données!$H$24,NA$3="Samedi",ND$36*[1]Données!$D$24,NA$3="Dimanche",ND$36*[1]Données!$F$24,$B36="SSIAP1",ND$36*[1]Données!$B$24)</f>
        <v>#N/A</v>
      </c>
      <c r="NI37" s="57" t="e">
        <f>_xlfn.IFS(NH$7="X",$I36*[1]Données!$I$24,NA$3="Samedi",$I36*[1]Données!$D$24,NA$3="Dimanche",$I36*[1]Données!$F$24,$B36="SSIAP1",$I36*[1]Données!$C$24)</f>
        <v>#N/A</v>
      </c>
      <c r="NJ37" s="57" t="e">
        <f>_xlfn.IFS(NH$7="X",$J36*[1]Données!$I$24,NA$3="Samedi",$J36*[1]Données!$D$24,NA$3="Dimanche",$J36*[1]Données!$F$24,$B36="SSIAP1",$J36*[1]Données!$C$24)</f>
        <v>#N/A</v>
      </c>
      <c r="NK37" s="57" t="e">
        <f>_xlfn.IFS(NH$7="X",$K36*[1]Données!$I$24,NA$3="Samedi",$K36*[1]Données!$D$24,NA$3="Dimanche",$K36*[1]Données!$F$24,$B36="SSIAP1",$K36*[1]Données!$B$24)</f>
        <v>#N/A</v>
      </c>
      <c r="NL37" s="57">
        <f>IF($B36="SSIAP1",SUM(NH37:NK37),0)</f>
        <v>0</v>
      </c>
      <c r="NM37" s="52">
        <f>IF($B36="SSIAP1",SUM($P37+$AB37+$AN37+$AZ37+$BL37+$BX37+$CJ37+$CV37+$DH37+$DT37+$EF37+$ER37+$FD37+$FP37+$GB36+$GB37+$GN37+$GZ37+$HL37+$HX37+$IJ37+$IV37+$JH37+$JT37+$KF37+$KR37+$LD37+$LP37+$MB37+$MN37+$MZ37+$NL37),0)</f>
        <v>0</v>
      </c>
    </row>
    <row r="38" spans="1:377" ht="15.75" hidden="1" thickBot="1">
      <c r="A38" s="78"/>
      <c r="B38" s="81"/>
      <c r="C38" s="81"/>
      <c r="D38" s="51"/>
      <c r="E38" s="72"/>
      <c r="F38" s="72"/>
      <c r="G38" s="75"/>
      <c r="H38" s="69"/>
      <c r="I38" s="69"/>
      <c r="J38" s="69"/>
      <c r="K38" s="69"/>
      <c r="L38" s="57">
        <f>_xlfn.IFS(L$7="X",H$36*[1]Données!$H$25,E$3="Samedi",H$36*[1]Données!$D$25,E$3="Dimanche",H$36*[1]Données!$F$25,$B36="SSIAP2",H$36*[1]Données!$B$25)</f>
        <v>0</v>
      </c>
      <c r="M38" s="57">
        <f>_xlfn.IFS(L$7="X",$I36*[1]Données!$I$25,E$3="Samedi",$I36*[1]Données!$D$25,E$3="Dimanche",$I36*[1]Données!$F$25,$B36="SSIAP2",$I36*[1]Données!$C$25)</f>
        <v>518.55999999999995</v>
      </c>
      <c r="N38" s="57">
        <f>_xlfn.IFS(L$7="X",$J36*[1]Données!$I$25,E$3="Samedi",$J36*[1]Données!$D$25,E$3="Dimanche",$J36*[1]Données!$F$25,$B$8="SSIAP2",$J36*[1]Données!$C$25)</f>
        <v>64.819999999999993</v>
      </c>
      <c r="O38" s="57">
        <f>_xlfn.IFS(L$7="X",$K36*[1]Données!$I$25,E$3="Samedi",$K36*[1]Données!$D$25,E$3="Dimanche",$K36*[1]Données!$F$25,$B36="SSIAP2",$K36*[1]Données!$B$25)</f>
        <v>64.820000000000107</v>
      </c>
      <c r="P38" s="57">
        <f>IF($B36="SSIAP2",SUM(L38:O38),0)</f>
        <v>0</v>
      </c>
      <c r="Q38" s="72"/>
      <c r="R38" s="72"/>
      <c r="S38" s="75"/>
      <c r="T38" s="69"/>
      <c r="U38" s="69"/>
      <c r="V38" s="69"/>
      <c r="W38" s="69"/>
      <c r="X38" s="57" t="e">
        <f>_xlfn.IFS(X$7="X",T$36*[1]Données!$H$25,Q$3="Samedi",T$36*[1]Données!$D$25,Q$3="Dimanche",T$36*[1]Données!$F$25,$B36="SSIAP2",T$36*[1]Données!$B$25)</f>
        <v>#N/A</v>
      </c>
      <c r="Y38" s="57" t="e">
        <f>_xlfn.IFS(X$7="X",$I36*[1]Données!$I$25,Q$3="Samedi",$I36*[1]Données!$D$25,Q$3="Dimanche",$I36*[1]Données!$F$25,$B36="SSIAP2",$I36*[1]Données!$C$25)</f>
        <v>#N/A</v>
      </c>
      <c r="Z38" s="57" t="e">
        <f>_xlfn.IFS(X$7="X",$J36*[1]Données!$I$25,Q$3="Samedi",$J36*[1]Données!$D$25,Q$3="Dimanche",$J36*[1]Données!$F$25,$B$8="SSIAP2",$J36*[1]Données!$C$25)</f>
        <v>#N/A</v>
      </c>
      <c r="AA38" s="57" t="e">
        <f>_xlfn.IFS(X$7="X",$K36*[1]Données!$I$25,Q$3="Samedi",$K36*[1]Données!$D$25,Q$3="Dimanche",$K36*[1]Données!$F$25,$B36="SSIAP2",$K36*[1]Données!$B$25)</f>
        <v>#N/A</v>
      </c>
      <c r="AB38" s="57">
        <f>IF($B36="SSIAP2",SUM(X38:AA38),0)</f>
        <v>0</v>
      </c>
      <c r="AC38" s="72"/>
      <c r="AD38" s="72"/>
      <c r="AE38" s="75"/>
      <c r="AF38" s="69"/>
      <c r="AG38" s="69"/>
      <c r="AH38" s="69"/>
      <c r="AI38" s="69"/>
      <c r="AJ38" s="57" t="e">
        <f>_xlfn.IFS(AJ$7="X",AF$36*[1]Données!$H$25,AC$3="Samedi",AF$36*[1]Données!$D$25,AC$3="Dimanche",AF$36*[1]Données!$F$25,$B36="SSIAP2",AF$36*[1]Données!$B$25)</f>
        <v>#N/A</v>
      </c>
      <c r="AK38" s="57" t="e">
        <f>_xlfn.IFS(AJ$7="X",$I36*[1]Données!$I$25,AC$3="Samedi",$I36*[1]Données!$D$25,AC$3="Dimanche",$I36*[1]Données!$F$25,$B36="SSIAP2",$I36*[1]Données!$C$25)</f>
        <v>#N/A</v>
      </c>
      <c r="AL38" s="57" t="e">
        <f>_xlfn.IFS(AJ$7="X",$J36*[1]Données!$I$25,AC$3="Samedi",$J36*[1]Données!$D$25,AC$3="Dimanche",$J36*[1]Données!$F$25,$B$8="SSIAP2",$J36*[1]Données!$C$25)</f>
        <v>#N/A</v>
      </c>
      <c r="AM38" s="57" t="e">
        <f>_xlfn.IFS(AJ$7="X",$K36*[1]Données!$I$25,AC$3="Samedi",$K36*[1]Données!$D$25,AC$3="Dimanche",$K36*[1]Données!$F$25,$B36="SSIAP2",$K36*[1]Données!$B$25)</f>
        <v>#N/A</v>
      </c>
      <c r="AN38" s="57">
        <f>IF($B36="SSIAP2",SUM(AJ38:AM38),0)</f>
        <v>0</v>
      </c>
      <c r="AO38" s="72"/>
      <c r="AP38" s="72"/>
      <c r="AQ38" s="75"/>
      <c r="AR38" s="69"/>
      <c r="AS38" s="69"/>
      <c r="AT38" s="69"/>
      <c r="AU38" s="69"/>
      <c r="AV38" s="57" t="e">
        <f>_xlfn.IFS(AV$7="X",AR$36*[1]Données!$H$25,AO$3="Samedi",AR$36*[1]Données!$D$25,AO$3="Dimanche",AR$36*[1]Données!$F$25,$B36="SSIAP2",AR$36*[1]Données!$B$25)</f>
        <v>#N/A</v>
      </c>
      <c r="AW38" s="57" t="e">
        <f>_xlfn.IFS(AV$7="X",$I36*[1]Données!$I$25,AO$3="Samedi",$I36*[1]Données!$D$25,AO$3="Dimanche",$I36*[1]Données!$F$25,$B36="SSIAP2",$I36*[1]Données!$C$25)</f>
        <v>#N/A</v>
      </c>
      <c r="AX38" s="57" t="e">
        <f>_xlfn.IFS(AV$7="X",$J36*[1]Données!$I$25,AO$3="Samedi",$J36*[1]Données!$D$25,AO$3="Dimanche",$J36*[1]Données!$F$25,$B$8="SSIAP2",$J36*[1]Données!$C$25)</f>
        <v>#N/A</v>
      </c>
      <c r="AY38" s="57" t="e">
        <f>_xlfn.IFS(AV$7="X",$K36*[1]Données!$I$25,AO$3="Samedi",$K36*[1]Données!$D$25,AO$3="Dimanche",$K36*[1]Données!$F$25,$B36="SSIAP2",$K36*[1]Données!$B$25)</f>
        <v>#N/A</v>
      </c>
      <c r="AZ38" s="57">
        <f>IF($B36="SSIAP2",SUM(AV38:AY38),0)</f>
        <v>0</v>
      </c>
      <c r="BA38" s="72"/>
      <c r="BB38" s="72"/>
      <c r="BC38" s="75"/>
      <c r="BD38" s="69"/>
      <c r="BE38" s="69"/>
      <c r="BF38" s="69"/>
      <c r="BG38" s="69"/>
      <c r="BH38" s="57">
        <f>_xlfn.IFS(BH$7="X",BD$36*[1]Données!$H$25,BA$3="Samedi",BD$36*[1]Données!$D$25,BA$3="Dimanche",BD$36*[1]Données!$F$25,$B36="SSIAP2",BD$36*[1]Données!$B$25)</f>
        <v>116.8</v>
      </c>
      <c r="BI38" s="57">
        <f>_xlfn.IFS(BH$7="X",$I36*[1]Données!$I$25,BA$3="Samedi",$I36*[1]Données!$D$25,BA$3="Dimanche",$I36*[1]Données!$F$25,$B36="SSIAP2",$I36*[1]Données!$C$25)</f>
        <v>233.6</v>
      </c>
      <c r="BJ38" s="57">
        <f>_xlfn.IFS(BH$7="X",$J36*[1]Données!$I$25,BA$3="Samedi",$J36*[1]Données!$D$25,BA$3="Dimanche",$J36*[1]Données!$F$25,$B$8="SSIAP2",$J36*[1]Données!$C$25)</f>
        <v>29.2</v>
      </c>
      <c r="BK38" s="57">
        <f>_xlfn.IFS(BH$7="X",$K36*[1]Données!$I$25,BA$3="Samedi",$K36*[1]Données!$D$25,BA$3="Dimanche",$K36*[1]Données!$F$25,$B36="SSIAP2",$K36*[1]Données!$B$25)</f>
        <v>29.200000000000053</v>
      </c>
      <c r="BL38" s="57">
        <f>IF($B36="SSIAP2",SUM(BH38:BK38),0)</f>
        <v>0</v>
      </c>
      <c r="BM38" s="72"/>
      <c r="BN38" s="72"/>
      <c r="BO38" s="75"/>
      <c r="BP38" s="69"/>
      <c r="BQ38" s="69"/>
      <c r="BR38" s="69"/>
      <c r="BS38" s="69"/>
      <c r="BT38" s="57">
        <f>_xlfn.IFS(BT$7="X",BP$36*[1]Données!$H$25,BM$3="Samedi",BP$36*[1]Données!$D$25,BM$3="Dimanche",BP$36*[1]Données!$F$25,$B36="SSIAP2",BP$36*[1]Données!$B$25)</f>
        <v>128.47999999999999</v>
      </c>
      <c r="BU38" s="57">
        <f>_xlfn.IFS(BT$7="X",$I36*[1]Données!$I$25,BM$3="Samedi",$I36*[1]Données!$D$25,BM$3="Dimanche",$I36*[1]Données!$F$25,$B36="SSIAP2",$I36*[1]Données!$C$25)</f>
        <v>256.95999999999998</v>
      </c>
      <c r="BV38" s="57">
        <f>_xlfn.IFS(BT$7="X",$J36*[1]Données!$I$25,BM$3="Samedi",$J36*[1]Données!$D$25,BM$3="Dimanche",$J36*[1]Données!$F$25,$B$8="SSIAP2",$J36*[1]Données!$C$25)</f>
        <v>32.119999999999997</v>
      </c>
      <c r="BW38" s="57">
        <f>_xlfn.IFS(BT$7="X",$K36*[1]Données!$I$25,BM$3="Samedi",$K36*[1]Données!$D$25,BM$3="Dimanche",$K36*[1]Données!$F$25,$B36="SSIAP2",$K36*[1]Données!$B$25)</f>
        <v>32.120000000000054</v>
      </c>
      <c r="BX38" s="57">
        <f>IF($B36="SSIAP2",SUM(BT38:BW38),0)</f>
        <v>0</v>
      </c>
      <c r="BY38" s="72"/>
      <c r="BZ38" s="72"/>
      <c r="CA38" s="75"/>
      <c r="CB38" s="69"/>
      <c r="CC38" s="69"/>
      <c r="CD38" s="69"/>
      <c r="CE38" s="69"/>
      <c r="CF38" s="57" t="e">
        <f>_xlfn.IFS(CF$7="X",CB$36*[1]Données!$H$25,BY$3="Samedi",CB$36*[1]Données!$D$25,BY$3="Dimanche",CB$36*[1]Données!$F$25,$B36="SSIAP2",CB$36*[1]Données!$B$25)</f>
        <v>#N/A</v>
      </c>
      <c r="CG38" s="57" t="e">
        <f>_xlfn.IFS(CF$7="X",$I36*[1]Données!$I$25,BY$3="Samedi",$I36*[1]Données!$D$25,BY$3="Dimanche",$I36*[1]Données!$F$25,$B36="SSIAP2",$I36*[1]Données!$C$25)</f>
        <v>#N/A</v>
      </c>
      <c r="CH38" s="57" t="e">
        <f>_xlfn.IFS(CF$7="X",$J36*[1]Données!$I$25,BY$3="Samedi",$J36*[1]Données!$D$25,BY$3="Dimanche",$J36*[1]Données!$F$25,$B$8="SSIAP2",$J36*[1]Données!$C$25)</f>
        <v>#N/A</v>
      </c>
      <c r="CI38" s="57" t="e">
        <f>_xlfn.IFS(CF$7="X",$K36*[1]Données!$I$25,BY$3="Samedi",$K36*[1]Données!$D$25,BY$3="Dimanche",$K36*[1]Données!$F$25,$B36="SSIAP2",$K36*[1]Données!$B$25)</f>
        <v>#N/A</v>
      </c>
      <c r="CJ38" s="57">
        <f>IF($B36="SSIAP2",SUM(CF38:CI38),0)</f>
        <v>0</v>
      </c>
      <c r="CK38" s="72"/>
      <c r="CL38" s="72"/>
      <c r="CM38" s="75"/>
      <c r="CN38" s="69"/>
      <c r="CO38" s="69"/>
      <c r="CP38" s="69"/>
      <c r="CQ38" s="69"/>
      <c r="CR38" s="57" t="e">
        <f>_xlfn.IFS(CR$7="X",CN$36*[1]Données!$H$25,CK$3="Samedi",CN$36*[1]Données!$D$25,CK$3="Dimanche",CN$36*[1]Données!$F$25,$B36="SSIAP2",CN$36*[1]Données!$B$25)</f>
        <v>#N/A</v>
      </c>
      <c r="CS38" s="57" t="e">
        <f>_xlfn.IFS(CR$7="X",$I36*[1]Données!$I$25,CK$3="Samedi",$I36*[1]Données!$D$25,CK$3="Dimanche",$I36*[1]Données!$F$25,$B36="SSIAP2",$I36*[1]Données!$C$25)</f>
        <v>#N/A</v>
      </c>
      <c r="CT38" s="57" t="e">
        <f>_xlfn.IFS(CR$7="X",$J36*[1]Données!$I$25,CK$3="Samedi",$J36*[1]Données!$D$25,CK$3="Dimanche",$J36*[1]Données!$F$25,$B$8="SSIAP2",$J36*[1]Données!$C$25)</f>
        <v>#N/A</v>
      </c>
      <c r="CU38" s="57" t="e">
        <f>_xlfn.IFS(CR$7="X",$K36*[1]Données!$I$25,CK$3="Samedi",$K36*[1]Données!$D$25,CK$3="Dimanche",$K36*[1]Données!$F$25,$B36="SSIAP2",$K36*[1]Données!$B$25)</f>
        <v>#N/A</v>
      </c>
      <c r="CV38" s="57">
        <f>IF($B36="SSIAP2",SUM(CR38:CU38),0)</f>
        <v>0</v>
      </c>
      <c r="CW38" s="72"/>
      <c r="CX38" s="72"/>
      <c r="CY38" s="75"/>
      <c r="CZ38" s="69"/>
      <c r="DA38" s="69"/>
      <c r="DB38" s="69"/>
      <c r="DC38" s="69"/>
      <c r="DD38" s="57" t="e">
        <f>_xlfn.IFS(DD$7="X",CZ$36*[1]Données!$H$25,CW$3="Samedi",CZ$36*[1]Données!$D$25,CW$3="Dimanche",CZ$36*[1]Données!$F$25,$B36="SSIAP2",CZ$36*[1]Données!$B$25)</f>
        <v>#N/A</v>
      </c>
      <c r="DE38" s="57" t="e">
        <f>_xlfn.IFS(DD$7="X",$I36*[1]Données!$I$25,CW$3="Samedi",$I36*[1]Données!$D$25,CW$3="Dimanche",$I36*[1]Données!$F$25,$B36="SSIAP2",$I36*[1]Données!$C$25)</f>
        <v>#N/A</v>
      </c>
      <c r="DF38" s="57" t="e">
        <f>_xlfn.IFS(DD$7="X",$J36*[1]Données!$I$25,CW$3="Samedi",$J36*[1]Données!$D$25,CW$3="Dimanche",$J36*[1]Données!$F$25,$B$8="SSIAP2",$J36*[1]Données!$C$25)</f>
        <v>#N/A</v>
      </c>
      <c r="DG38" s="57" t="e">
        <f>_xlfn.IFS(DD$7="X",$K36*[1]Données!$I$25,CW$3="Samedi",$K36*[1]Données!$D$25,CW$3="Dimanche",$K36*[1]Données!$F$25,$B36="SSIAP2",$K36*[1]Données!$B$25)</f>
        <v>#N/A</v>
      </c>
      <c r="DH38" s="57">
        <f>IF($B36="SSIAP2",SUM(DD38:DG38),0)</f>
        <v>0</v>
      </c>
      <c r="DI38" s="72"/>
      <c r="DJ38" s="72"/>
      <c r="DK38" s="75"/>
      <c r="DL38" s="69"/>
      <c r="DM38" s="69"/>
      <c r="DN38" s="69"/>
      <c r="DO38" s="69"/>
      <c r="DP38" s="57" t="e">
        <f>_xlfn.IFS(DP$7="X",DL$36*[1]Données!$H$25,DI$3="Samedi",DL$36*[1]Données!$D$25,DI$3="Dimanche",DL$36*[1]Données!$F$25,$B36="SSIAP2",DL$36*[1]Données!$B$25)</f>
        <v>#N/A</v>
      </c>
      <c r="DQ38" s="57" t="e">
        <f>_xlfn.IFS(DP$7="X",$I36*[1]Données!$I$25,DI$3="Samedi",$I36*[1]Données!$D$25,DI$3="Dimanche",$I36*[1]Données!$F$25,$B36="SSIAP2",$I36*[1]Données!$C$25)</f>
        <v>#N/A</v>
      </c>
      <c r="DR38" s="57" t="e">
        <f>_xlfn.IFS(DP$7="X",$J36*[1]Données!$I$25,DI$3="Samedi",$J36*[1]Données!$D$25,DI$3="Dimanche",$J36*[1]Données!$F$25,$B$8="SSIAP2",$J36*[1]Données!$C$25)</f>
        <v>#N/A</v>
      </c>
      <c r="DS38" s="57" t="e">
        <f>_xlfn.IFS(DP$7="X",$K36*[1]Données!$I$25,DI$3="Samedi",$K36*[1]Données!$D$25,DI$3="Dimanche",$K36*[1]Données!$F$25,$B36="SSIAP2",$K36*[1]Données!$B$25)</f>
        <v>#N/A</v>
      </c>
      <c r="DT38" s="57">
        <f>IF($B36="SSIAP2",SUM(DP38:DS38),0)</f>
        <v>0</v>
      </c>
      <c r="DU38" s="72"/>
      <c r="DV38" s="72"/>
      <c r="DW38" s="75"/>
      <c r="DX38" s="69"/>
      <c r="DY38" s="69"/>
      <c r="DZ38" s="69"/>
      <c r="EA38" s="69"/>
      <c r="EB38" s="57" t="e">
        <f>_xlfn.IFS(EB$7="X",DX$36*[1]Données!$H$25,DU$3="Samedi",DX$36*[1]Données!$D$25,DU$3="Dimanche",DX$36*[1]Données!$F$25,$B36="SSIAP2",DX$36*[1]Données!$B$25)</f>
        <v>#N/A</v>
      </c>
      <c r="EC38" s="57" t="e">
        <f>_xlfn.IFS(EB$7="X",$I36*[1]Données!$I$25,DU$3="Samedi",$I36*[1]Données!$D$25,DU$3="Dimanche",$I36*[1]Données!$F$25,$B36="SSIAP2",$I36*[1]Données!$C$25)</f>
        <v>#N/A</v>
      </c>
      <c r="ED38" s="57" t="e">
        <f>_xlfn.IFS(EB$7="X",$J36*[1]Données!$I$25,DU$3="Samedi",$J36*[1]Données!$D$25,DU$3="Dimanche",$J36*[1]Données!$F$25,$B$8="SSIAP2",$J36*[1]Données!$C$25)</f>
        <v>#N/A</v>
      </c>
      <c r="EE38" s="57" t="e">
        <f>_xlfn.IFS(EB$7="X",$K36*[1]Données!$I$25,DU$3="Samedi",$K36*[1]Données!$D$25,DU$3="Dimanche",$K36*[1]Données!$F$25,$B36="SSIAP2",$K36*[1]Données!$B$25)</f>
        <v>#N/A</v>
      </c>
      <c r="EF38" s="57">
        <f>IF($B36="SSIAP2",SUM(EB38:EE38),0)</f>
        <v>0</v>
      </c>
      <c r="EG38" s="72"/>
      <c r="EH38" s="72"/>
      <c r="EI38" s="75"/>
      <c r="EJ38" s="69"/>
      <c r="EK38" s="69"/>
      <c r="EL38" s="69"/>
      <c r="EM38" s="69"/>
      <c r="EN38" s="57">
        <f>_xlfn.IFS(EN$7="X",EJ$36*[1]Données!$H$25,EG$3="Samedi",EJ$36*[1]Données!$D$25,EG$3="Dimanche",EJ$36*[1]Données!$F$25,$B36="SSIAP2",EJ$36*[1]Données!$B$25)</f>
        <v>116.8</v>
      </c>
      <c r="EO38" s="57">
        <f>_xlfn.IFS(EN$7="X",$I36*[1]Données!$I$25,EG$3="Samedi",$I36*[1]Données!$D$25,EG$3="Dimanche",$I36*[1]Données!$F$25,$B36="SSIAP2",$I36*[1]Données!$C$25)</f>
        <v>233.6</v>
      </c>
      <c r="EP38" s="57">
        <f>_xlfn.IFS(EN$7="X",$J36*[1]Données!$I$25,EG$3="Samedi",$J36*[1]Données!$D$25,EG$3="Dimanche",$J36*[1]Données!$F$25,$B$8="SSIAP2",$J36*[1]Données!$C$25)</f>
        <v>29.2</v>
      </c>
      <c r="EQ38" s="57">
        <f>_xlfn.IFS(EN$7="X",$K36*[1]Données!$I$25,EG$3="Samedi",$K36*[1]Données!$D$25,EG$3="Dimanche",$K36*[1]Données!$F$25,$B36="SSIAP2",$K36*[1]Données!$B$25)</f>
        <v>29.200000000000053</v>
      </c>
      <c r="ER38" s="57">
        <f>IF($B36="SSIAP2",SUM(EN38:EQ38),0)</f>
        <v>0</v>
      </c>
      <c r="ES38" s="72"/>
      <c r="ET38" s="72"/>
      <c r="EU38" s="75"/>
      <c r="EV38" s="69"/>
      <c r="EW38" s="69"/>
      <c r="EX38" s="69"/>
      <c r="EY38" s="69"/>
      <c r="EZ38" s="57">
        <f>_xlfn.IFS(EZ$7="X",EV$36*[1]Données!$H$25,ES$3="Samedi",EV$36*[1]Données!$D$25,ES$3="Dimanche",EV$36*[1]Données!$F$25,$B36="SSIAP2",EV$36*[1]Données!$B$25)</f>
        <v>128.47999999999999</v>
      </c>
      <c r="FA38" s="57">
        <f>_xlfn.IFS(EZ$7="X",$I36*[1]Données!$I$25,ES$3="Samedi",$I36*[1]Données!$D$25,ES$3="Dimanche",$I36*[1]Données!$F$25,$B36="SSIAP2",$I36*[1]Données!$C$25)</f>
        <v>256.95999999999998</v>
      </c>
      <c r="FB38" s="57">
        <f>_xlfn.IFS(EZ$7="X",$J36*[1]Données!$I$25,ES$3="Samedi",$J36*[1]Données!$D$25,ES$3="Dimanche",$J36*[1]Données!$F$25,$B$8="SSIAP2",$J36*[1]Données!$C$25)</f>
        <v>32.119999999999997</v>
      </c>
      <c r="FC38" s="57">
        <f>_xlfn.IFS(EZ$7="X",$K36*[1]Données!$I$25,ES$3="Samedi",$K36*[1]Données!$D$25,ES$3="Dimanche",$K36*[1]Données!$F$25,$B36="SSIAP2",$K36*[1]Données!$B$25)</f>
        <v>32.120000000000054</v>
      </c>
      <c r="FD38" s="57">
        <f>IF($B36="SSIAP2",SUM(EZ38:FC38),0)</f>
        <v>0</v>
      </c>
      <c r="FE38" s="72"/>
      <c r="FF38" s="72"/>
      <c r="FG38" s="75"/>
      <c r="FH38" s="69"/>
      <c r="FI38" s="69"/>
      <c r="FJ38" s="69"/>
      <c r="FK38" s="69"/>
      <c r="FL38" s="57" t="e">
        <f>_xlfn.IFS(FL$7="X",FH$36*[1]Données!$H$25,FE$3="Samedi",FH$36*[1]Données!$D$25,FE$3="Dimanche",FH$36*[1]Données!$F$25,$B36="SSIAP2",FH$36*[1]Données!$B$25)</f>
        <v>#N/A</v>
      </c>
      <c r="FM38" s="57" t="e">
        <f>_xlfn.IFS(FL$7="X",$I36*[1]Données!$I$25,FE$3="Samedi",$I36*[1]Données!$D$25,FE$3="Dimanche",$I36*[1]Données!$F$25,$B36="SSIAP2",$I36*[1]Données!$C$25)</f>
        <v>#N/A</v>
      </c>
      <c r="FN38" s="57" t="e">
        <f>_xlfn.IFS(FL$7="X",$J36*[1]Données!$I$25,FE$3="Samedi",$J36*[1]Données!$D$25,FE$3="Dimanche",$J36*[1]Données!$F$25,$B$8="SSIAP2",$J36*[1]Données!$C$25)</f>
        <v>#N/A</v>
      </c>
      <c r="FO38" s="57" t="e">
        <f>_xlfn.IFS(FL$7="X",$K36*[1]Données!$I$25,FE$3="Samedi",$K36*[1]Données!$D$25,FE$3="Dimanche",$K36*[1]Données!$F$25,$B36="SSIAP2",$K36*[1]Données!$B$25)</f>
        <v>#N/A</v>
      </c>
      <c r="FP38" s="57">
        <f>IF($B36="SSIAP2",SUM(FL38:FO38),0)</f>
        <v>0</v>
      </c>
      <c r="FQ38" s="72"/>
      <c r="FR38" s="72"/>
      <c r="FS38" s="75"/>
      <c r="FT38" s="69"/>
      <c r="FU38" s="69"/>
      <c r="FV38" s="69"/>
      <c r="FW38" s="69"/>
      <c r="FX38" s="57" t="e">
        <f>_xlfn.IFS(FX$7="X",FT$36*[1]Données!$H$25,FQ$3="Samedi",FT$36*[1]Données!$D$25,FQ$3="Dimanche",FT$36*[1]Données!$F$25,$B36="SSIAP2",FT$36*[1]Données!$B$25)</f>
        <v>#N/A</v>
      </c>
      <c r="FY38" s="57" t="e">
        <f>_xlfn.IFS(FX$7="X",$I36*[1]Données!$I$25,FQ$3="Samedi",$I36*[1]Données!$D$25,FQ$3="Dimanche",$I36*[1]Données!$F$25,$B36="SSIAP2",$I36*[1]Données!$C$25)</f>
        <v>#N/A</v>
      </c>
      <c r="FZ38" s="57" t="e">
        <f>_xlfn.IFS(FX$7="X",$J36*[1]Données!$I$25,FQ$3="Samedi",$J36*[1]Données!$D$25,FQ$3="Dimanche",$J36*[1]Données!$F$25,$B$8="SSIAP2",$J36*[1]Données!$C$25)</f>
        <v>#N/A</v>
      </c>
      <c r="GA38" s="57" t="e">
        <f>_xlfn.IFS(FX$7="X",$K36*[1]Données!$I$25,FQ$3="Samedi",$K36*[1]Données!$D$25,FQ$3="Dimanche",$K36*[1]Données!$F$25,$B36="SSIAP2",$K36*[1]Données!$B$25)</f>
        <v>#N/A</v>
      </c>
      <c r="GB38" s="57">
        <f>IF($B36="SSIAP2",SUM(FX38:GA38),0)</f>
        <v>0</v>
      </c>
      <c r="GC38" s="72"/>
      <c r="GD38" s="72"/>
      <c r="GE38" s="75"/>
      <c r="GF38" s="69"/>
      <c r="GG38" s="69"/>
      <c r="GH38" s="69"/>
      <c r="GI38" s="69"/>
      <c r="GJ38" s="57" t="e">
        <f>_xlfn.IFS(GJ$7="X",GF$36*[1]Données!$H$25,GC$3="Samedi",GF$36*[1]Données!$D$25,GC$3="Dimanche",GF$36*[1]Données!$F$25,$B36="SSIAP2",GF$36*[1]Données!$B$25)</f>
        <v>#N/A</v>
      </c>
      <c r="GK38" s="57" t="e">
        <f>_xlfn.IFS(GJ$7="X",$I36*[1]Données!$I$25,GC$3="Samedi",$I36*[1]Données!$D$25,GC$3="Dimanche",$I36*[1]Données!$F$25,$B36="SSIAP2",$I36*[1]Données!$C$25)</f>
        <v>#N/A</v>
      </c>
      <c r="GL38" s="57" t="e">
        <f>_xlfn.IFS(GJ$7="X",$J36*[1]Données!$I$25,GC$3="Samedi",$J36*[1]Données!$D$25,GC$3="Dimanche",$J36*[1]Données!$F$25,$B$8="SSIAP2",$J36*[1]Données!$C$25)</f>
        <v>#N/A</v>
      </c>
      <c r="GM38" s="57" t="e">
        <f>_xlfn.IFS(GJ$7="X",$K36*[1]Données!$I$25,GC$3="Samedi",$K36*[1]Données!$D$25,GC$3="Dimanche",$K36*[1]Données!$F$25,$B36="SSIAP2",$K36*[1]Données!$B$25)</f>
        <v>#N/A</v>
      </c>
      <c r="GN38" s="57">
        <f>IF($B36="SSIAP2",SUM(GJ38:GM38),0)</f>
        <v>0</v>
      </c>
      <c r="GO38" s="72"/>
      <c r="GP38" s="72"/>
      <c r="GQ38" s="75"/>
      <c r="GR38" s="69"/>
      <c r="GS38" s="69"/>
      <c r="GT38" s="69"/>
      <c r="GU38" s="69"/>
      <c r="GV38" s="57" t="e">
        <f>_xlfn.IFS(GV$7="X",GR$36*[1]Données!$H$25,GO$3="Samedi",GR$36*[1]Données!$D$25,GO$3="Dimanche",GR$36*[1]Données!$F$25,$B36="SSIAP2",GR$36*[1]Données!$B$25)</f>
        <v>#N/A</v>
      </c>
      <c r="GW38" s="57" t="e">
        <f>_xlfn.IFS(GV$7="X",$I36*[1]Données!$I$25,GO$3="Samedi",$I36*[1]Données!$D$25,GO$3="Dimanche",$I36*[1]Données!$F$25,$B36="SSIAP2",$I36*[1]Données!$C$25)</f>
        <v>#N/A</v>
      </c>
      <c r="GX38" s="57" t="e">
        <f>_xlfn.IFS(GV$7="X",$J36*[1]Données!$I$25,GO$3="Samedi",$J36*[1]Données!$D$25,GO$3="Dimanche",$J36*[1]Données!$F$25,$B$8="SSIAP2",$J36*[1]Données!$C$25)</f>
        <v>#N/A</v>
      </c>
      <c r="GY38" s="57" t="e">
        <f>_xlfn.IFS(GV$7="X",$K36*[1]Données!$I$25,GO$3="Samedi",$K36*[1]Données!$D$25,GO$3="Dimanche",$K36*[1]Données!$F$25,$B36="SSIAP2",$K36*[1]Données!$B$25)</f>
        <v>#N/A</v>
      </c>
      <c r="GZ38" s="57">
        <f>IF($B36="SSIAP2",SUM(GV38:GY38),0)</f>
        <v>0</v>
      </c>
      <c r="HA38" s="72"/>
      <c r="HB38" s="72"/>
      <c r="HC38" s="75"/>
      <c r="HD38" s="69"/>
      <c r="HE38" s="69"/>
      <c r="HF38" s="69"/>
      <c r="HG38" s="69"/>
      <c r="HH38" s="57" t="e">
        <f>_xlfn.IFS(HH$7="X",HD$36*[1]Données!$H$25,HA$3="Samedi",HD$36*[1]Données!$D$25,HA$3="Dimanche",HD$36*[1]Données!$F$25,$B36="SSIAP2",HD$36*[1]Données!$B$25)</f>
        <v>#N/A</v>
      </c>
      <c r="HI38" s="57" t="e">
        <f>_xlfn.IFS(HH$7="X",$I36*[1]Données!$I$25,HA$3="Samedi",$I36*[1]Données!$D$25,HA$3="Dimanche",$I36*[1]Données!$F$25,$B36="SSIAP2",$I36*[1]Données!$C$25)</f>
        <v>#N/A</v>
      </c>
      <c r="HJ38" s="57" t="e">
        <f>_xlfn.IFS(HH$7="X",$J36*[1]Données!$I$25,HA$3="Samedi",$J36*[1]Données!$D$25,HA$3="Dimanche",$J36*[1]Données!$F$25,$B$8="SSIAP2",$J36*[1]Données!$C$25)</f>
        <v>#N/A</v>
      </c>
      <c r="HK38" s="57" t="e">
        <f>_xlfn.IFS(HH$7="X",$K36*[1]Données!$I$25,HA$3="Samedi",$K36*[1]Données!$D$25,HA$3="Dimanche",$K36*[1]Données!$F$25,$B36="SSIAP2",$K36*[1]Données!$B$25)</f>
        <v>#N/A</v>
      </c>
      <c r="HL38" s="57">
        <f>IF($B36="SSIAP2",SUM(HH38:HK38),0)</f>
        <v>0</v>
      </c>
      <c r="HM38" s="72"/>
      <c r="HN38" s="72"/>
      <c r="HO38" s="75"/>
      <c r="HP38" s="69"/>
      <c r="HQ38" s="69"/>
      <c r="HR38" s="69"/>
      <c r="HS38" s="69"/>
      <c r="HT38" s="57">
        <f>_xlfn.IFS(HT$7="X",HP$36*[1]Données!$H$25,HM$3="Samedi",HP$36*[1]Données!$D$25,HM$3="Dimanche",HP$36*[1]Données!$F$25,$B36="SSIAP2",HP$36*[1]Données!$B$25)</f>
        <v>116.8</v>
      </c>
      <c r="HU38" s="57">
        <f>_xlfn.IFS(HT$7="X",$I36*[1]Données!$I$25,HM$3="Samedi",$I36*[1]Données!$D$25,HM$3="Dimanche",$I36*[1]Données!$F$25,$B36="SSIAP2",$I36*[1]Données!$C$25)</f>
        <v>233.6</v>
      </c>
      <c r="HV38" s="57">
        <f>_xlfn.IFS(HT$7="X",$J36*[1]Données!$I$25,HM$3="Samedi",$J36*[1]Données!$D$25,HM$3="Dimanche",$J36*[1]Données!$F$25,$B$8="SSIAP2",$J36*[1]Données!$C$25)</f>
        <v>29.2</v>
      </c>
      <c r="HW38" s="57">
        <f>_xlfn.IFS(HT$7="X",$K36*[1]Données!$I$25,HM$3="Samedi",$K36*[1]Données!$D$25,HM$3="Dimanche",$K36*[1]Données!$F$25,$B36="SSIAP2",$K36*[1]Données!$B$25)</f>
        <v>29.200000000000053</v>
      </c>
      <c r="HX38" s="57">
        <f>IF($B36="SSIAP2",SUM(HT38:HW38),0)</f>
        <v>0</v>
      </c>
      <c r="HY38" s="72"/>
      <c r="HZ38" s="72"/>
      <c r="IA38" s="75"/>
      <c r="IB38" s="69"/>
      <c r="IC38" s="69"/>
      <c r="ID38" s="69"/>
      <c r="IE38" s="69"/>
      <c r="IF38" s="57">
        <f>_xlfn.IFS(IF$7="X",IB$36*[1]Données!$H$25,HY$3="Samedi",IB$36*[1]Données!$D$25,HY$3="Dimanche",IB$36*[1]Données!$F$25,$B36="SSIAP2",IB$36*[1]Données!$B$25)</f>
        <v>128.47999999999999</v>
      </c>
      <c r="IG38" s="57">
        <f>_xlfn.IFS(IF$7="X",$I36*[1]Données!$I$25,HY$3="Samedi",$I36*[1]Données!$D$25,HY$3="Dimanche",$I36*[1]Données!$F$25,$B36="SSIAP2",$I36*[1]Données!$C$25)</f>
        <v>256.95999999999998</v>
      </c>
      <c r="IH38" s="57">
        <f>_xlfn.IFS(IF$7="X",$J36*[1]Données!$I$25,HY$3="Samedi",$J36*[1]Données!$D$25,HY$3="Dimanche",$J36*[1]Données!$F$25,$B$8="SSIAP2",$J36*[1]Données!$C$25)</f>
        <v>32.119999999999997</v>
      </c>
      <c r="II38" s="57">
        <f>_xlfn.IFS(IF$7="X",$K36*[1]Données!$I$25,HY$3="Samedi",$K36*[1]Données!$D$25,HY$3="Dimanche",$K36*[1]Données!$F$25,$B36="SSIAP2",$K36*[1]Données!$B$25)</f>
        <v>32.120000000000054</v>
      </c>
      <c r="IJ38" s="57">
        <f>IF($B36="SSIAP2",SUM(IF38:II38),0)</f>
        <v>0</v>
      </c>
      <c r="IK38" s="72"/>
      <c r="IL38" s="72"/>
      <c r="IM38" s="75"/>
      <c r="IN38" s="69"/>
      <c r="IO38" s="69"/>
      <c r="IP38" s="69"/>
      <c r="IQ38" s="69"/>
      <c r="IR38" s="57" t="e">
        <f>_xlfn.IFS(IR$7="X",IN$36*[1]Données!$H$25,IK$3="Samedi",IN$36*[1]Données!$D$25,IK$3="Dimanche",IN$36*[1]Données!$F$25,$B36="SSIAP2",IN$36*[1]Données!$B$25)</f>
        <v>#N/A</v>
      </c>
      <c r="IS38" s="57" t="e">
        <f>_xlfn.IFS(IR$7="X",$I36*[1]Données!$I$25,IK$3="Samedi",$I36*[1]Données!$D$25,IK$3="Dimanche",$I36*[1]Données!$F$25,$B36="SSIAP2",$I36*[1]Données!$C$25)</f>
        <v>#N/A</v>
      </c>
      <c r="IT38" s="57" t="e">
        <f>_xlfn.IFS(IR$7="X",$J36*[1]Données!$I$25,IK$3="Samedi",$J36*[1]Données!$D$25,IK$3="Dimanche",$J36*[1]Données!$F$25,$B$8="SSIAP2",$J36*[1]Données!$C$25)</f>
        <v>#N/A</v>
      </c>
      <c r="IU38" s="57" t="e">
        <f>_xlfn.IFS(IR$7="X",$K36*[1]Données!$I$25,IK$3="Samedi",$K36*[1]Données!$D$25,IK$3="Dimanche",$K36*[1]Données!$F$25,$B36="SSIAP2",$K36*[1]Données!$B$25)</f>
        <v>#N/A</v>
      </c>
      <c r="IV38" s="57">
        <f>IF($B36="SSIAP2",SUM(IR38:IU38),0)</f>
        <v>0</v>
      </c>
      <c r="IW38" s="72"/>
      <c r="IX38" s="72"/>
      <c r="IY38" s="75"/>
      <c r="IZ38" s="69"/>
      <c r="JA38" s="69"/>
      <c r="JB38" s="69"/>
      <c r="JC38" s="69"/>
      <c r="JD38" s="57" t="e">
        <f>_xlfn.IFS(JD$7="X",IZ$36*[1]Données!$H$25,IW$3="Samedi",IZ$36*[1]Données!$D$25,IW$3="Dimanche",IZ$36*[1]Données!$F$25,$B36="SSIAP2",IZ$36*[1]Données!$B$25)</f>
        <v>#N/A</v>
      </c>
      <c r="JE38" s="57" t="e">
        <f>_xlfn.IFS(JD$7="X",$I36*[1]Données!$I$25,IW$3="Samedi",$I36*[1]Données!$D$25,IW$3="Dimanche",$I36*[1]Données!$F$25,$B36="SSIAP2",$I36*[1]Données!$C$25)</f>
        <v>#N/A</v>
      </c>
      <c r="JF38" s="57" t="e">
        <f>_xlfn.IFS(JD$7="X",$J36*[1]Données!$I$25,IW$3="Samedi",$J36*[1]Données!$D$25,IW$3="Dimanche",$J36*[1]Données!$F$25,$B$8="SSIAP2",$J36*[1]Données!$C$25)</f>
        <v>#N/A</v>
      </c>
      <c r="JG38" s="57" t="e">
        <f>_xlfn.IFS(JD$7="X",$K36*[1]Données!$I$25,IW$3="Samedi",$K36*[1]Données!$D$25,IW$3="Dimanche",$K36*[1]Données!$F$25,$B36="SSIAP2",$K36*[1]Données!$B$25)</f>
        <v>#N/A</v>
      </c>
      <c r="JH38" s="57">
        <f>IF($B36="SSIAP2",SUM(JD38:JG38),0)</f>
        <v>0</v>
      </c>
      <c r="JI38" s="72"/>
      <c r="JJ38" s="72"/>
      <c r="JK38" s="75"/>
      <c r="JL38" s="69"/>
      <c r="JM38" s="69"/>
      <c r="JN38" s="69"/>
      <c r="JO38" s="69"/>
      <c r="JP38" s="57" t="e">
        <f>_xlfn.IFS(JP$7="X",JL$36*[1]Données!$H$25,JI$3="Samedi",JL$36*[1]Données!$D$25,JI$3="Dimanche",JL$36*[1]Données!$F$25,$B36="SSIAP2",JL$36*[1]Données!$B$25)</f>
        <v>#N/A</v>
      </c>
      <c r="JQ38" s="57" t="e">
        <f>_xlfn.IFS(JP$7="X",$I36*[1]Données!$I$25,JI$3="Samedi",$I36*[1]Données!$D$25,JI$3="Dimanche",$I36*[1]Données!$F$25,$B36="SSIAP2",$I36*[1]Données!$C$25)</f>
        <v>#N/A</v>
      </c>
      <c r="JR38" s="57" t="e">
        <f>_xlfn.IFS(JP$7="X",$J36*[1]Données!$I$25,JI$3="Samedi",$J36*[1]Données!$D$25,JI$3="Dimanche",$J36*[1]Données!$F$25,$B$8="SSIAP2",$J36*[1]Données!$C$25)</f>
        <v>#N/A</v>
      </c>
      <c r="JS38" s="57" t="e">
        <f>_xlfn.IFS(JP$7="X",$K36*[1]Données!$I$25,JI$3="Samedi",$K36*[1]Données!$D$25,JI$3="Dimanche",$K36*[1]Données!$F$25,$B36="SSIAP2",$K36*[1]Données!$B$25)</f>
        <v>#N/A</v>
      </c>
      <c r="JT38" s="57">
        <f>IF($B36="SSIAP2",SUM(JP38:JS38),0)</f>
        <v>0</v>
      </c>
      <c r="JU38" s="72"/>
      <c r="JV38" s="72"/>
      <c r="JW38" s="75"/>
      <c r="JX38" s="69"/>
      <c r="JY38" s="69"/>
      <c r="JZ38" s="69"/>
      <c r="KA38" s="69"/>
      <c r="KB38" s="57" t="e">
        <f>_xlfn.IFS(KB$7="X",JX$36*[1]Données!$H$25,JU$3="Samedi",JX$36*[1]Données!$D$25,JU$3="Dimanche",JX$36*[1]Données!$F$25,$B36="SSIAP2",JX$36*[1]Données!$B$25)</f>
        <v>#N/A</v>
      </c>
      <c r="KC38" s="57" t="e">
        <f>_xlfn.IFS(KB$7="X",$I36*[1]Données!$I$25,JU$3="Samedi",$I36*[1]Données!$D$25,JU$3="Dimanche",$I36*[1]Données!$F$25,$B36="SSIAP2",$I36*[1]Données!$C$25)</f>
        <v>#N/A</v>
      </c>
      <c r="KD38" s="57" t="e">
        <f>_xlfn.IFS(KB$7="X",$J36*[1]Données!$I$25,JU$3="Samedi",$J36*[1]Données!$D$25,JU$3="Dimanche",$J36*[1]Données!$F$25,$B$8="SSIAP2",$J36*[1]Données!$C$25)</f>
        <v>#N/A</v>
      </c>
      <c r="KE38" s="57" t="e">
        <f>_xlfn.IFS(KB$7="X",$K36*[1]Données!$I$25,JU$3="Samedi",$K36*[1]Données!$D$25,JU$3="Dimanche",$K36*[1]Données!$F$25,$B36="SSIAP2",$K36*[1]Données!$B$25)</f>
        <v>#N/A</v>
      </c>
      <c r="KF38" s="57">
        <f>IF($B36="SSIAP2",SUM(KB38:KE38),0)</f>
        <v>0</v>
      </c>
      <c r="KG38" s="72"/>
      <c r="KH38" s="72"/>
      <c r="KI38" s="75"/>
      <c r="KJ38" s="69"/>
      <c r="KK38" s="69"/>
      <c r="KL38" s="69"/>
      <c r="KM38" s="69"/>
      <c r="KN38" s="57" t="e">
        <f>_xlfn.IFS(KN$7="X",KJ$36*[1]Données!$H$25,KG$3="Samedi",KJ$36*[1]Données!$D$25,KG$3="Dimanche",KJ$36*[1]Données!$F$25,$B36="SSIAP2",KJ$36*[1]Données!$B$25)</f>
        <v>#N/A</v>
      </c>
      <c r="KO38" s="57" t="e">
        <f>_xlfn.IFS(KN$7="X",$I36*[1]Données!$I$25,KG$3="Samedi",$I36*[1]Données!$D$25,KG$3="Dimanche",$I36*[1]Données!$F$25,$B36="SSIAP2",$I36*[1]Données!$C$25)</f>
        <v>#N/A</v>
      </c>
      <c r="KP38" s="57" t="e">
        <f>_xlfn.IFS(KN$7="X",$J36*[1]Données!$I$25,KG$3="Samedi",$J36*[1]Données!$D$25,KG$3="Dimanche",$J36*[1]Données!$F$25,$B$8="SSIAP2",$J36*[1]Données!$C$25)</f>
        <v>#N/A</v>
      </c>
      <c r="KQ38" s="57" t="e">
        <f>_xlfn.IFS(KN$7="X",$K36*[1]Données!$I$25,KG$3="Samedi",$K36*[1]Données!$D$25,KG$3="Dimanche",$K36*[1]Données!$F$25,$B36="SSIAP2",$K36*[1]Données!$B$25)</f>
        <v>#N/A</v>
      </c>
      <c r="KR38" s="57">
        <f>IF($B36="SSIAP2",SUM(KN38:KQ38),0)</f>
        <v>0</v>
      </c>
      <c r="KS38" s="72"/>
      <c r="KT38" s="72"/>
      <c r="KU38" s="75"/>
      <c r="KV38" s="69"/>
      <c r="KW38" s="69"/>
      <c r="KX38" s="69"/>
      <c r="KY38" s="69"/>
      <c r="KZ38" s="57">
        <f>_xlfn.IFS(KZ$7="X",KV$36*[1]Données!$H$25,KS$3="Samedi",KV$36*[1]Données!$D$25,KS$3="Dimanche",KV$36*[1]Données!$F$25,$B36="SSIAP2",KV$36*[1]Données!$B$25)</f>
        <v>116.8</v>
      </c>
      <c r="LA38" s="57">
        <f>_xlfn.IFS(KZ$7="X",$I36*[1]Données!$I$25,KS$3="Samedi",$I36*[1]Données!$D$25,KS$3="Dimanche",$I36*[1]Données!$F$25,$B36="SSIAP2",$I36*[1]Données!$C$25)</f>
        <v>233.6</v>
      </c>
      <c r="LB38" s="57">
        <f>_xlfn.IFS(KZ$7="X",$J36*[1]Données!$I$25,KS$3="Samedi",$J36*[1]Données!$D$25,KS$3="Dimanche",$J36*[1]Données!$F$25,$B$8="SSIAP2",$J36*[1]Données!$C$25)</f>
        <v>29.2</v>
      </c>
      <c r="LC38" s="57">
        <f>_xlfn.IFS(KZ$7="X",$K36*[1]Données!$I$25,KS$3="Samedi",$K36*[1]Données!$D$25,KS$3="Dimanche",$K36*[1]Données!$F$25,$B36="SSIAP2",$K36*[1]Données!$B$25)</f>
        <v>29.200000000000053</v>
      </c>
      <c r="LD38" s="57">
        <f>IF($B36="SSIAP2",SUM(KZ38:LC38),0)</f>
        <v>0</v>
      </c>
      <c r="LE38" s="72"/>
      <c r="LF38" s="72"/>
      <c r="LG38" s="75"/>
      <c r="LH38" s="69"/>
      <c r="LI38" s="69"/>
      <c r="LJ38" s="69"/>
      <c r="LK38" s="69"/>
      <c r="LL38" s="57">
        <f>_xlfn.IFS(LL$7="X",LH$36*[1]Données!$H$25,LE$3="Samedi",LH$36*[1]Données!$D$25,LE$3="Dimanche",LH$36*[1]Données!$F$25,$B36="SSIAP2",LH$36*[1]Données!$B$25)</f>
        <v>128.47999999999999</v>
      </c>
      <c r="LM38" s="57">
        <f>_xlfn.IFS(LL$7="X",$I36*[1]Données!$I$25,LE$3="Samedi",$I36*[1]Données!$D$25,LE$3="Dimanche",$I36*[1]Données!$F$25,$B36="SSIAP2",$I36*[1]Données!$C$25)</f>
        <v>256.95999999999998</v>
      </c>
      <c r="LN38" s="57">
        <f>_xlfn.IFS(LL$7="X",$J36*[1]Données!$I$25,LE$3="Samedi",$J36*[1]Données!$D$25,LE$3="Dimanche",$J36*[1]Données!$F$25,$B$8="SSIAP2",$J36*[1]Données!$C$25)</f>
        <v>32.119999999999997</v>
      </c>
      <c r="LO38" s="57">
        <f>_xlfn.IFS(LL$7="X",$K36*[1]Données!$I$25,LE$3="Samedi",$K36*[1]Données!$D$25,LE$3="Dimanche",$K36*[1]Données!$F$25,$B36="SSIAP2",$K36*[1]Données!$B$25)</f>
        <v>32.120000000000054</v>
      </c>
      <c r="LP38" s="57">
        <f>IF($B36="SSIAP2",SUM(LL38:LO38),0)</f>
        <v>0</v>
      </c>
      <c r="LQ38" s="72"/>
      <c r="LR38" s="72"/>
      <c r="LS38" s="75"/>
      <c r="LT38" s="69"/>
      <c r="LU38" s="69"/>
      <c r="LV38" s="69"/>
      <c r="LW38" s="69"/>
      <c r="LX38" s="57" t="e">
        <f>_xlfn.IFS(LX$7="X",LT$36*[1]Données!$H$25,LQ$3="Samedi",LT$36*[1]Données!$D$25,LQ$3="Dimanche",LT$36*[1]Données!$F$25,$B36="SSIAP2",LT$36*[1]Données!$B$25)</f>
        <v>#N/A</v>
      </c>
      <c r="LY38" s="57" t="e">
        <f>_xlfn.IFS(LX$7="X",$I36*[1]Données!$I$25,LQ$3="Samedi",$I36*[1]Données!$D$25,LQ$3="Dimanche",$I36*[1]Données!$F$25,$B36="SSIAP2",$I36*[1]Données!$C$25)</f>
        <v>#N/A</v>
      </c>
      <c r="LZ38" s="57" t="e">
        <f>_xlfn.IFS(LX$7="X",$J36*[1]Données!$I$25,LQ$3="Samedi",$J36*[1]Données!$D$25,LQ$3="Dimanche",$J36*[1]Données!$F$25,$B$8="SSIAP2",$J36*[1]Données!$C$25)</f>
        <v>#N/A</v>
      </c>
      <c r="MA38" s="57" t="e">
        <f>_xlfn.IFS(LX$7="X",$K36*[1]Données!$I$25,LQ$3="Samedi",$K36*[1]Données!$D$25,LQ$3="Dimanche",$K36*[1]Données!$F$25,$B36="SSIAP2",$K36*[1]Données!$B$25)</f>
        <v>#N/A</v>
      </c>
      <c r="MB38" s="57">
        <f>IF($B36="SSIAP2",SUM(LX38:MA38),0)</f>
        <v>0</v>
      </c>
      <c r="MC38" s="72"/>
      <c r="MD38" s="72"/>
      <c r="ME38" s="75"/>
      <c r="MF38" s="69"/>
      <c r="MG38" s="69"/>
      <c r="MH38" s="69"/>
      <c r="MI38" s="69"/>
      <c r="MJ38" s="57" t="e">
        <f>_xlfn.IFS(MJ$7="X",MF$36*[1]Données!$H$25,MC$3="Samedi",MF$36*[1]Données!$D$25,MC$3="Dimanche",MF$36*[1]Données!$F$25,$B36="SSIAP2",MF$36*[1]Données!$B$25)</f>
        <v>#N/A</v>
      </c>
      <c r="MK38" s="57" t="e">
        <f>_xlfn.IFS(MJ$7="X",$I36*[1]Données!$I$25,MC$3="Samedi",$I36*[1]Données!$D$25,MC$3="Dimanche",$I36*[1]Données!$F$25,$B36="SSIAP2",$I36*[1]Données!$C$25)</f>
        <v>#N/A</v>
      </c>
      <c r="ML38" s="57" t="e">
        <f>_xlfn.IFS(MJ$7="X",$J36*[1]Données!$I$25,MC$3="Samedi",$J36*[1]Données!$D$25,MC$3="Dimanche",$J36*[1]Données!$F$25,$B$8="SSIAP2",$J36*[1]Données!$C$25)</f>
        <v>#N/A</v>
      </c>
      <c r="MM38" s="57" t="e">
        <f>_xlfn.IFS(MJ$7="X",$K36*[1]Données!$I$25,MC$3="Samedi",$K36*[1]Données!$D$25,MC$3="Dimanche",$K36*[1]Données!$F$25,$B36="SSIAP2",$K36*[1]Données!$B$25)</f>
        <v>#N/A</v>
      </c>
      <c r="MN38" s="57">
        <f>IF($B36="SSIAP2",SUM(MJ38:MM38),0)</f>
        <v>0</v>
      </c>
      <c r="MO38" s="72"/>
      <c r="MP38" s="72"/>
      <c r="MQ38" s="75"/>
      <c r="MR38" s="69"/>
      <c r="MS38" s="69"/>
      <c r="MT38" s="69"/>
      <c r="MU38" s="69"/>
      <c r="MV38" s="57" t="e">
        <f>_xlfn.IFS(MV$7="X",MR$36*[1]Données!$H$25,MO$3="Samedi",MR$36*[1]Données!$D$25,MO$3="Dimanche",MR$36*[1]Données!$F$25,$B36="SSIAP2",MR$36*[1]Données!$B$25)</f>
        <v>#N/A</v>
      </c>
      <c r="MW38" s="57" t="e">
        <f>_xlfn.IFS(MV$7="X",$I36*[1]Données!$I$25,MO$3="Samedi",$I36*[1]Données!$D$25,MO$3="Dimanche",$I36*[1]Données!$F$25,$B36="SSIAP2",$I36*[1]Données!$C$25)</f>
        <v>#N/A</v>
      </c>
      <c r="MX38" s="57" t="e">
        <f>_xlfn.IFS(MV$7="X",$J36*[1]Données!$I$25,MO$3="Samedi",$J36*[1]Données!$D$25,MO$3="Dimanche",$J36*[1]Données!$F$25,$B$8="SSIAP2",$J36*[1]Données!$C$25)</f>
        <v>#N/A</v>
      </c>
      <c r="MY38" s="57" t="e">
        <f>_xlfn.IFS(MV$7="X",$K36*[1]Données!$I$25,MO$3="Samedi",$K36*[1]Données!$D$25,MO$3="Dimanche",$K36*[1]Données!$F$25,$B36="SSIAP2",$K36*[1]Données!$B$25)</f>
        <v>#N/A</v>
      </c>
      <c r="MZ38" s="57">
        <f>IF($B36="SSIAP2",SUM(MV38:MY38),0)</f>
        <v>0</v>
      </c>
      <c r="NA38" s="72"/>
      <c r="NB38" s="72"/>
      <c r="NC38" s="75"/>
      <c r="ND38" s="69"/>
      <c r="NE38" s="69"/>
      <c r="NF38" s="69"/>
      <c r="NG38" s="69"/>
      <c r="NH38" s="57" t="e">
        <f>_xlfn.IFS(NH$7="X",ND$36*[1]Données!$H$25,NA$3="Samedi",ND$36*[1]Données!$D$25,NA$3="Dimanche",ND$36*[1]Données!$F$25,$B36="SSIAP2",ND$36*[1]Données!$B$25)</f>
        <v>#N/A</v>
      </c>
      <c r="NI38" s="57" t="e">
        <f>_xlfn.IFS(NH$7="X",$I36*[1]Données!$I$25,NA$3="Samedi",$I36*[1]Données!$D$25,NA$3="Dimanche",$I36*[1]Données!$F$25,$B36="SSIAP2",$I36*[1]Données!$C$25)</f>
        <v>#N/A</v>
      </c>
      <c r="NJ38" s="57" t="e">
        <f>_xlfn.IFS(NH$7="X",$J36*[1]Données!$I$25,NA$3="Samedi",$J36*[1]Données!$D$25,NA$3="Dimanche",$J36*[1]Données!$F$25,$B$8="SSIAP2",$J36*[1]Données!$C$25)</f>
        <v>#N/A</v>
      </c>
      <c r="NK38" s="57" t="e">
        <f>_xlfn.IFS(NH$7="X",$K36*[1]Données!$I$25,NA$3="Samedi",$K36*[1]Données!$D$25,NA$3="Dimanche",$K36*[1]Données!$F$25,$B36="SSIAP2",$K36*[1]Données!$B$25)</f>
        <v>#N/A</v>
      </c>
      <c r="NL38" s="57">
        <f>IF($B36="SSIAP2",SUM(NH38:NK38),0)</f>
        <v>0</v>
      </c>
      <c r="NM38" s="52">
        <f>IF($B36="SSIAP2",SUM($P38+$AB38+$AN38+$AZ38+$BL38+$BX38+$CJ38+$CV38+$DH38+$DT38+$EF38+$ER38+$FD38+$FP38+$GB37+$GB38+$GN38+$GZ38+$HL38+$HX38+$IJ38+$IV38+$JH38+$JT38+$KF38+$KR38+$LD38+$LP38+$MB38+$MN38+$MZ38+$NL38),0)</f>
        <v>0</v>
      </c>
    </row>
    <row r="39" spans="1:377" ht="15.75" hidden="1" thickBot="1">
      <c r="A39" s="79"/>
      <c r="B39" s="82"/>
      <c r="C39" s="82"/>
      <c r="D39" s="53"/>
      <c r="E39" s="73"/>
      <c r="F39" s="73"/>
      <c r="G39" s="76"/>
      <c r="H39" s="70"/>
      <c r="I39" s="70"/>
      <c r="J39" s="70"/>
      <c r="K39" s="70"/>
      <c r="L39" s="58">
        <f>_xlfn.IFS(L$7="X",H$36*[1]Données!$H$26,E$3="Samedi",H$36*[1]Données!$D$26,E$3="Dimanche",H$36*[1]Données!$F$26,$B36="SSIAP3",H$36*[1]Données!$B$26)</f>
        <v>0</v>
      </c>
      <c r="M39" s="58">
        <f>_xlfn.IFS(L$7="X",$I36*[1]Données!$I$26,E$3="Samedi",$I36*[1]Données!$D$26,E$3="Dimanche",$I36*[1]Données!$F$26,$B36="SSIAP3",$I36*[1]Données!$C$26)</f>
        <v>816.96</v>
      </c>
      <c r="N39" s="58">
        <f>_xlfn.IFS(L$7="X",$J36*[1]Données!$I$26,E$3="Samedi",$J36*[1]Données!$D$26,E$3="Dimanche",$J36*[1]Données!$F$26,$B36="SSIAP3",$J36*[1]Données!$C$26)</f>
        <v>102.12</v>
      </c>
      <c r="O39" s="57">
        <f>_xlfn.IFS(L$7="X",$K36*[1]Données!$I$26,E$3="Samedi",$K36*[1]Données!$D$26,E$3="Dimanche",$K36*[1]Données!$F$26,$B36="SSIAP3",$K36*[1]Données!$B$26)</f>
        <v>102.12000000000019</v>
      </c>
      <c r="P39" s="58">
        <f>IF($B36="SSIAP3",SUM(L39:O39),0)</f>
        <v>0</v>
      </c>
      <c r="Q39" s="73"/>
      <c r="R39" s="73"/>
      <c r="S39" s="76"/>
      <c r="T39" s="70"/>
      <c r="U39" s="70"/>
      <c r="V39" s="70"/>
      <c r="W39" s="70"/>
      <c r="X39" s="58" t="e">
        <f>_xlfn.IFS(X$7="X",T$36*[1]Données!$H$26,Q$3="Samedi",T$36*[1]Données!$D$26,Q$3="Dimanche",T$36*[1]Données!$F$26,$B36="SSIAP3",T$36*[1]Données!$B$26)</f>
        <v>#N/A</v>
      </c>
      <c r="Y39" s="58" t="e">
        <f>_xlfn.IFS(X$7="X",$I36*[1]Données!$I$26,Q$3="Samedi",$I36*[1]Données!$D$26,Q$3="Dimanche",$I36*[1]Données!$F$26,$B36="SSIAP3",$I36*[1]Données!$C$26)</f>
        <v>#N/A</v>
      </c>
      <c r="Z39" s="58" t="e">
        <f>_xlfn.IFS(X$7="X",$J36*[1]Données!$I$26,Q$3="Samedi",$J36*[1]Données!$D$26,Q$3="Dimanche",$J36*[1]Données!$F$26,$B36="SSIAP3",$J36*[1]Données!$C$26)</f>
        <v>#N/A</v>
      </c>
      <c r="AA39" s="57" t="e">
        <f>_xlfn.IFS(X$7="X",$K36*[1]Données!$I$26,Q$3="Samedi",$K36*[1]Données!$D$26,Q$3="Dimanche",$K36*[1]Données!$F$26,$B36="SSIAP3",$K36*[1]Données!$B$26)</f>
        <v>#N/A</v>
      </c>
      <c r="AB39" s="58">
        <f>IF($B36="SSIAP3",SUM(X39:AA39),0)</f>
        <v>0</v>
      </c>
      <c r="AC39" s="73"/>
      <c r="AD39" s="73"/>
      <c r="AE39" s="76"/>
      <c r="AF39" s="70"/>
      <c r="AG39" s="70"/>
      <c r="AH39" s="70"/>
      <c r="AI39" s="70"/>
      <c r="AJ39" s="58" t="e">
        <f>_xlfn.IFS(AJ$7="X",AF$36*[1]Données!$H$26,AC$3="Samedi",AF$36*[1]Données!$D$26,AC$3="Dimanche",AF$36*[1]Données!$F$26,$B36="SSIAP3",AF$36*[1]Données!$B$26)</f>
        <v>#N/A</v>
      </c>
      <c r="AK39" s="58" t="e">
        <f>_xlfn.IFS(AJ$7="X",$I36*[1]Données!$I$26,AC$3="Samedi",$I36*[1]Données!$D$26,AC$3="Dimanche",$I36*[1]Données!$F$26,$B36="SSIAP3",$I36*[1]Données!$C$26)</f>
        <v>#N/A</v>
      </c>
      <c r="AL39" s="58" t="e">
        <f>_xlfn.IFS(AJ$7="X",$J36*[1]Données!$I$26,AC$3="Samedi",$J36*[1]Données!$D$26,AC$3="Dimanche",$J36*[1]Données!$F$26,$B36="SSIAP3",$J36*[1]Données!$C$26)</f>
        <v>#N/A</v>
      </c>
      <c r="AM39" s="57" t="e">
        <f>_xlfn.IFS(AJ$7="X",$K36*[1]Données!$I$26,AC$3="Samedi",$K36*[1]Données!$D$26,AC$3="Dimanche",$K36*[1]Données!$F$26,$B36="SSIAP3",$K36*[1]Données!$B$26)</f>
        <v>#N/A</v>
      </c>
      <c r="AN39" s="58">
        <f>IF($B36="SSIAP3",SUM(AJ39:AM39),0)</f>
        <v>0</v>
      </c>
      <c r="AO39" s="73"/>
      <c r="AP39" s="73"/>
      <c r="AQ39" s="76"/>
      <c r="AR39" s="70"/>
      <c r="AS39" s="70"/>
      <c r="AT39" s="70"/>
      <c r="AU39" s="70"/>
      <c r="AV39" s="58" t="e">
        <f>_xlfn.IFS(AV$7="X",AR$36*[1]Données!$H$26,AO$3="Samedi",AR$36*[1]Données!$D$26,AO$3="Dimanche",AR$36*[1]Données!$F$26,$B36="SSIAP3",AR$36*[1]Données!$B$26)</f>
        <v>#N/A</v>
      </c>
      <c r="AW39" s="58" t="e">
        <f>_xlfn.IFS(AV$7="X",$I36*[1]Données!$I$26,AO$3="Samedi",$I36*[1]Données!$D$26,AO$3="Dimanche",$I36*[1]Données!$F$26,$B36="SSIAP3",$I36*[1]Données!$C$26)</f>
        <v>#N/A</v>
      </c>
      <c r="AX39" s="58" t="e">
        <f>_xlfn.IFS(AV$7="X",$J36*[1]Données!$I$26,AO$3="Samedi",$J36*[1]Données!$D$26,AO$3="Dimanche",$J36*[1]Données!$F$26,$B36="SSIAP3",$J36*[1]Données!$C$26)</f>
        <v>#N/A</v>
      </c>
      <c r="AY39" s="57" t="e">
        <f>_xlfn.IFS(AV$7="X",$K36*[1]Données!$I$26,AO$3="Samedi",$K36*[1]Données!$D$26,AO$3="Dimanche",$K36*[1]Données!$F$26,$B36="SSIAP3",$K36*[1]Données!$B$26)</f>
        <v>#N/A</v>
      </c>
      <c r="AZ39" s="58">
        <f>IF($B36="SSIAP3",SUM(AV39:AY39),0)</f>
        <v>0</v>
      </c>
      <c r="BA39" s="73"/>
      <c r="BB39" s="73"/>
      <c r="BC39" s="76"/>
      <c r="BD39" s="70"/>
      <c r="BE39" s="70"/>
      <c r="BF39" s="70"/>
      <c r="BG39" s="70"/>
      <c r="BH39" s="58">
        <f>_xlfn.IFS(BH$7="X",BD$36*[1]Données!$H$26,BA$3="Samedi",BD$36*[1]Données!$D$26,BA$3="Dimanche",BD$36*[1]Données!$F$26,$B36="SSIAP3",BD$36*[1]Données!$B$26)</f>
        <v>184</v>
      </c>
      <c r="BI39" s="58">
        <f>_xlfn.IFS(BH$7="X",$I36*[1]Données!$I$26,BA$3="Samedi",$I36*[1]Données!$D$26,BA$3="Dimanche",$I36*[1]Données!$F$26,$B36="SSIAP3",$I36*[1]Données!$C$26)</f>
        <v>368</v>
      </c>
      <c r="BJ39" s="58">
        <f>_xlfn.IFS(BH$7="X",$J36*[1]Données!$I$26,BA$3="Samedi",$J36*[1]Données!$D$26,BA$3="Dimanche",$J36*[1]Données!$F$26,$B36="SSIAP3",$J36*[1]Données!$C$26)</f>
        <v>46</v>
      </c>
      <c r="BK39" s="57">
        <f>_xlfn.IFS(BH$7="X",$K36*[1]Données!$I$26,BA$3="Samedi",$K36*[1]Données!$D$26,BA$3="Dimanche",$K36*[1]Données!$F$26,$B36="SSIAP3",$K36*[1]Données!$B$26)</f>
        <v>46.000000000000085</v>
      </c>
      <c r="BL39" s="58">
        <f>IF($B36="SSIAP3",SUM(BH39:BK39),0)</f>
        <v>0</v>
      </c>
      <c r="BM39" s="73"/>
      <c r="BN39" s="73"/>
      <c r="BO39" s="76"/>
      <c r="BP39" s="70"/>
      <c r="BQ39" s="70"/>
      <c r="BR39" s="70"/>
      <c r="BS39" s="70"/>
      <c r="BT39" s="58">
        <f>_xlfn.IFS(BT$7="X",BP$36*[1]Données!$H$26,BM$3="Samedi",BP$36*[1]Données!$D$26,BM$3="Dimanche",BP$36*[1]Données!$F$26,$B36="SSIAP3",BP$36*[1]Données!$B$26)</f>
        <v>202.4</v>
      </c>
      <c r="BU39" s="58">
        <f>_xlfn.IFS(BT$7="X",$I36*[1]Données!$I$26,BM$3="Samedi",$I36*[1]Données!$D$26,BM$3="Dimanche",$I36*[1]Données!$F$26,$B36="SSIAP3",$I36*[1]Données!$C$26)</f>
        <v>404.8</v>
      </c>
      <c r="BV39" s="58">
        <f>_xlfn.IFS(BT$7="X",$J36*[1]Données!$I$26,BM$3="Samedi",$J36*[1]Données!$D$26,BM$3="Dimanche",$J36*[1]Données!$F$26,$B36="SSIAP3",$J36*[1]Données!$C$26)</f>
        <v>50.6</v>
      </c>
      <c r="BW39" s="57">
        <f>_xlfn.IFS(BT$7="X",$K36*[1]Données!$I$26,BM$3="Samedi",$K36*[1]Données!$D$26,BM$3="Dimanche",$K36*[1]Données!$F$26,$B36="SSIAP3",$K36*[1]Données!$B$26)</f>
        <v>50.600000000000094</v>
      </c>
      <c r="BX39" s="58">
        <f>IF($B36="SSIAP3",SUM(BT39:BW39),0)</f>
        <v>0</v>
      </c>
      <c r="BY39" s="73"/>
      <c r="BZ39" s="73"/>
      <c r="CA39" s="76"/>
      <c r="CB39" s="70"/>
      <c r="CC39" s="70"/>
      <c r="CD39" s="70"/>
      <c r="CE39" s="70"/>
      <c r="CF39" s="58" t="e">
        <f>_xlfn.IFS(CF$7="X",CB$36*[1]Données!$H$26,BY$3="Samedi",CB$36*[1]Données!$D$26,BY$3="Dimanche",CB$36*[1]Données!$F$26,$B36="SSIAP3",CB$36*[1]Données!$B$26)</f>
        <v>#N/A</v>
      </c>
      <c r="CG39" s="58" t="e">
        <f>_xlfn.IFS(CF$7="X",$I36*[1]Données!$I$26,BY$3="Samedi",$I36*[1]Données!$D$26,BY$3="Dimanche",$I36*[1]Données!$F$26,$B36="SSIAP3",$I36*[1]Données!$C$26)</f>
        <v>#N/A</v>
      </c>
      <c r="CH39" s="58" t="e">
        <f>_xlfn.IFS(CF$7="X",$J36*[1]Données!$I$26,BY$3="Samedi",$J36*[1]Données!$D$26,BY$3="Dimanche",$J36*[1]Données!$F$26,$B36="SSIAP3",$J36*[1]Données!$C$26)</f>
        <v>#N/A</v>
      </c>
      <c r="CI39" s="57" t="e">
        <f>_xlfn.IFS(CF$7="X",$K36*[1]Données!$I$26,BY$3="Samedi",$K36*[1]Données!$D$26,BY$3="Dimanche",$K36*[1]Données!$F$26,$B36="SSIAP3",$K36*[1]Données!$B$26)</f>
        <v>#N/A</v>
      </c>
      <c r="CJ39" s="58">
        <f>IF($B36="SSIAP3",SUM(CF39:CI39),0)</f>
        <v>0</v>
      </c>
      <c r="CK39" s="73"/>
      <c r="CL39" s="73"/>
      <c r="CM39" s="76"/>
      <c r="CN39" s="70"/>
      <c r="CO39" s="70"/>
      <c r="CP39" s="70"/>
      <c r="CQ39" s="70"/>
      <c r="CR39" s="58" t="e">
        <f>_xlfn.IFS(CR$7="X",CN$36*[1]Données!$H$26,CK$3="Samedi",CN$36*[1]Données!$D$26,CK$3="Dimanche",CN$36*[1]Données!$F$26,$B36="SSIAP3",CN$36*[1]Données!$B$26)</f>
        <v>#N/A</v>
      </c>
      <c r="CS39" s="58" t="e">
        <f>_xlfn.IFS(CR$7="X",$I36*[1]Données!$I$26,CK$3="Samedi",$I36*[1]Données!$D$26,CK$3="Dimanche",$I36*[1]Données!$F$26,$B36="SSIAP3",$I36*[1]Données!$C$26)</f>
        <v>#N/A</v>
      </c>
      <c r="CT39" s="58" t="e">
        <f>_xlfn.IFS(CR$7="X",$J36*[1]Données!$I$26,CK$3="Samedi",$J36*[1]Données!$D$26,CK$3="Dimanche",$J36*[1]Données!$F$26,$B36="SSIAP3",$J36*[1]Données!$C$26)</f>
        <v>#N/A</v>
      </c>
      <c r="CU39" s="57" t="e">
        <f>_xlfn.IFS(CR$7="X",$K36*[1]Données!$I$26,CK$3="Samedi",$K36*[1]Données!$D$26,CK$3="Dimanche",$K36*[1]Données!$F$26,$B36="SSIAP3",$K36*[1]Données!$B$26)</f>
        <v>#N/A</v>
      </c>
      <c r="CV39" s="58">
        <f>IF($B36="SSIAP3",SUM(CR39:CU39),0)</f>
        <v>0</v>
      </c>
      <c r="CW39" s="73"/>
      <c r="CX39" s="73"/>
      <c r="CY39" s="76"/>
      <c r="CZ39" s="70"/>
      <c r="DA39" s="70"/>
      <c r="DB39" s="70"/>
      <c r="DC39" s="70"/>
      <c r="DD39" s="58" t="e">
        <f>_xlfn.IFS(DD$7="X",CZ$36*[1]Données!$H$26,CW$3="Samedi",CZ$36*[1]Données!$D$26,CW$3="Dimanche",CZ$36*[1]Données!$F$26,$B36="SSIAP3",CZ$36*[1]Données!$B$26)</f>
        <v>#N/A</v>
      </c>
      <c r="DE39" s="58" t="e">
        <f>_xlfn.IFS(DD$7="X",$I36*[1]Données!$I$26,CW$3="Samedi",$I36*[1]Données!$D$26,CW$3="Dimanche",$I36*[1]Données!$F$26,$B36="SSIAP3",$I36*[1]Données!$C$26)</f>
        <v>#N/A</v>
      </c>
      <c r="DF39" s="58" t="e">
        <f>_xlfn.IFS(DD$7="X",$J36*[1]Données!$I$26,CW$3="Samedi",$J36*[1]Données!$D$26,CW$3="Dimanche",$J36*[1]Données!$F$26,$B36="SSIAP3",$J36*[1]Données!$C$26)</f>
        <v>#N/A</v>
      </c>
      <c r="DG39" s="57" t="e">
        <f>_xlfn.IFS(DD$7="X",$K36*[1]Données!$I$26,CW$3="Samedi",$K36*[1]Données!$D$26,CW$3="Dimanche",$K36*[1]Données!$F$26,$B36="SSIAP3",$K36*[1]Données!$B$26)</f>
        <v>#N/A</v>
      </c>
      <c r="DH39" s="58">
        <f>IF($B36="SSIAP3",SUM(DD39:DG39),0)</f>
        <v>0</v>
      </c>
      <c r="DI39" s="73"/>
      <c r="DJ39" s="73"/>
      <c r="DK39" s="76"/>
      <c r="DL39" s="70"/>
      <c r="DM39" s="70"/>
      <c r="DN39" s="70"/>
      <c r="DO39" s="70"/>
      <c r="DP39" s="58" t="e">
        <f>_xlfn.IFS(DP$7="X",DL$36*[1]Données!$H$26,DI$3="Samedi",DL$36*[1]Données!$D$26,DI$3="Dimanche",DL$36*[1]Données!$F$26,$B36="SSIAP3",DL$36*[1]Données!$B$26)</f>
        <v>#N/A</v>
      </c>
      <c r="DQ39" s="58" t="e">
        <f>_xlfn.IFS(DP$7="X",$I36*[1]Données!$I$26,DI$3="Samedi",$I36*[1]Données!$D$26,DI$3="Dimanche",$I36*[1]Données!$F$26,$B36="SSIAP3",$I36*[1]Données!$C$26)</f>
        <v>#N/A</v>
      </c>
      <c r="DR39" s="58" t="e">
        <f>_xlfn.IFS(DP$7="X",$J36*[1]Données!$I$26,DI$3="Samedi",$J36*[1]Données!$D$26,DI$3="Dimanche",$J36*[1]Données!$F$26,$B36="SSIAP3",$J36*[1]Données!$C$26)</f>
        <v>#N/A</v>
      </c>
      <c r="DS39" s="57" t="e">
        <f>_xlfn.IFS(DP$7="X",$K36*[1]Données!$I$26,DI$3="Samedi",$K36*[1]Données!$D$26,DI$3="Dimanche",$K36*[1]Données!$F$26,$B36="SSIAP3",$K36*[1]Données!$B$26)</f>
        <v>#N/A</v>
      </c>
      <c r="DT39" s="58">
        <f>IF($B36="SSIAP3",SUM(DP39:DS39),0)</f>
        <v>0</v>
      </c>
      <c r="DU39" s="73"/>
      <c r="DV39" s="73"/>
      <c r="DW39" s="76"/>
      <c r="DX39" s="70"/>
      <c r="DY39" s="70"/>
      <c r="DZ39" s="70"/>
      <c r="EA39" s="70"/>
      <c r="EB39" s="58" t="e">
        <f>_xlfn.IFS(EB$7="X",DX$36*[1]Données!$H$26,DU$3="Samedi",DX$36*[1]Données!$D$26,DU$3="Dimanche",DX$36*[1]Données!$F$26,$B36="SSIAP3",DX$36*[1]Données!$B$26)</f>
        <v>#N/A</v>
      </c>
      <c r="EC39" s="58" t="e">
        <f>_xlfn.IFS(EB$7="X",$I36*[1]Données!$I$26,DU$3="Samedi",$I36*[1]Données!$D$26,DU$3="Dimanche",$I36*[1]Données!$F$26,$B36="SSIAP3",$I36*[1]Données!$C$26)</f>
        <v>#N/A</v>
      </c>
      <c r="ED39" s="58" t="e">
        <f>_xlfn.IFS(EB$7="X",$J36*[1]Données!$I$26,DU$3="Samedi",$J36*[1]Données!$D$26,DU$3="Dimanche",$J36*[1]Données!$F$26,$B36="SSIAP3",$J36*[1]Données!$C$26)</f>
        <v>#N/A</v>
      </c>
      <c r="EE39" s="57" t="e">
        <f>_xlfn.IFS(EB$7="X",$K36*[1]Données!$I$26,DU$3="Samedi",$K36*[1]Données!$D$26,DU$3="Dimanche",$K36*[1]Données!$F$26,$B36="SSIAP3",$K36*[1]Données!$B$26)</f>
        <v>#N/A</v>
      </c>
      <c r="EF39" s="58">
        <f>IF($B36="SSIAP3",SUM(EB39:EE39),0)</f>
        <v>0</v>
      </c>
      <c r="EG39" s="73"/>
      <c r="EH39" s="73"/>
      <c r="EI39" s="76"/>
      <c r="EJ39" s="70"/>
      <c r="EK39" s="70"/>
      <c r="EL39" s="70"/>
      <c r="EM39" s="70"/>
      <c r="EN39" s="58">
        <f>_xlfn.IFS(EN$7="X",EJ$36*[1]Données!$H$26,EG$3="Samedi",EJ$36*[1]Données!$D$26,EG$3="Dimanche",EJ$36*[1]Données!$F$26,$B36="SSIAP3",EJ$36*[1]Données!$B$26)</f>
        <v>184</v>
      </c>
      <c r="EO39" s="58">
        <f>_xlfn.IFS(EN$7="X",$I36*[1]Données!$I$26,EG$3="Samedi",$I36*[1]Données!$D$26,EG$3="Dimanche",$I36*[1]Données!$F$26,$B36="SSIAP3",$I36*[1]Données!$C$26)</f>
        <v>368</v>
      </c>
      <c r="EP39" s="58">
        <f>_xlfn.IFS(EN$7="X",$J36*[1]Données!$I$26,EG$3="Samedi",$J36*[1]Données!$D$26,EG$3="Dimanche",$J36*[1]Données!$F$26,$B36="SSIAP3",$J36*[1]Données!$C$26)</f>
        <v>46</v>
      </c>
      <c r="EQ39" s="57">
        <f>_xlfn.IFS(EN$7="X",$K36*[1]Données!$I$26,EG$3="Samedi",$K36*[1]Données!$D$26,EG$3="Dimanche",$K36*[1]Données!$F$26,$B36="SSIAP3",$K36*[1]Données!$B$26)</f>
        <v>46.000000000000085</v>
      </c>
      <c r="ER39" s="58">
        <f>IF($B36="SSIAP3",SUM(EN39:EQ39),0)</f>
        <v>0</v>
      </c>
      <c r="ES39" s="73"/>
      <c r="ET39" s="73"/>
      <c r="EU39" s="76"/>
      <c r="EV39" s="70"/>
      <c r="EW39" s="70"/>
      <c r="EX39" s="70"/>
      <c r="EY39" s="70"/>
      <c r="EZ39" s="58">
        <f>_xlfn.IFS(EZ$7="X",EV$36*[1]Données!$H$26,ES$3="Samedi",EV$36*[1]Données!$D$26,ES$3="Dimanche",EV$36*[1]Données!$F$26,$B36="SSIAP3",EV$36*[1]Données!$B$26)</f>
        <v>202.4</v>
      </c>
      <c r="FA39" s="58">
        <f>_xlfn.IFS(EZ$7="X",$I36*[1]Données!$I$26,ES$3="Samedi",$I36*[1]Données!$D$26,ES$3="Dimanche",$I36*[1]Données!$F$26,$B36="SSIAP3",$I36*[1]Données!$C$26)</f>
        <v>404.8</v>
      </c>
      <c r="FB39" s="58">
        <f>_xlfn.IFS(EZ$7="X",$J36*[1]Données!$I$26,ES$3="Samedi",$J36*[1]Données!$D$26,ES$3="Dimanche",$J36*[1]Données!$F$26,$B36="SSIAP3",$J36*[1]Données!$C$26)</f>
        <v>50.6</v>
      </c>
      <c r="FC39" s="57">
        <f>_xlfn.IFS(EZ$7="X",$K36*[1]Données!$I$26,ES$3="Samedi",$K36*[1]Données!$D$26,ES$3="Dimanche",$K36*[1]Données!$F$26,$B36="SSIAP3",$K36*[1]Données!$B$26)</f>
        <v>50.600000000000094</v>
      </c>
      <c r="FD39" s="58">
        <f>IF($B36="SSIAP3",SUM(EZ39:FC39),0)</f>
        <v>0</v>
      </c>
      <c r="FE39" s="73"/>
      <c r="FF39" s="73"/>
      <c r="FG39" s="76"/>
      <c r="FH39" s="70"/>
      <c r="FI39" s="70"/>
      <c r="FJ39" s="70"/>
      <c r="FK39" s="70"/>
      <c r="FL39" s="58" t="e">
        <f>_xlfn.IFS(FL$7="X",FH$36*[1]Données!$H$26,FE$3="Samedi",FH$36*[1]Données!$D$26,FE$3="Dimanche",FH$36*[1]Données!$F$26,$B36="SSIAP3",FH$36*[1]Données!$B$26)</f>
        <v>#N/A</v>
      </c>
      <c r="FM39" s="58" t="e">
        <f>_xlfn.IFS(FL$7="X",$I36*[1]Données!$I$26,FE$3="Samedi",$I36*[1]Données!$D$26,FE$3="Dimanche",$I36*[1]Données!$F$26,$B36="SSIAP3",$I36*[1]Données!$C$26)</f>
        <v>#N/A</v>
      </c>
      <c r="FN39" s="58" t="e">
        <f>_xlfn.IFS(FL$7="X",$J36*[1]Données!$I$26,FE$3="Samedi",$J36*[1]Données!$D$26,FE$3="Dimanche",$J36*[1]Données!$F$26,$B36="SSIAP3",$J36*[1]Données!$C$26)</f>
        <v>#N/A</v>
      </c>
      <c r="FO39" s="57" t="e">
        <f>_xlfn.IFS(FL$7="X",$K36*[1]Données!$I$26,FE$3="Samedi",$K36*[1]Données!$D$26,FE$3="Dimanche",$K36*[1]Données!$F$26,$B36="SSIAP3",$K36*[1]Données!$B$26)</f>
        <v>#N/A</v>
      </c>
      <c r="FP39" s="58">
        <f>IF($B36="SSIAP3",SUM(FL39:FO39),0)</f>
        <v>0</v>
      </c>
      <c r="FQ39" s="73"/>
      <c r="FR39" s="73"/>
      <c r="FS39" s="76"/>
      <c r="FT39" s="70"/>
      <c r="FU39" s="70"/>
      <c r="FV39" s="70"/>
      <c r="FW39" s="70"/>
      <c r="FX39" s="58" t="e">
        <f>_xlfn.IFS(FX$7="X",FT$36*[1]Données!$H$26,FQ$3="Samedi",FT$36*[1]Données!$D$26,FQ$3="Dimanche",FT$36*[1]Données!$F$26,$B36="SSIAP3",FT$36*[1]Données!$B$26)</f>
        <v>#N/A</v>
      </c>
      <c r="FY39" s="58" t="e">
        <f>_xlfn.IFS(FX$7="X",$I36*[1]Données!$I$26,FQ$3="Samedi",$I36*[1]Données!$D$26,FQ$3="Dimanche",$I36*[1]Données!$F$26,$B36="SSIAP3",$I36*[1]Données!$C$26)</f>
        <v>#N/A</v>
      </c>
      <c r="FZ39" s="58" t="e">
        <f>_xlfn.IFS(FX$7="X",$J36*[1]Données!$I$26,FQ$3="Samedi",$J36*[1]Données!$D$26,FQ$3="Dimanche",$J36*[1]Données!$F$26,$B36="SSIAP3",$J36*[1]Données!$C$26)</f>
        <v>#N/A</v>
      </c>
      <c r="GA39" s="57" t="e">
        <f>_xlfn.IFS(FX$7="X",$K36*[1]Données!$I$26,FQ$3="Samedi",$K36*[1]Données!$D$26,FQ$3="Dimanche",$K36*[1]Données!$F$26,$B36="SSIAP3",$K36*[1]Données!$B$26)</f>
        <v>#N/A</v>
      </c>
      <c r="GB39" s="58">
        <f>IF($B36="SSIAP3",SUM(FX39:GA39),0)</f>
        <v>0</v>
      </c>
      <c r="GC39" s="73"/>
      <c r="GD39" s="73"/>
      <c r="GE39" s="76"/>
      <c r="GF39" s="70"/>
      <c r="GG39" s="70"/>
      <c r="GH39" s="70"/>
      <c r="GI39" s="70"/>
      <c r="GJ39" s="58" t="e">
        <f>_xlfn.IFS(GJ$7="X",GF$36*[1]Données!$H$26,GC$3="Samedi",GF$36*[1]Données!$D$26,GC$3="Dimanche",GF$36*[1]Données!$F$26,$B36="SSIAP3",GF$36*[1]Données!$B$26)</f>
        <v>#N/A</v>
      </c>
      <c r="GK39" s="58" t="e">
        <f>_xlfn.IFS(GJ$7="X",$I36*[1]Données!$I$26,GC$3="Samedi",$I36*[1]Données!$D$26,GC$3="Dimanche",$I36*[1]Données!$F$26,$B36="SSIAP3",$I36*[1]Données!$C$26)</f>
        <v>#N/A</v>
      </c>
      <c r="GL39" s="58" t="e">
        <f>_xlfn.IFS(GJ$7="X",$J36*[1]Données!$I$26,GC$3="Samedi",$J36*[1]Données!$D$26,GC$3="Dimanche",$J36*[1]Données!$F$26,$B36="SSIAP3",$J36*[1]Données!$C$26)</f>
        <v>#N/A</v>
      </c>
      <c r="GM39" s="57" t="e">
        <f>_xlfn.IFS(GJ$7="X",$K36*[1]Données!$I$26,GC$3="Samedi",$K36*[1]Données!$D$26,GC$3="Dimanche",$K36*[1]Données!$F$26,$B36="SSIAP3",$K36*[1]Données!$B$26)</f>
        <v>#N/A</v>
      </c>
      <c r="GN39" s="58">
        <f>IF($B36="SSIAP3",SUM(GJ39:GM39),0)</f>
        <v>0</v>
      </c>
      <c r="GO39" s="73"/>
      <c r="GP39" s="73"/>
      <c r="GQ39" s="76"/>
      <c r="GR39" s="70"/>
      <c r="GS39" s="70"/>
      <c r="GT39" s="70"/>
      <c r="GU39" s="70"/>
      <c r="GV39" s="58" t="e">
        <f>_xlfn.IFS(GV$7="X",GR$36*[1]Données!$H$26,GO$3="Samedi",GR$36*[1]Données!$D$26,GO$3="Dimanche",GR$36*[1]Données!$F$26,$B36="SSIAP3",GR$36*[1]Données!$B$26)</f>
        <v>#N/A</v>
      </c>
      <c r="GW39" s="58" t="e">
        <f>_xlfn.IFS(GV$7="X",$I36*[1]Données!$I$26,GO$3="Samedi",$I36*[1]Données!$D$26,GO$3="Dimanche",$I36*[1]Données!$F$26,$B36="SSIAP3",$I36*[1]Données!$C$26)</f>
        <v>#N/A</v>
      </c>
      <c r="GX39" s="58" t="e">
        <f>_xlfn.IFS(GV$7="X",$J36*[1]Données!$I$26,GO$3="Samedi",$J36*[1]Données!$D$26,GO$3="Dimanche",$J36*[1]Données!$F$26,$B36="SSIAP3",$J36*[1]Données!$C$26)</f>
        <v>#N/A</v>
      </c>
      <c r="GY39" s="57" t="e">
        <f>_xlfn.IFS(GV$7="X",$K36*[1]Données!$I$26,GO$3="Samedi",$K36*[1]Données!$D$26,GO$3="Dimanche",$K36*[1]Données!$F$26,$B36="SSIAP3",$K36*[1]Données!$B$26)</f>
        <v>#N/A</v>
      </c>
      <c r="GZ39" s="58">
        <f>IF($B36="SSIAP3",SUM(GV39:GY39),0)</f>
        <v>0</v>
      </c>
      <c r="HA39" s="73"/>
      <c r="HB39" s="73"/>
      <c r="HC39" s="76"/>
      <c r="HD39" s="70"/>
      <c r="HE39" s="70"/>
      <c r="HF39" s="70"/>
      <c r="HG39" s="70"/>
      <c r="HH39" s="58" t="e">
        <f>_xlfn.IFS(HH$7="X",HD$36*[1]Données!$H$26,HA$3="Samedi",HD$36*[1]Données!$D$26,HA$3="Dimanche",HD$36*[1]Données!$F$26,$B36="SSIAP3",HD$36*[1]Données!$B$26)</f>
        <v>#N/A</v>
      </c>
      <c r="HI39" s="58" t="e">
        <f>_xlfn.IFS(HH$7="X",$I36*[1]Données!$I$26,HA$3="Samedi",$I36*[1]Données!$D$26,HA$3="Dimanche",$I36*[1]Données!$F$26,$B36="SSIAP3",$I36*[1]Données!$C$26)</f>
        <v>#N/A</v>
      </c>
      <c r="HJ39" s="58" t="e">
        <f>_xlfn.IFS(HH$7="X",$J36*[1]Données!$I$26,HA$3="Samedi",$J36*[1]Données!$D$26,HA$3="Dimanche",$J36*[1]Données!$F$26,$B36="SSIAP3",$J36*[1]Données!$C$26)</f>
        <v>#N/A</v>
      </c>
      <c r="HK39" s="57" t="e">
        <f>_xlfn.IFS(HH$7="X",$K36*[1]Données!$I$26,HA$3="Samedi",$K36*[1]Données!$D$26,HA$3="Dimanche",$K36*[1]Données!$F$26,$B36="SSIAP3",$K36*[1]Données!$B$26)</f>
        <v>#N/A</v>
      </c>
      <c r="HL39" s="58">
        <f>IF($B36="SSIAP3",SUM(HH39:HK39),0)</f>
        <v>0</v>
      </c>
      <c r="HM39" s="73"/>
      <c r="HN39" s="73"/>
      <c r="HO39" s="76"/>
      <c r="HP39" s="70"/>
      <c r="HQ39" s="70"/>
      <c r="HR39" s="70"/>
      <c r="HS39" s="70"/>
      <c r="HT39" s="58">
        <f>_xlfn.IFS(HT$7="X",HP$36*[1]Données!$H$26,HM$3="Samedi",HP$36*[1]Données!$D$26,HM$3="Dimanche",HP$36*[1]Données!$F$26,$B36="SSIAP3",HP$36*[1]Données!$B$26)</f>
        <v>184</v>
      </c>
      <c r="HU39" s="58">
        <f>_xlfn.IFS(HT$7="X",$I36*[1]Données!$I$26,HM$3="Samedi",$I36*[1]Données!$D$26,HM$3="Dimanche",$I36*[1]Données!$F$26,$B36="SSIAP3",$I36*[1]Données!$C$26)</f>
        <v>368</v>
      </c>
      <c r="HV39" s="58">
        <f>_xlfn.IFS(HT$7="X",$J36*[1]Données!$I$26,HM$3="Samedi",$J36*[1]Données!$D$26,HM$3="Dimanche",$J36*[1]Données!$F$26,$B36="SSIAP3",$J36*[1]Données!$C$26)</f>
        <v>46</v>
      </c>
      <c r="HW39" s="57">
        <f>_xlfn.IFS(HT$7="X",$K36*[1]Données!$I$26,HM$3="Samedi",$K36*[1]Données!$D$26,HM$3="Dimanche",$K36*[1]Données!$F$26,$B36="SSIAP3",$K36*[1]Données!$B$26)</f>
        <v>46.000000000000085</v>
      </c>
      <c r="HX39" s="58">
        <f>IF($B36="SSIAP3",SUM(HT39:HW39),0)</f>
        <v>0</v>
      </c>
      <c r="HY39" s="73"/>
      <c r="HZ39" s="73"/>
      <c r="IA39" s="76"/>
      <c r="IB39" s="70"/>
      <c r="IC39" s="70"/>
      <c r="ID39" s="70"/>
      <c r="IE39" s="70"/>
      <c r="IF39" s="58">
        <f>_xlfn.IFS(IF$7="X",IB$36*[1]Données!$H$26,HY$3="Samedi",IB$36*[1]Données!$D$26,HY$3="Dimanche",IB$36*[1]Données!$F$26,$B36="SSIAP3",IB$36*[1]Données!$B$26)</f>
        <v>202.4</v>
      </c>
      <c r="IG39" s="58">
        <f>_xlfn.IFS(IF$7="X",$I36*[1]Données!$I$26,HY$3="Samedi",$I36*[1]Données!$D$26,HY$3="Dimanche",$I36*[1]Données!$F$26,$B36="SSIAP3",$I36*[1]Données!$C$26)</f>
        <v>404.8</v>
      </c>
      <c r="IH39" s="58">
        <f>_xlfn.IFS(IF$7="X",$J36*[1]Données!$I$26,HY$3="Samedi",$J36*[1]Données!$D$26,HY$3="Dimanche",$J36*[1]Données!$F$26,$B36="SSIAP3",$J36*[1]Données!$C$26)</f>
        <v>50.6</v>
      </c>
      <c r="II39" s="57">
        <f>_xlfn.IFS(IF$7="X",$K36*[1]Données!$I$26,HY$3="Samedi",$K36*[1]Données!$D$26,HY$3="Dimanche",$K36*[1]Données!$F$26,$B36="SSIAP3",$K36*[1]Données!$B$26)</f>
        <v>50.600000000000094</v>
      </c>
      <c r="IJ39" s="58">
        <f>IF($B36="SSIAP3",SUM(IF39:II39),0)</f>
        <v>0</v>
      </c>
      <c r="IK39" s="73"/>
      <c r="IL39" s="73"/>
      <c r="IM39" s="76"/>
      <c r="IN39" s="70"/>
      <c r="IO39" s="70"/>
      <c r="IP39" s="70"/>
      <c r="IQ39" s="70"/>
      <c r="IR39" s="58" t="e">
        <f>_xlfn.IFS(IR$7="X",IN$36*[1]Données!$H$26,IK$3="Samedi",IN$36*[1]Données!$D$26,IK$3="Dimanche",IN$36*[1]Données!$F$26,$B36="SSIAP3",IN$36*[1]Données!$B$26)</f>
        <v>#N/A</v>
      </c>
      <c r="IS39" s="58" t="e">
        <f>_xlfn.IFS(IR$7="X",$I36*[1]Données!$I$26,IK$3="Samedi",$I36*[1]Données!$D$26,IK$3="Dimanche",$I36*[1]Données!$F$26,$B36="SSIAP3",$I36*[1]Données!$C$26)</f>
        <v>#N/A</v>
      </c>
      <c r="IT39" s="58" t="e">
        <f>_xlfn.IFS(IR$7="X",$J36*[1]Données!$I$26,IK$3="Samedi",$J36*[1]Données!$D$26,IK$3="Dimanche",$J36*[1]Données!$F$26,$B36="SSIAP3",$J36*[1]Données!$C$26)</f>
        <v>#N/A</v>
      </c>
      <c r="IU39" s="57" t="e">
        <f>_xlfn.IFS(IR$7="X",$K36*[1]Données!$I$26,IK$3="Samedi",$K36*[1]Données!$D$26,IK$3="Dimanche",$K36*[1]Données!$F$26,$B36="SSIAP3",$K36*[1]Données!$B$26)</f>
        <v>#N/A</v>
      </c>
      <c r="IV39" s="58">
        <f>IF($B36="SSIAP3",SUM(IR39:IU39),0)</f>
        <v>0</v>
      </c>
      <c r="IW39" s="73"/>
      <c r="IX39" s="73"/>
      <c r="IY39" s="76"/>
      <c r="IZ39" s="70"/>
      <c r="JA39" s="70"/>
      <c r="JB39" s="70"/>
      <c r="JC39" s="70"/>
      <c r="JD39" s="58" t="e">
        <f>_xlfn.IFS(JD$7="X",IZ$36*[1]Données!$H$26,IW$3="Samedi",IZ$36*[1]Données!$D$26,IW$3="Dimanche",IZ$36*[1]Données!$F$26,$B36="SSIAP3",IZ$36*[1]Données!$B$26)</f>
        <v>#N/A</v>
      </c>
      <c r="JE39" s="58" t="e">
        <f>_xlfn.IFS(JD$7="X",$I36*[1]Données!$I$26,IW$3="Samedi",$I36*[1]Données!$D$26,IW$3="Dimanche",$I36*[1]Données!$F$26,$B36="SSIAP3",$I36*[1]Données!$C$26)</f>
        <v>#N/A</v>
      </c>
      <c r="JF39" s="58" t="e">
        <f>_xlfn.IFS(JD$7="X",$J36*[1]Données!$I$26,IW$3="Samedi",$J36*[1]Données!$D$26,IW$3="Dimanche",$J36*[1]Données!$F$26,$B36="SSIAP3",$J36*[1]Données!$C$26)</f>
        <v>#N/A</v>
      </c>
      <c r="JG39" s="57" t="e">
        <f>_xlfn.IFS(JD$7="X",$K36*[1]Données!$I$26,IW$3="Samedi",$K36*[1]Données!$D$26,IW$3="Dimanche",$K36*[1]Données!$F$26,$B36="SSIAP3",$K36*[1]Données!$B$26)</f>
        <v>#N/A</v>
      </c>
      <c r="JH39" s="58">
        <f>IF($B36="SSIAP3",SUM(JD39:JG39),0)</f>
        <v>0</v>
      </c>
      <c r="JI39" s="73"/>
      <c r="JJ39" s="73"/>
      <c r="JK39" s="76"/>
      <c r="JL39" s="70"/>
      <c r="JM39" s="70"/>
      <c r="JN39" s="70"/>
      <c r="JO39" s="70"/>
      <c r="JP39" s="58" t="e">
        <f>_xlfn.IFS(JP$7="X",JL$36*[1]Données!$H$26,JI$3="Samedi",JL$36*[1]Données!$D$26,JI$3="Dimanche",JL$36*[1]Données!$F$26,$B36="SSIAP3",JL$36*[1]Données!$B$26)</f>
        <v>#N/A</v>
      </c>
      <c r="JQ39" s="58" t="e">
        <f>_xlfn.IFS(JP$7="X",$I36*[1]Données!$I$26,JI$3="Samedi",$I36*[1]Données!$D$26,JI$3="Dimanche",$I36*[1]Données!$F$26,$B36="SSIAP3",$I36*[1]Données!$C$26)</f>
        <v>#N/A</v>
      </c>
      <c r="JR39" s="58" t="e">
        <f>_xlfn.IFS(JP$7="X",$J36*[1]Données!$I$26,JI$3="Samedi",$J36*[1]Données!$D$26,JI$3="Dimanche",$J36*[1]Données!$F$26,$B36="SSIAP3",$J36*[1]Données!$C$26)</f>
        <v>#N/A</v>
      </c>
      <c r="JS39" s="57" t="e">
        <f>_xlfn.IFS(JP$7="X",$K36*[1]Données!$I$26,JI$3="Samedi",$K36*[1]Données!$D$26,JI$3="Dimanche",$K36*[1]Données!$F$26,$B36="SSIAP3",$K36*[1]Données!$B$26)</f>
        <v>#N/A</v>
      </c>
      <c r="JT39" s="58">
        <f>IF($B36="SSIAP3",SUM(JP39:JS39),0)</f>
        <v>0</v>
      </c>
      <c r="JU39" s="73"/>
      <c r="JV39" s="73"/>
      <c r="JW39" s="76"/>
      <c r="JX39" s="70"/>
      <c r="JY39" s="70"/>
      <c r="JZ39" s="70"/>
      <c r="KA39" s="70"/>
      <c r="KB39" s="58" t="e">
        <f>_xlfn.IFS(KB$7="X",JX$36*[1]Données!$H$26,JU$3="Samedi",JX$36*[1]Données!$D$26,JU$3="Dimanche",JX$36*[1]Données!$F$26,$B36="SSIAP3",JX$36*[1]Données!$B$26)</f>
        <v>#N/A</v>
      </c>
      <c r="KC39" s="58" t="e">
        <f>_xlfn.IFS(KB$7="X",$I36*[1]Données!$I$26,JU$3="Samedi",$I36*[1]Données!$D$26,JU$3="Dimanche",$I36*[1]Données!$F$26,$B36="SSIAP3",$I36*[1]Données!$C$26)</f>
        <v>#N/A</v>
      </c>
      <c r="KD39" s="58" t="e">
        <f>_xlfn.IFS(KB$7="X",$J36*[1]Données!$I$26,JU$3="Samedi",$J36*[1]Données!$D$26,JU$3="Dimanche",$J36*[1]Données!$F$26,$B36="SSIAP3",$J36*[1]Données!$C$26)</f>
        <v>#N/A</v>
      </c>
      <c r="KE39" s="57" t="e">
        <f>_xlfn.IFS(KB$7="X",$K36*[1]Données!$I$26,JU$3="Samedi",$K36*[1]Données!$D$26,JU$3="Dimanche",$K36*[1]Données!$F$26,$B36="SSIAP3",$K36*[1]Données!$B$26)</f>
        <v>#N/A</v>
      </c>
      <c r="KF39" s="58">
        <f>IF($B36="SSIAP3",SUM(KB39:KE39),0)</f>
        <v>0</v>
      </c>
      <c r="KG39" s="73"/>
      <c r="KH39" s="73"/>
      <c r="KI39" s="76"/>
      <c r="KJ39" s="70"/>
      <c r="KK39" s="70"/>
      <c r="KL39" s="70"/>
      <c r="KM39" s="70"/>
      <c r="KN39" s="58" t="e">
        <f>_xlfn.IFS(KN$7="X",KJ$36*[1]Données!$H$26,KG$3="Samedi",KJ$36*[1]Données!$D$26,KG$3="Dimanche",KJ$36*[1]Données!$F$26,$B36="SSIAP3",KJ$36*[1]Données!$B$26)</f>
        <v>#N/A</v>
      </c>
      <c r="KO39" s="58" t="e">
        <f>_xlfn.IFS(KN$7="X",$I36*[1]Données!$I$26,KG$3="Samedi",$I36*[1]Données!$D$26,KG$3="Dimanche",$I36*[1]Données!$F$26,$B36="SSIAP3",$I36*[1]Données!$C$26)</f>
        <v>#N/A</v>
      </c>
      <c r="KP39" s="58" t="e">
        <f>_xlfn.IFS(KN$7="X",$J36*[1]Données!$I$26,KG$3="Samedi",$J36*[1]Données!$D$26,KG$3="Dimanche",$J36*[1]Données!$F$26,$B36="SSIAP3",$J36*[1]Données!$C$26)</f>
        <v>#N/A</v>
      </c>
      <c r="KQ39" s="57" t="e">
        <f>_xlfn.IFS(KN$7="X",$K36*[1]Données!$I$26,KG$3="Samedi",$K36*[1]Données!$D$26,KG$3="Dimanche",$K36*[1]Données!$F$26,$B36="SSIAP3",$K36*[1]Données!$B$26)</f>
        <v>#N/A</v>
      </c>
      <c r="KR39" s="58">
        <f>IF($B36="SSIAP3",SUM(KN39:KQ39),0)</f>
        <v>0</v>
      </c>
      <c r="KS39" s="73"/>
      <c r="KT39" s="73"/>
      <c r="KU39" s="76"/>
      <c r="KV39" s="70"/>
      <c r="KW39" s="70"/>
      <c r="KX39" s="70"/>
      <c r="KY39" s="70"/>
      <c r="KZ39" s="58">
        <f>_xlfn.IFS(KZ$7="X",KV$36*[1]Données!$H$26,KS$3="Samedi",KV$36*[1]Données!$D$26,KS$3="Dimanche",KV$36*[1]Données!$F$26,$B36="SSIAP3",KV$36*[1]Données!$B$26)</f>
        <v>184</v>
      </c>
      <c r="LA39" s="58">
        <f>_xlfn.IFS(KZ$7="X",$I36*[1]Données!$I$26,KS$3="Samedi",$I36*[1]Données!$D$26,KS$3="Dimanche",$I36*[1]Données!$F$26,$B36="SSIAP3",$I36*[1]Données!$C$26)</f>
        <v>368</v>
      </c>
      <c r="LB39" s="58">
        <f>_xlfn.IFS(KZ$7="X",$J36*[1]Données!$I$26,KS$3="Samedi",$J36*[1]Données!$D$26,KS$3="Dimanche",$J36*[1]Données!$F$26,$B36="SSIAP3",$J36*[1]Données!$C$26)</f>
        <v>46</v>
      </c>
      <c r="LC39" s="57">
        <f>_xlfn.IFS(KZ$7="X",$K36*[1]Données!$I$26,KS$3="Samedi",$K36*[1]Données!$D$26,KS$3="Dimanche",$K36*[1]Données!$F$26,$B36="SSIAP3",$K36*[1]Données!$B$26)</f>
        <v>46.000000000000085</v>
      </c>
      <c r="LD39" s="58">
        <f>IF($B36="SSIAP3",SUM(KZ39:LC39),0)</f>
        <v>0</v>
      </c>
      <c r="LE39" s="73"/>
      <c r="LF39" s="73"/>
      <c r="LG39" s="76"/>
      <c r="LH39" s="70"/>
      <c r="LI39" s="70"/>
      <c r="LJ39" s="70"/>
      <c r="LK39" s="70"/>
      <c r="LL39" s="58">
        <f>_xlfn.IFS(LL$7="X",LH$36*[1]Données!$H$26,LE$3="Samedi",LH$36*[1]Données!$D$26,LE$3="Dimanche",LH$36*[1]Données!$F$26,$B36="SSIAP3",LH$36*[1]Données!$B$26)</f>
        <v>202.4</v>
      </c>
      <c r="LM39" s="58">
        <f>_xlfn.IFS(LL$7="X",$I36*[1]Données!$I$26,LE$3="Samedi",$I36*[1]Données!$D$26,LE$3="Dimanche",$I36*[1]Données!$F$26,$B36="SSIAP3",$I36*[1]Données!$C$26)</f>
        <v>404.8</v>
      </c>
      <c r="LN39" s="58">
        <f>_xlfn.IFS(LL$7="X",$J36*[1]Données!$I$26,LE$3="Samedi",$J36*[1]Données!$D$26,LE$3="Dimanche",$J36*[1]Données!$F$26,$B36="SSIAP3",$J36*[1]Données!$C$26)</f>
        <v>50.6</v>
      </c>
      <c r="LO39" s="57">
        <f>_xlfn.IFS(LL$7="X",$K36*[1]Données!$I$26,LE$3="Samedi",$K36*[1]Données!$D$26,LE$3="Dimanche",$K36*[1]Données!$F$26,$B36="SSIAP3",$K36*[1]Données!$B$26)</f>
        <v>50.600000000000094</v>
      </c>
      <c r="LP39" s="58">
        <f>IF($B36="SSIAP3",SUM(LL39:LO39),0)</f>
        <v>0</v>
      </c>
      <c r="LQ39" s="73"/>
      <c r="LR39" s="73"/>
      <c r="LS39" s="76"/>
      <c r="LT39" s="70"/>
      <c r="LU39" s="70"/>
      <c r="LV39" s="70"/>
      <c r="LW39" s="70"/>
      <c r="LX39" s="58" t="e">
        <f>_xlfn.IFS(LX$7="X",LT$36*[1]Données!$H$26,LQ$3="Samedi",LT$36*[1]Données!$D$26,LQ$3="Dimanche",LT$36*[1]Données!$F$26,$B36="SSIAP3",LT$36*[1]Données!$B$26)</f>
        <v>#N/A</v>
      </c>
      <c r="LY39" s="58" t="e">
        <f>_xlfn.IFS(LX$7="X",$I36*[1]Données!$I$26,LQ$3="Samedi",$I36*[1]Données!$D$26,LQ$3="Dimanche",$I36*[1]Données!$F$26,$B36="SSIAP3",$I36*[1]Données!$C$26)</f>
        <v>#N/A</v>
      </c>
      <c r="LZ39" s="58" t="e">
        <f>_xlfn.IFS(LX$7="X",$J36*[1]Données!$I$26,LQ$3="Samedi",$J36*[1]Données!$D$26,LQ$3="Dimanche",$J36*[1]Données!$F$26,$B36="SSIAP3",$J36*[1]Données!$C$26)</f>
        <v>#N/A</v>
      </c>
      <c r="MA39" s="57" t="e">
        <f>_xlfn.IFS(LX$7="X",$K36*[1]Données!$I$26,LQ$3="Samedi",$K36*[1]Données!$D$26,LQ$3="Dimanche",$K36*[1]Données!$F$26,$B36="SSIAP3",$K36*[1]Données!$B$26)</f>
        <v>#N/A</v>
      </c>
      <c r="MB39" s="58">
        <f>IF($B36="SSIAP3",SUM(LX39:MA39),0)</f>
        <v>0</v>
      </c>
      <c r="MC39" s="73"/>
      <c r="MD39" s="73"/>
      <c r="ME39" s="76"/>
      <c r="MF39" s="70"/>
      <c r="MG39" s="70"/>
      <c r="MH39" s="70"/>
      <c r="MI39" s="70"/>
      <c r="MJ39" s="58" t="e">
        <f>_xlfn.IFS(MJ$7="X",MF$36*[1]Données!$H$26,MC$3="Samedi",MF$36*[1]Données!$D$26,MC$3="Dimanche",MF$36*[1]Données!$F$26,$B36="SSIAP3",MF$36*[1]Données!$B$26)</f>
        <v>#N/A</v>
      </c>
      <c r="MK39" s="58" t="e">
        <f>_xlfn.IFS(MJ$7="X",$I36*[1]Données!$I$26,MC$3="Samedi",$I36*[1]Données!$D$26,MC$3="Dimanche",$I36*[1]Données!$F$26,$B36="SSIAP3",$I36*[1]Données!$C$26)</f>
        <v>#N/A</v>
      </c>
      <c r="ML39" s="58" t="e">
        <f>_xlfn.IFS(MJ$7="X",$J36*[1]Données!$I$26,MC$3="Samedi",$J36*[1]Données!$D$26,MC$3="Dimanche",$J36*[1]Données!$F$26,$B36="SSIAP3",$J36*[1]Données!$C$26)</f>
        <v>#N/A</v>
      </c>
      <c r="MM39" s="57" t="e">
        <f>_xlfn.IFS(MJ$7="X",$K36*[1]Données!$I$26,MC$3="Samedi",$K36*[1]Données!$D$26,MC$3="Dimanche",$K36*[1]Données!$F$26,$B36="SSIAP3",$K36*[1]Données!$B$26)</f>
        <v>#N/A</v>
      </c>
      <c r="MN39" s="58">
        <f>IF($B36="SSIAP3",SUM(MJ39:MM39),0)</f>
        <v>0</v>
      </c>
      <c r="MO39" s="73"/>
      <c r="MP39" s="73"/>
      <c r="MQ39" s="76"/>
      <c r="MR39" s="70"/>
      <c r="MS39" s="70"/>
      <c r="MT39" s="70"/>
      <c r="MU39" s="70"/>
      <c r="MV39" s="58" t="e">
        <f>_xlfn.IFS(MV$7="X",MR$36*[1]Données!$H$26,MO$3="Samedi",MR$36*[1]Données!$D$26,MO$3="Dimanche",MR$36*[1]Données!$F$26,$B36="SSIAP3",MR$36*[1]Données!$B$26)</f>
        <v>#N/A</v>
      </c>
      <c r="MW39" s="58" t="e">
        <f>_xlfn.IFS(MV$7="X",$I36*[1]Données!$I$26,MO$3="Samedi",$I36*[1]Données!$D$26,MO$3="Dimanche",$I36*[1]Données!$F$26,$B36="SSIAP3",$I36*[1]Données!$C$26)</f>
        <v>#N/A</v>
      </c>
      <c r="MX39" s="58" t="e">
        <f>_xlfn.IFS(MV$7="X",$J36*[1]Données!$I$26,MO$3="Samedi",$J36*[1]Données!$D$26,MO$3="Dimanche",$J36*[1]Données!$F$26,$B36="SSIAP3",$J36*[1]Données!$C$26)</f>
        <v>#N/A</v>
      </c>
      <c r="MY39" s="57" t="e">
        <f>_xlfn.IFS(MV$7="X",$K36*[1]Données!$I$26,MO$3="Samedi",$K36*[1]Données!$D$26,MO$3="Dimanche",$K36*[1]Données!$F$26,$B36="SSIAP3",$K36*[1]Données!$B$26)</f>
        <v>#N/A</v>
      </c>
      <c r="MZ39" s="58">
        <f>IF($B36="SSIAP3",SUM(MV39:MY39),0)</f>
        <v>0</v>
      </c>
      <c r="NA39" s="73"/>
      <c r="NB39" s="73"/>
      <c r="NC39" s="76"/>
      <c r="ND39" s="70"/>
      <c r="NE39" s="70"/>
      <c r="NF39" s="70"/>
      <c r="NG39" s="70"/>
      <c r="NH39" s="58" t="e">
        <f>_xlfn.IFS(NH$7="X",ND$36*[1]Données!$H$26,NA$3="Samedi",ND$36*[1]Données!$D$26,NA$3="Dimanche",ND$36*[1]Données!$F$26,$B36="SSIAP3",ND$36*[1]Données!$B$26)</f>
        <v>#N/A</v>
      </c>
      <c r="NI39" s="58" t="e">
        <f>_xlfn.IFS(NH$7="X",$I36*[1]Données!$I$26,NA$3="Samedi",$I36*[1]Données!$D$26,NA$3="Dimanche",$I36*[1]Données!$F$26,$B36="SSIAP3",$I36*[1]Données!$C$26)</f>
        <v>#N/A</v>
      </c>
      <c r="NJ39" s="58" t="e">
        <f>_xlfn.IFS(NH$7="X",$J36*[1]Données!$I$26,NA$3="Samedi",$J36*[1]Données!$D$26,NA$3="Dimanche",$J36*[1]Données!$F$26,$B36="SSIAP3",$J36*[1]Données!$C$26)</f>
        <v>#N/A</v>
      </c>
      <c r="NK39" s="57" t="e">
        <f>_xlfn.IFS(NH$7="X",$K36*[1]Données!$I$26,NA$3="Samedi",$K36*[1]Données!$D$26,NA$3="Dimanche",$K36*[1]Données!$F$26,$B36="SSIAP3",$K36*[1]Données!$B$26)</f>
        <v>#N/A</v>
      </c>
      <c r="NL39" s="58">
        <f>IF($B36="SSIAP3",SUM(NH39:NK39),0)</f>
        <v>0</v>
      </c>
      <c r="NM39" s="54">
        <f>IF($B36="SSIAP3",SUM($P39+$AB39+$AN39+$AZ39+$BL39+$BX39+$CJ39+$CV39+$DH39+$DT39+$EF39+$ER39+$FD39+$FP39+$GB38+$GB39+$GN39+$GZ39+$HL39+$HX39+$IJ39+$IV39+$JH39+$JT39+$KF39+$KR39+$LD39+$LP39+$MB39+$MN39+$MZ39+$NL39),0)</f>
        <v>0</v>
      </c>
    </row>
    <row r="40" spans="1:377" ht="15.75" thickBot="1">
      <c r="A40" s="77">
        <v>9</v>
      </c>
      <c r="B40" s="80" t="s">
        <v>28</v>
      </c>
      <c r="C40" s="80" t="s">
        <v>44</v>
      </c>
      <c r="D40" s="55"/>
      <c r="E40" s="71">
        <v>0.91666666666666663</v>
      </c>
      <c r="F40" s="71">
        <v>0.33333333333333331</v>
      </c>
      <c r="G40" s="74">
        <f>24*(MOD(F40-E40,1))</f>
        <v>10.000000000000002</v>
      </c>
      <c r="H40" s="68">
        <f>IF(E40&lt;(21/24),(MIN(21-E40*24,G40)),0)</f>
        <v>0</v>
      </c>
      <c r="I40" s="68">
        <f t="shared" ref="I40" si="409">IF(OR(E40&gt;=21/24,H40&lt;&gt;0),MIN(9-MAX(0,E40*24-21),G40-H40),0)</f>
        <v>8</v>
      </c>
      <c r="J40" s="68">
        <f>MAX(0,MIN(1,G40-SUM($H40:I40)))</f>
        <v>1</v>
      </c>
      <c r="K40" s="68">
        <f>MAX(0,G40-SUM(H40:J40))</f>
        <v>1.0000000000000018</v>
      </c>
      <c r="L40" s="56">
        <f>_xlfn.IFS(L$7="X",H$40*[1]Données!$H$23,E$3="Samedi",H$40*[1]Données!$D$23,E$3="Dimanche",H$40*[1]Données!$F55,$B40="ADS",H$40*[1]Données!$B$23)</f>
        <v>0</v>
      </c>
      <c r="M40" s="56">
        <f>_xlfn.IFS(L$7="X",$I40*[1]Données!$I$23,E$3="Samedi",$I40*[1]Données!$D$23,E$3="Dimanche",$I40*[1]Données!$F$23,$B40="ADS",$I40*[1]Données!$C$23)</f>
        <v>422.72</v>
      </c>
      <c r="N40" s="56">
        <f>_xlfn.IFS(L$7="X",$J40*[1]Données!$I$23,E$3="Samedi",$J40*[1]Données!$D$23,E$3="Dimanche",$J40*[1]Données!$F$23,$B40="ADS",$J40*[1]Données!$C$23)</f>
        <v>52.84</v>
      </c>
      <c r="O40" s="56">
        <f>_xlfn.IFS(L$7="X",$K40*[1]Données!$H$23,E$3="Samedi",$K40*[1]Données!$D$23,E$3="Dimanche",$K40*[1]Données!$F$23,$B40="ADS",$K40*[1]Données!$B$23)</f>
        <v>47.600000000000087</v>
      </c>
      <c r="P40" s="56">
        <f>IF($B40="ADS",SUM(L40:O40),0)</f>
        <v>523.1600000000002</v>
      </c>
      <c r="Q40" s="71">
        <v>0.70833333333333337</v>
      </c>
      <c r="R40" s="71">
        <v>0.33333333333333331</v>
      </c>
      <c r="S40" s="74">
        <f>24*(MOD(R40-Q40,1))</f>
        <v>15</v>
      </c>
      <c r="T40" s="68">
        <f>IF(Q40&lt;(21/24),(MIN(21-Q40*24,S40)),0)</f>
        <v>4</v>
      </c>
      <c r="U40" s="68">
        <f t="shared" ref="U40" si="410">IF(OR(Q40&gt;=21/24,T40&lt;&gt;0),MIN(9-MAX(0,Q40*24-21),S40-T40),0)</f>
        <v>9</v>
      </c>
      <c r="V40" s="68">
        <f>MAX(0,MIN(1,S40-SUM($T40:U40)))</f>
        <v>1</v>
      </c>
      <c r="W40" s="68">
        <f>MAX(0,S40-SUM(T40:V40))</f>
        <v>1</v>
      </c>
      <c r="X40" s="56">
        <f>_xlfn.IFS(X$7="X",T$40*[1]Données!$H$23,Q$3="Samedi",T$40*[1]Données!$D$23,Q$3="Dimanche",T$40*[1]Données!$F55,$B40="ADS",T$40*[1]Données!$B$23)</f>
        <v>95.2</v>
      </c>
      <c r="Y40" s="56">
        <f>_xlfn.IFS(X$7="X",$I40*[1]Données!$I$23,Q$3="Samedi",$I40*[1]Données!$D$23,Q$3="Dimanche",$I40*[1]Données!$F$23,$B40="ADS",$I40*[1]Données!$C$23)</f>
        <v>211.36</v>
      </c>
      <c r="Z40" s="56">
        <f>_xlfn.IFS(X$7="X",$J40*[1]Données!$I$23,Q$3="Samedi",$J40*[1]Données!$D$23,Q$3="Dimanche",$J40*[1]Données!$F$23,$B40="ADS",$J40*[1]Données!$C$23)</f>
        <v>26.42</v>
      </c>
      <c r="AA40" s="56">
        <f>_xlfn.IFS(X$7="X",$K40*[1]Données!$H$23,Q$3="Samedi",$K40*[1]Données!$D$23,Q$3="Dimanche",$K40*[1]Données!$F$23,$B40="ADS",$K40*[1]Données!$B$23)</f>
        <v>23.800000000000043</v>
      </c>
      <c r="AB40" s="56">
        <f>IF($B40="ADS",SUM(X40:AA40),0)</f>
        <v>356.78000000000009</v>
      </c>
      <c r="AC40" s="71">
        <v>0.70833333333333337</v>
      </c>
      <c r="AD40" s="71">
        <v>0.33333333333333331</v>
      </c>
      <c r="AE40" s="74">
        <f>24*(MOD(AD40-AC40,1))</f>
        <v>15</v>
      </c>
      <c r="AF40" s="68">
        <f>IF(AC40&lt;(21/24),(MIN(21-AC40*24,AE40)),0)</f>
        <v>4</v>
      </c>
      <c r="AG40" s="68">
        <f t="shared" ref="AG40" si="411">IF(OR(AC40&gt;=21/24,AF40&lt;&gt;0),MIN(9-MAX(0,AC40*24-21),AE40-AF40),0)</f>
        <v>9</v>
      </c>
      <c r="AH40" s="68">
        <f>MAX(0,MIN(1,AE40-SUM($AF40:AG40)))</f>
        <v>1</v>
      </c>
      <c r="AI40" s="68">
        <f>MAX(0,AE40-SUM(AF40:AH40))</f>
        <v>1</v>
      </c>
      <c r="AJ40" s="56">
        <f>_xlfn.IFS(AJ$7="X",AF$40*[1]Données!$H$23,AC$3="Samedi",AF$40*[1]Données!$D$23,AC$3="Dimanche",AF$40*[1]Données!$F55,$B40="ADS",AF$40*[1]Données!$B$23)</f>
        <v>95.2</v>
      </c>
      <c r="AK40" s="56">
        <f>_xlfn.IFS(AJ$7="X",$I40*[1]Données!$I$23,AC$3="Samedi",$I40*[1]Données!$D$23,AC$3="Dimanche",$I40*[1]Données!$F$23,$B40="ADS",$I40*[1]Données!$C$23)</f>
        <v>211.36</v>
      </c>
      <c r="AL40" s="56">
        <f>_xlfn.IFS(AJ$7="X",$J40*[1]Données!$I$23,AC$3="Samedi",$J40*[1]Données!$D$23,AC$3="Dimanche",$J40*[1]Données!$F$23,$B40="ADS",$J40*[1]Données!$C$23)</f>
        <v>26.42</v>
      </c>
      <c r="AM40" s="56">
        <f>_xlfn.IFS(AJ$7="X",$K40*[1]Données!$H$23,AC$3="Samedi",$K40*[1]Données!$D$23,AC$3="Dimanche",$K40*[1]Données!$F$23,$B40="ADS",$K40*[1]Données!$B$23)</f>
        <v>23.800000000000043</v>
      </c>
      <c r="AN40" s="56">
        <f>IF($B40="ADS",SUM(AJ40:AM40),0)</f>
        <v>356.78000000000009</v>
      </c>
      <c r="AO40" s="71">
        <v>0.70833333333333337</v>
      </c>
      <c r="AP40" s="71">
        <v>0.33333333333333331</v>
      </c>
      <c r="AQ40" s="74">
        <f>24*(MOD(AP40-AO40,1))</f>
        <v>15</v>
      </c>
      <c r="AR40" s="68">
        <f>IF(AO40&lt;(21/24),(MIN(21-AO40*24,AQ40)),0)</f>
        <v>4</v>
      </c>
      <c r="AS40" s="68">
        <f t="shared" ref="AS40" si="412">IF(OR(AO40&gt;=21/24,AR40&lt;&gt;0),MIN(9-MAX(0,AO40*24-21),AQ40-AR40),0)</f>
        <v>9</v>
      </c>
      <c r="AT40" s="68">
        <f>MAX(0,MIN(1,AQ40-SUM($AR40:AS40)))</f>
        <v>1</v>
      </c>
      <c r="AU40" s="68">
        <f>MAX(0,AQ40-SUM(AR40:AT40))</f>
        <v>1</v>
      </c>
      <c r="AV40" s="56">
        <f>_xlfn.IFS(AV$7="X",AR$40*[1]Données!$H$23,AO$3="Samedi",AR$40*[1]Données!$D$23,AO$3="Dimanche",AR$40*[1]Données!$F55,$B40="ADS",AR$40*[1]Données!$B$23)</f>
        <v>95.2</v>
      </c>
      <c r="AW40" s="56">
        <f>_xlfn.IFS(AV$7="X",$I40*[1]Données!$I$23,AO$3="Samedi",$I40*[1]Données!$D$23,AO$3="Dimanche",$I40*[1]Données!$F$23,$B40="ADS",$I40*[1]Données!$C$23)</f>
        <v>211.36</v>
      </c>
      <c r="AX40" s="56">
        <f>_xlfn.IFS(AV$7="X",$J40*[1]Données!$I$23,AO$3="Samedi",$J40*[1]Données!$D$23,AO$3="Dimanche",$J40*[1]Données!$F$23,$B40="ADS",$J40*[1]Données!$C$23)</f>
        <v>26.42</v>
      </c>
      <c r="AY40" s="56">
        <f>_xlfn.IFS(AV$7="X",$K40*[1]Données!$H$23,AO$3="Samedi",$K40*[1]Données!$D$23,AO$3="Dimanche",$K40*[1]Données!$F$23,$B40="ADS",$K40*[1]Données!$B$23)</f>
        <v>23.800000000000043</v>
      </c>
      <c r="AZ40" s="56">
        <f>IF($B40="ADS",SUM(AV40:AY40),0)</f>
        <v>356.78000000000009</v>
      </c>
      <c r="BA40" s="71">
        <v>0.70833333333333337</v>
      </c>
      <c r="BB40" s="71">
        <v>0.33333333333333331</v>
      </c>
      <c r="BC40" s="74">
        <f>24*(MOD(BB40-BA40,1))</f>
        <v>15</v>
      </c>
      <c r="BD40" s="68">
        <f>IF(BA40&lt;(21/24),(MIN(21-BA40*24,BC40)),0)</f>
        <v>4</v>
      </c>
      <c r="BE40" s="68">
        <f t="shared" ref="BE40" si="413">IF(OR(BA40&gt;=21/24,BD40&lt;&gt;0),MIN(9-MAX(0,BA40*24-21),BC40-BD40),0)</f>
        <v>9</v>
      </c>
      <c r="BF40" s="68">
        <f>MAX(0,MIN(1,BC40-SUM($BD40:BE40)))</f>
        <v>1</v>
      </c>
      <c r="BG40" s="68">
        <f>MAX(0,BC40-SUM(BD40:BF40))</f>
        <v>1</v>
      </c>
      <c r="BH40" s="56">
        <f>_xlfn.IFS(BH$7="X",BD$40*[1]Données!$H$23,BA$3="Samedi",BD$40*[1]Données!$D$23,BA$3="Dimanche",BD$40*[1]Données!$F55,$B40="ADS",BD$40*[1]Données!$B$23)</f>
        <v>95.2</v>
      </c>
      <c r="BI40" s="56">
        <f>_xlfn.IFS(BH$7="X",$I40*[1]Données!$I$23,BA$3="Samedi",$I40*[1]Données!$D$23,BA$3="Dimanche",$I40*[1]Données!$F$23,$B40="ADS",$I40*[1]Données!$C$23)</f>
        <v>190.4</v>
      </c>
      <c r="BJ40" s="56">
        <f>_xlfn.IFS(BH$7="X",$J40*[1]Données!$I$23,BA$3="Samedi",$J40*[1]Données!$D$23,BA$3="Dimanche",$J40*[1]Données!$F$23,$B40="ADS",$J40*[1]Données!$C$23)</f>
        <v>23.8</v>
      </c>
      <c r="BK40" s="56">
        <f>_xlfn.IFS(BH$7="X",$K40*[1]Données!$H$23,BA$3="Samedi",$K40*[1]Données!$D$23,BA$3="Dimanche",$K40*[1]Données!$F$23,$B40="ADS",$K40*[1]Données!$B$23)</f>
        <v>23.800000000000043</v>
      </c>
      <c r="BL40" s="56">
        <f>IF($B40="ADS",SUM(BH40:BK40),0)</f>
        <v>333.2000000000001</v>
      </c>
      <c r="BM40" s="71">
        <v>0.70833333333333337</v>
      </c>
      <c r="BN40" s="71">
        <v>0.33333333333333331</v>
      </c>
      <c r="BO40" s="74">
        <f>24*(MOD(BN40-BM40,1))</f>
        <v>15</v>
      </c>
      <c r="BP40" s="68">
        <f>IF(BM40&lt;(21/24),(MIN(21-BM40*24,BO40)),0)</f>
        <v>4</v>
      </c>
      <c r="BQ40" s="68">
        <f t="shared" ref="BQ40" si="414">IF(OR(BM40&gt;=21/24,BP40&lt;&gt;0),MIN(9-MAX(0,BM40*24-21),BO40-BP40),0)</f>
        <v>9</v>
      </c>
      <c r="BR40" s="68">
        <f>MAX(0,MIN(1,BO40-SUM($BP40:BQ40)))</f>
        <v>1</v>
      </c>
      <c r="BS40" s="68">
        <f>MAX(0,BO40-SUM(BP40:BR40))</f>
        <v>1</v>
      </c>
      <c r="BT40" s="56">
        <f>_xlfn.IFS(BT$7="X",BP$40*[1]Données!$H$23,BM$3="Samedi",BP$40*[1]Données!$D$23,BM$3="Dimanche",BP$40*[1]Données!$F55,$B40="ADS",BP$40*[1]Données!$B$23)</f>
        <v>0</v>
      </c>
      <c r="BU40" s="56">
        <f>_xlfn.IFS(BT$7="X",$I40*[1]Données!$I$23,BM$3="Samedi",$I40*[1]Données!$D$23,BM$3="Dimanche",$I40*[1]Données!$F$23,$B40="ADS",$I40*[1]Données!$C$23)</f>
        <v>209.44</v>
      </c>
      <c r="BV40" s="56">
        <f>_xlfn.IFS(BT$7="X",$J40*[1]Données!$I$23,BM$3="Samedi",$J40*[1]Données!$D$23,BM$3="Dimanche",$J40*[1]Données!$F$23,$B40="ADS",$J40*[1]Données!$C$23)</f>
        <v>26.18</v>
      </c>
      <c r="BW40" s="56">
        <f>_xlfn.IFS(BT$7="X",$K40*[1]Données!$H$23,BM$3="Samedi",$K40*[1]Données!$D$23,BM$3="Dimanche",$K40*[1]Données!$F$23,$B40="ADS",$K40*[1]Données!$B$23)</f>
        <v>26.180000000000046</v>
      </c>
      <c r="BX40" s="56">
        <f>IF($B40="ADS",SUM(BT40:BW40),0)</f>
        <v>261.80000000000007</v>
      </c>
      <c r="BY40" s="71">
        <v>0.70833333333333337</v>
      </c>
      <c r="BZ40" s="71">
        <v>0.33333333333333331</v>
      </c>
      <c r="CA40" s="74">
        <f>24*(MOD(BZ40-BY40,1))</f>
        <v>15</v>
      </c>
      <c r="CB40" s="68">
        <f>IF(BY40&lt;(21/24),(MIN(21-BY40*24,CA40)),0)</f>
        <v>4</v>
      </c>
      <c r="CC40" s="68">
        <f t="shared" ref="CC40" si="415">IF(OR(BY40&gt;=21/24,CB40&lt;&gt;0),MIN(9-MAX(0,BY40*24-21),CA40-CB40),0)</f>
        <v>9</v>
      </c>
      <c r="CD40" s="68">
        <f>MAX(0,MIN(1,CA40-SUM($BP40:CC40)))</f>
        <v>0</v>
      </c>
      <c r="CE40" s="68">
        <f>MAX(0,CA40-SUM(CB40:CD40))</f>
        <v>2</v>
      </c>
      <c r="CF40" s="56">
        <f>_xlfn.IFS(CF$7="X",CB$40*[1]Données!$H$23,BY$3="Samedi",CB$40*[1]Données!$D$23,BY$3="Dimanche",CB$40*[1]Données!$F55,$B40="ADS",CB$40*[1]Données!$B$23)</f>
        <v>95.2</v>
      </c>
      <c r="CG40" s="56">
        <f>_xlfn.IFS(CF$7="X",$I40*[1]Données!$I$23,BY$3="Samedi",$I40*[1]Données!$D$23,BY$3="Dimanche",$I40*[1]Données!$F$23,$B40="ADS",$I40*[1]Données!$C$23)</f>
        <v>211.36</v>
      </c>
      <c r="CH40" s="56">
        <f>_xlfn.IFS(CF$7="X",$J40*[1]Données!$I$23,BY$3="Samedi",$J40*[1]Données!$D$23,BY$3="Dimanche",$J40*[1]Données!$F$23,$B40="ADS",$J40*[1]Données!$C$23)</f>
        <v>26.42</v>
      </c>
      <c r="CI40" s="56">
        <f>_xlfn.IFS(CF$7="X",$K40*[1]Données!$H$23,BY$3="Samedi",$K40*[1]Données!$D$23,BY$3="Dimanche",$K40*[1]Données!$F$23,$B40="ADS",$K40*[1]Données!$B$23)</f>
        <v>23.800000000000043</v>
      </c>
      <c r="CJ40" s="56">
        <f>IF($B40="ADS",SUM(CF40:CI40),0)</f>
        <v>356.78000000000009</v>
      </c>
      <c r="CK40" s="71">
        <v>0.70833333333333337</v>
      </c>
      <c r="CL40" s="71">
        <v>0.33333333333333331</v>
      </c>
      <c r="CM40" s="74">
        <f>24*(MOD(CL40-CK40,1))</f>
        <v>15</v>
      </c>
      <c r="CN40" s="68">
        <f>IF(CK40&lt;(21/24),(MIN(21-CK40*24,CM40)),0)</f>
        <v>4</v>
      </c>
      <c r="CO40" s="68">
        <f t="shared" ref="CO40" si="416">IF(OR(CK40&gt;=21/24,CN40&lt;&gt;0),MIN(9-MAX(0,CK40*24-21),CM40-CN40),0)</f>
        <v>9</v>
      </c>
      <c r="CP40" s="68">
        <f t="shared" ref="CP40" si="417">MAX(0,MIN(1,CM40-SUM(CN40:CO40)))</f>
        <v>1</v>
      </c>
      <c r="CQ40" s="68">
        <f>MAX(0,CM40-SUM(CN40:CP40))</f>
        <v>1</v>
      </c>
      <c r="CR40" s="56">
        <f>_xlfn.IFS(CR$7="X",CN$40*[1]Données!$H$23,CK$3="Samedi",CN$40*[1]Données!$D$23,CK$3="Dimanche",CN$40*[1]Données!$F55,$B40="ADS",CN$40*[1]Données!$B$23)</f>
        <v>95.2</v>
      </c>
      <c r="CS40" s="56">
        <f>_xlfn.IFS(CR$7="X",$I40*[1]Données!$I$23,CK$3="Samedi",$I40*[1]Données!$D$23,CK$3="Dimanche",$I40*[1]Données!$F$23,$B40="ADS",$I40*[1]Données!$C$23)</f>
        <v>211.36</v>
      </c>
      <c r="CT40" s="56">
        <f>_xlfn.IFS(CR$7="X",$J40*[1]Données!$I$23,CK$3="Samedi",$J40*[1]Données!$D$23,CK$3="Dimanche",$J40*[1]Données!$F$23,$B40="ADS",$J40*[1]Données!$C$23)</f>
        <v>26.42</v>
      </c>
      <c r="CU40" s="56">
        <f>_xlfn.IFS(CR$7="X",$K40*[1]Données!$H$23,CK$3="Samedi",$K40*[1]Données!$D$23,CK$3="Dimanche",$K40*[1]Données!$F$23,$B40="ADS",$K40*[1]Données!$B$23)</f>
        <v>23.800000000000043</v>
      </c>
      <c r="CV40" s="56">
        <f>IF($B40="ADS",SUM(CR40:CU40),0)</f>
        <v>356.78000000000009</v>
      </c>
      <c r="CW40" s="71">
        <v>0.70833333333333337</v>
      </c>
      <c r="CX40" s="71">
        <v>0.33333333333333331</v>
      </c>
      <c r="CY40" s="74">
        <f>24*(MOD(CX40-CW40,1))</f>
        <v>15</v>
      </c>
      <c r="CZ40" s="68">
        <f>IF(CW40&lt;(21/24),(MIN(21-CW40*24,CY40)),0)</f>
        <v>4</v>
      </c>
      <c r="DA40" s="68">
        <f t="shared" ref="DA40" si="418">IF(OR(CW40&gt;=21/24,CZ40&lt;&gt;0),MIN(9-MAX(0,CW40*24-21),CY40-CZ40),0)</f>
        <v>9</v>
      </c>
      <c r="DB40" s="68">
        <f t="shared" ref="DB40" si="419">MAX(0,MIN(1,CY40-SUM(CZ40:DA40)))</f>
        <v>1</v>
      </c>
      <c r="DC40" s="68">
        <f>MAX(0,CY40-SUM(CZ40:DB40))</f>
        <v>1</v>
      </c>
      <c r="DD40" s="56">
        <f>_xlfn.IFS(DD$7="X",CZ$40*[1]Données!$H$23,CW$3="Samedi",CZ$40*[1]Données!$D$23,CW$3="Dimanche",CZ$40*[1]Données!$F55,$B40="ADS",CZ$40*[1]Données!$B$23)</f>
        <v>95.2</v>
      </c>
      <c r="DE40" s="56">
        <f>_xlfn.IFS(DD$7="X",$I40*[1]Données!$I$23,CW$3="Samedi",$I40*[1]Données!$D$23,CW$3="Dimanche",$I40*[1]Données!$F$23,$B40="ADS",$I40*[1]Données!$C$23)</f>
        <v>211.36</v>
      </c>
      <c r="DF40" s="56">
        <f>_xlfn.IFS(DD$7="X",$J40*[1]Données!$I$23,CW$3="Samedi",$J40*[1]Données!$D$23,CW$3="Dimanche",$J40*[1]Données!$F$23,$B40="ADS",$J40*[1]Données!$C$23)</f>
        <v>26.42</v>
      </c>
      <c r="DG40" s="56">
        <f>_xlfn.IFS(DD$7="X",$K40*[1]Données!$H$23,CW$3="Samedi",$K40*[1]Données!$D$23,CW$3="Dimanche",$K40*[1]Données!$F$23,$B40="ADS",$K40*[1]Données!$B$23)</f>
        <v>23.800000000000043</v>
      </c>
      <c r="DH40" s="56">
        <f>IF($B40="ADS",SUM(DD40:DG40),0)</f>
        <v>356.78000000000009</v>
      </c>
      <c r="DI40" s="71">
        <v>0.70833333333333337</v>
      </c>
      <c r="DJ40" s="71">
        <v>0.33333333333333331</v>
      </c>
      <c r="DK40" s="74">
        <f>24*(MOD(DJ40-DI40,1))</f>
        <v>15</v>
      </c>
      <c r="DL40" s="68">
        <f>IF(DI40&lt;(21/24),(MIN(21-DI40*24,DK40)),0)</f>
        <v>4</v>
      </c>
      <c r="DM40" s="68">
        <f t="shared" ref="DM40" si="420">IF(OR(DI40&gt;=21/24,DL40&lt;&gt;0),MIN(9-MAX(0,DI40*24-21),DK40-DL40),0)</f>
        <v>9</v>
      </c>
      <c r="DN40" s="68">
        <f>MAX(0,MIN(1,DK40-SUM($DL40:DM40)))</f>
        <v>1</v>
      </c>
      <c r="DO40" s="68">
        <f>MAX(0,DK40-SUM(DL40:DN40))</f>
        <v>1</v>
      </c>
      <c r="DP40" s="56">
        <f>_xlfn.IFS(DP$7="X",DL$40*[1]Données!$H$23,DI$3="Samedi",DL$40*[1]Données!$D$23,DI$3="Dimanche",DL$40*[1]Données!$F55,$B40="ADS",DL$40*[1]Données!$B$23)</f>
        <v>95.2</v>
      </c>
      <c r="DQ40" s="56">
        <f>_xlfn.IFS(DP$7="X",$I40*[1]Données!$I$23,DI$3="Samedi",$I40*[1]Données!$D$23,DI$3="Dimanche",$I40*[1]Données!$F$23,$B40="ADS",$I40*[1]Données!$C$23)</f>
        <v>211.36</v>
      </c>
      <c r="DR40" s="56">
        <f>_xlfn.IFS(DP$7="X",$J40*[1]Données!$I$23,DI$3="Samedi",$J40*[1]Données!$D$23,DI$3="Dimanche",$J40*[1]Données!$F$23,$B40="ADS",$J40*[1]Données!$C$23)</f>
        <v>26.42</v>
      </c>
      <c r="DS40" s="56">
        <f>_xlfn.IFS(DP$7="X",$K40*[1]Données!$H$23,DI$3="Samedi",$K40*[1]Données!$D$23,DI$3="Dimanche",$K40*[1]Données!$F$23,$B40="ADS",$K40*[1]Données!$B$23)</f>
        <v>23.800000000000043</v>
      </c>
      <c r="DT40" s="56">
        <f>IF($B40="ADS",SUM(DP40:DS40),0)</f>
        <v>356.78000000000009</v>
      </c>
      <c r="DU40" s="71">
        <v>0.70833333333333337</v>
      </c>
      <c r="DV40" s="71">
        <v>0.33333333333333331</v>
      </c>
      <c r="DW40" s="74">
        <f>24*(MOD(DV40-DU40,1))</f>
        <v>15</v>
      </c>
      <c r="DX40" s="68">
        <f>IF(DU40&lt;(21/24),(MIN(21-DU40*24,DW40)),0)</f>
        <v>4</v>
      </c>
      <c r="DY40" s="68">
        <f t="shared" ref="DY40" si="421">IF(OR(DU40&gt;=21/24,DX40&lt;&gt;0),MIN(9-MAX(0,DU40*24-21),DW40-DX40),0)</f>
        <v>9</v>
      </c>
      <c r="DZ40" s="68">
        <f t="shared" ref="DZ40" si="422">MAX(0,MIN(1,DW40-SUM(DX40:DY40)))</f>
        <v>1</v>
      </c>
      <c r="EA40" s="68">
        <f>MAX(0,DW40-SUM(DX40:DZ40))</f>
        <v>1</v>
      </c>
      <c r="EB40" s="56">
        <f>_xlfn.IFS(EB$7="X",DX$40*[1]Données!$H$23,DU$3="Samedi",DX$40*[1]Données!$D$23,DU$3="Dimanche",DX$40*[1]Données!$F55,$B40="ADS",DX$40*[1]Données!$B$23)</f>
        <v>95.2</v>
      </c>
      <c r="EC40" s="56">
        <f>_xlfn.IFS(EB$7="X",$I40*[1]Données!$I$23,DU$3="Samedi",$I40*[1]Données!$D$23,DU$3="Dimanche",$I40*[1]Données!$F$23,$B40="ADS",$I40*[1]Données!$C$23)</f>
        <v>211.36</v>
      </c>
      <c r="ED40" s="56">
        <f>_xlfn.IFS(EB$7="X",$J40*[1]Données!$I$23,DU$3="Samedi",$J40*[1]Données!$D$23,DU$3="Dimanche",$J40*[1]Données!$F$23,$B40="ADS",$J40*[1]Données!$C$23)</f>
        <v>26.42</v>
      </c>
      <c r="EE40" s="56">
        <f>_xlfn.IFS(EB$7="X",$K40*[1]Données!$H$23,DU$3="Samedi",$K40*[1]Données!$D$23,DU$3="Dimanche",$K40*[1]Données!$F$23,$B40="ADS",$K40*[1]Données!$B$23)</f>
        <v>23.800000000000043</v>
      </c>
      <c r="EF40" s="56">
        <f>IF($B40="ADS",SUM(EB40:EE40),0)</f>
        <v>356.78000000000009</v>
      </c>
      <c r="EG40" s="71">
        <v>0.70833333333333337</v>
      </c>
      <c r="EH40" s="71">
        <v>0.33333333333333331</v>
      </c>
      <c r="EI40" s="74">
        <f>24*(MOD(EH40-EG40,1))</f>
        <v>15</v>
      </c>
      <c r="EJ40" s="68">
        <f>IF(EG40&lt;(21/24),(MIN(21-EG40*24,EI40)),0)</f>
        <v>4</v>
      </c>
      <c r="EK40" s="68">
        <f t="shared" ref="EK40" si="423">IF(OR(EG40&gt;=21/24,EJ40&lt;&gt;0),MIN(9-MAX(0,EG40*24-21),EI40-EJ40),0)</f>
        <v>9</v>
      </c>
      <c r="EL40" s="68">
        <f t="shared" ref="EL40" si="424">MAX(0,MIN(1,EI40-SUM(EJ40:EK40)))</f>
        <v>1</v>
      </c>
      <c r="EM40" s="68">
        <f>MAX(0,EI40-SUM(EJ40:EL40))</f>
        <v>1</v>
      </c>
      <c r="EN40" s="56">
        <f>_xlfn.IFS(EN$7="X",EJ$40*[1]Données!$H$23,EG$3="Samedi",EJ$40*[1]Données!$D$23,EG$3="Dimanche",EJ$40*[1]Données!$F55,$B40="ADS",EJ$40*[1]Données!$B$23)</f>
        <v>95.2</v>
      </c>
      <c r="EO40" s="56">
        <f>_xlfn.IFS(EN$7="X",$I40*[1]Données!$I$23,EG$3="Samedi",$I40*[1]Données!$D$23,EG$3="Dimanche",$I40*[1]Données!$F$23,$B40="ADS",$I40*[1]Données!$C$23)</f>
        <v>190.4</v>
      </c>
      <c r="EP40" s="56">
        <f>_xlfn.IFS(EN$7="X",$J40*[1]Données!$I$23,EG$3="Samedi",$J40*[1]Données!$D$23,EG$3="Dimanche",$J40*[1]Données!$F$23,$B40="ADS",$J40*[1]Données!$C$23)</f>
        <v>23.8</v>
      </c>
      <c r="EQ40" s="56">
        <f>_xlfn.IFS(EN$7="X",$K40*[1]Données!$H$23,EG$3="Samedi",$K40*[1]Données!$D$23,EG$3="Dimanche",$K40*[1]Données!$F$23,$B40="ADS",$K40*[1]Données!$B$23)</f>
        <v>23.800000000000043</v>
      </c>
      <c r="ER40" s="56">
        <f>IF($B40="ADS",SUM(EN40:EQ40),0)</f>
        <v>333.2000000000001</v>
      </c>
      <c r="ES40" s="71">
        <v>0.70833333333333337</v>
      </c>
      <c r="ET40" s="71">
        <v>0.33333333333333331</v>
      </c>
      <c r="EU40" s="74">
        <f>24*(MOD(ET40-ES40,1))</f>
        <v>15</v>
      </c>
      <c r="EV40" s="68">
        <f>IF(ES40&lt;(21/24),(MIN(21-ES40*24,EU40)),0)</f>
        <v>4</v>
      </c>
      <c r="EW40" s="68">
        <f t="shared" ref="EW40" si="425">IF(OR(ES40&gt;=21/24,EV40&lt;&gt;0),MIN(9-MAX(0,ES40*24-21),EU40-EV40),0)</f>
        <v>9</v>
      </c>
      <c r="EX40" s="68">
        <f t="shared" ref="EX40" si="426">MAX(0,MIN(1,EU40-SUM(EV40:EW40)))</f>
        <v>1</v>
      </c>
      <c r="EY40" s="68">
        <f>MAX(0,EU40-SUM(EV40:EX40))</f>
        <v>1</v>
      </c>
      <c r="EZ40" s="56">
        <f>_xlfn.IFS(EZ$7="X",EV$40*[1]Données!$H$23,ES$3="Samedi",EV$40*[1]Données!$D$23,ES$3="Dimanche",EV$40*[1]Données!$F55,$B40="ADS",EV$40*[1]Données!$B$23)</f>
        <v>0</v>
      </c>
      <c r="FA40" s="56">
        <f>_xlfn.IFS(EZ$7="X",$I40*[1]Données!$I$23,ES$3="Samedi",$I40*[1]Données!$D$23,ES$3="Dimanche",$I40*[1]Données!$F$23,$B40="ADS",$I40*[1]Données!$C$23)</f>
        <v>209.44</v>
      </c>
      <c r="FB40" s="56">
        <f>_xlfn.IFS(EZ$7="X",$J40*[1]Données!$I$23,ES$3="Samedi",$J40*[1]Données!$D$23,ES$3="Dimanche",$J40*[1]Données!$F$23,$B40="ADS",$J40*[1]Données!$C$23)</f>
        <v>26.18</v>
      </c>
      <c r="FC40" s="56">
        <f>_xlfn.IFS(EZ$7="X",$K40*[1]Données!$H$23,ES$3="Samedi",$K40*[1]Données!$D$23,ES$3="Dimanche",$K40*[1]Données!$F$23,$B40="ADS",$K40*[1]Données!$B$23)</f>
        <v>26.180000000000046</v>
      </c>
      <c r="FD40" s="56">
        <f>IF($B40="ADS",SUM(EZ40:FC40),0)</f>
        <v>261.80000000000007</v>
      </c>
      <c r="FE40" s="71">
        <v>0.70833333333333337</v>
      </c>
      <c r="FF40" s="71">
        <v>0.33333333333333331</v>
      </c>
      <c r="FG40" s="74">
        <f>24*(MOD(FF40-FE40,1))</f>
        <v>15</v>
      </c>
      <c r="FH40" s="68">
        <f>IF(FE40&lt;(21/24),(MIN(21-FE40*24,FG40)),0)</f>
        <v>4</v>
      </c>
      <c r="FI40" s="68">
        <f t="shared" ref="FI40" si="427">IF(OR(FE40&gt;=21/24,FH40&lt;&gt;0),MIN(9-MAX(0,FE40*24-21),FG40-FH40),0)</f>
        <v>9</v>
      </c>
      <c r="FJ40" s="68">
        <f t="shared" ref="FJ40" si="428">MAX(0,MIN(1,FG40-SUM(FH40:FI40)))</f>
        <v>1</v>
      </c>
      <c r="FK40" s="68">
        <f>MAX(0,FG40-SUM(FH40:FJ40))</f>
        <v>1</v>
      </c>
      <c r="FL40" s="56">
        <f>_xlfn.IFS(FL$7="X",FH$40*[1]Données!$H$23,FE$3="Samedi",FH$40*[1]Données!$D$23,FE$3="Dimanche",FH$40*[1]Données!$F55,$B40="ADS",FH$40*[1]Données!$B$23)</f>
        <v>95.2</v>
      </c>
      <c r="FM40" s="56">
        <f>_xlfn.IFS(FL$7="X",$I40*[1]Données!$I$23,FE$3="Samedi",$I40*[1]Données!$D$23,FE$3="Dimanche",$I40*[1]Données!$F$23,$B40="ADS",$I40*[1]Données!$C$23)</f>
        <v>211.36</v>
      </c>
      <c r="FN40" s="56">
        <f>_xlfn.IFS(FL$7="X",$J40*[1]Données!$I$23,FE$3="Samedi",$J40*[1]Données!$D$23,FE$3="Dimanche",$J40*[1]Données!$F$23,$B40="ADS",$J40*[1]Données!$C$23)</f>
        <v>26.42</v>
      </c>
      <c r="FO40" s="56">
        <f>_xlfn.IFS(FL$7="X",$K40*[1]Données!$H$23,FE$3="Samedi",$K40*[1]Données!$D$23,FE$3="Dimanche",$K40*[1]Données!$F$23,$B40="ADS",$K40*[1]Données!$B$23)</f>
        <v>23.800000000000043</v>
      </c>
      <c r="FP40" s="56">
        <f>IF($B40="ADS",SUM(FL40:FO40),0)</f>
        <v>356.78000000000009</v>
      </c>
      <c r="FQ40" s="71">
        <v>0.70833333333333337</v>
      </c>
      <c r="FR40" s="71">
        <v>0.33333333333333331</v>
      </c>
      <c r="FS40" s="74">
        <f>24*(MOD(FR40-FQ40,1))</f>
        <v>15</v>
      </c>
      <c r="FT40" s="68">
        <f>IF(FQ40&lt;(21/24),(MIN(21-FQ40*24,FS40)),0)</f>
        <v>4</v>
      </c>
      <c r="FU40" s="68">
        <f t="shared" ref="FU40" si="429">IF(OR(FQ40&gt;=21/24,FT40&lt;&gt;0),MIN(9-MAX(0,FQ40*24-21),FS40-FT40),0)</f>
        <v>9</v>
      </c>
      <c r="FV40" s="68">
        <f t="shared" ref="FV40" si="430">MAX(0,MIN(1,FS40-SUM(FT40:FU40)))</f>
        <v>1</v>
      </c>
      <c r="FW40" s="68">
        <f>MAX(0,FS40-SUM(FT40:FV40))</f>
        <v>1</v>
      </c>
      <c r="FX40" s="56">
        <f>_xlfn.IFS(FX$7="X",FT$40*[1]Données!$H$23,FQ$3="Samedi",FT$40*[1]Données!$D$23,FQ$3="Dimanche",FT$40*[1]Données!$F55,$B40="ADS",FT$40*[1]Données!$B$23)</f>
        <v>95.2</v>
      </c>
      <c r="FY40" s="56">
        <f>_xlfn.IFS(FX$7="X",$I40*[1]Données!$I$23,FQ$3="Samedi",$I40*[1]Données!$D$23,FQ$3="Dimanche",$I40*[1]Données!$F$23,$B40="ADS",$I40*[1]Données!$C$23)</f>
        <v>211.36</v>
      </c>
      <c r="FZ40" s="56">
        <f>_xlfn.IFS(FX$7="X",$J40*[1]Données!$I$23,FQ$3="Samedi",$J40*[1]Données!$D$23,FQ$3="Dimanche",$J40*[1]Données!$F$23,$B40="ADS",$J40*[1]Données!$C$23)</f>
        <v>26.42</v>
      </c>
      <c r="GA40" s="56">
        <f>_xlfn.IFS(FX$7="X",$K40*[1]Données!$H$23,FQ$3="Samedi",$K40*[1]Données!$D$23,FQ$3="Dimanche",$K40*[1]Données!$F$23,$B40="ADS",$K40*[1]Données!$B$23)</f>
        <v>23.800000000000043</v>
      </c>
      <c r="GB40" s="56">
        <f>IF($B40="ADS",SUM(FX40:GA40),0)</f>
        <v>356.78000000000009</v>
      </c>
      <c r="GC40" s="71">
        <v>0.70833333333333337</v>
      </c>
      <c r="GD40" s="71">
        <v>0.33333333333333331</v>
      </c>
      <c r="GE40" s="74">
        <f>24*(MOD(GD40-GC40,1))</f>
        <v>15</v>
      </c>
      <c r="GF40" s="68">
        <f>IF(GC40&lt;(21/24),(MIN(21-GC40*24,GE40)),0)</f>
        <v>4</v>
      </c>
      <c r="GG40" s="68">
        <f t="shared" ref="GG40" si="431">IF(OR(GC40&gt;=21/24,GF40&lt;&gt;0),MIN(9-MAX(0,GC40*24-21),GE40-GF40),0)</f>
        <v>9</v>
      </c>
      <c r="GH40" s="68">
        <f t="shared" ref="GH40" si="432">MAX(0,MIN(1,GE40-SUM(GF40:GG40)))</f>
        <v>1</v>
      </c>
      <c r="GI40" s="68">
        <f>MAX(0,GE40-SUM(GF40:GH40))</f>
        <v>1</v>
      </c>
      <c r="GJ40" s="56">
        <f>_xlfn.IFS(GJ$7="X",GF$40*[1]Données!$H$23,GC$3="Samedi",GF$40*[1]Données!$D$23,GC$3="Dimanche",GF$40*[1]Données!$F55,$B40="ADS",GF$40*[1]Données!$B$23)</f>
        <v>95.2</v>
      </c>
      <c r="GK40" s="56">
        <f>_xlfn.IFS(GJ$7="X",$I40*[1]Données!$I$23,GC$3="Samedi",$I40*[1]Données!$D$23,GC$3="Dimanche",$I40*[1]Données!$F$23,$B40="ADS",$I40*[1]Données!$C$23)</f>
        <v>211.36</v>
      </c>
      <c r="GL40" s="56">
        <f>_xlfn.IFS(GJ$7="X",$J40*[1]Données!$I$23,GC$3="Samedi",$J40*[1]Données!$D$23,GC$3="Dimanche",$J40*[1]Données!$F$23,$B40="ADS",$J40*[1]Données!$C$23)</f>
        <v>26.42</v>
      </c>
      <c r="GM40" s="56">
        <f>_xlfn.IFS(GJ$7="X",$K40*[1]Données!$H$23,GC$3="Samedi",$K40*[1]Données!$D$23,GC$3="Dimanche",$K40*[1]Données!$F$23,$B40="ADS",$K40*[1]Données!$B$23)</f>
        <v>23.800000000000043</v>
      </c>
      <c r="GN40" s="56">
        <f>IF($B40="ADS",SUM(GJ40:GM40),0)</f>
        <v>356.78000000000009</v>
      </c>
      <c r="GO40" s="71">
        <v>0.70833333333333337</v>
      </c>
      <c r="GP40" s="71">
        <v>0.33333333333333331</v>
      </c>
      <c r="GQ40" s="74">
        <f>24*(MOD(GP40-GO40,1))</f>
        <v>15</v>
      </c>
      <c r="GR40" s="68">
        <f>IF(GO40&lt;(21/24),(MIN(21-GO40*24,GQ40)),0)</f>
        <v>4</v>
      </c>
      <c r="GS40" s="68">
        <f t="shared" ref="GS40" si="433">IF(OR(GO40&gt;=21/24,GR40&lt;&gt;0),MIN(9-MAX(0,GO40*24-21),GQ40-GR40),0)</f>
        <v>9</v>
      </c>
      <c r="GT40" s="68">
        <f t="shared" ref="GT40" si="434">MAX(0,MIN(1,GQ40-SUM(GR40:GS40)))</f>
        <v>1</v>
      </c>
      <c r="GU40" s="68">
        <f>MAX(0,GQ40-SUM(GR40:GT40))</f>
        <v>1</v>
      </c>
      <c r="GV40" s="56">
        <f>_xlfn.IFS(GV$7="X",GR$40*[1]Données!$H$23,GO$3="Samedi",GR$40*[1]Données!$D$23,GO$3="Dimanche",GR$40*[1]Données!$F55,$B40="ADS",GR$40*[1]Données!$B$23)</f>
        <v>95.2</v>
      </c>
      <c r="GW40" s="56">
        <f>_xlfn.IFS(GV$7="X",$I40*[1]Données!$I$23,GO$3="Samedi",$I40*[1]Données!$D$23,GO$3="Dimanche",$I40*[1]Données!$F$23,$B40="ADS",$I40*[1]Données!$C$23)</f>
        <v>211.36</v>
      </c>
      <c r="GX40" s="56">
        <f>_xlfn.IFS(GV$7="X",$J40*[1]Données!$I$23,GO$3="Samedi",$J40*[1]Données!$D$23,GO$3="Dimanche",$J40*[1]Données!$F$23,$B40="ADS",$J40*[1]Données!$C$23)</f>
        <v>26.42</v>
      </c>
      <c r="GY40" s="56">
        <f>_xlfn.IFS(GV$7="X",$K40*[1]Données!$H$23,GO$3="Samedi",$K40*[1]Données!$D$23,GO$3="Dimanche",$K40*[1]Données!$F$23,$B40="ADS",$K40*[1]Données!$B$23)</f>
        <v>23.800000000000043</v>
      </c>
      <c r="GZ40" s="56">
        <f>IF($B40="ADS",SUM(GV40:GY40),0)</f>
        <v>356.78000000000009</v>
      </c>
      <c r="HA40" s="71">
        <v>0.70833333333333337</v>
      </c>
      <c r="HB40" s="71">
        <v>0.33333333333333331</v>
      </c>
      <c r="HC40" s="74">
        <f>24*(MOD(HB40-HA40,1))</f>
        <v>15</v>
      </c>
      <c r="HD40" s="68">
        <f>IF(HA40&lt;(21/24),(MIN(21-HA40*24,HC40)),0)</f>
        <v>4</v>
      </c>
      <c r="HE40" s="68">
        <f t="shared" ref="HE40" si="435">IF(OR(HA40&gt;=21/24,HD40&lt;&gt;0),MIN(9-MAX(0,HA40*24-21),HC40-HD40),0)</f>
        <v>9</v>
      </c>
      <c r="HF40" s="68">
        <f t="shared" ref="HF40" si="436">MAX(0,MIN(1,HC40-SUM(HD40:HE40)))</f>
        <v>1</v>
      </c>
      <c r="HG40" s="68">
        <f>MAX(0,HC40-SUM(HD40:HF40))</f>
        <v>1</v>
      </c>
      <c r="HH40" s="56">
        <f>_xlfn.IFS(HH$7="X",HD$40*[1]Données!$H$23,HA$3="Samedi",HD$40*[1]Données!$D$23,HA$3="Dimanche",HD$40*[1]Données!$F55,$B40="ADS",HD$40*[1]Données!$B$23)</f>
        <v>95.2</v>
      </c>
      <c r="HI40" s="56">
        <f>_xlfn.IFS(HH$7="X",$I40*[1]Données!$I$23,HA$3="Samedi",$I40*[1]Données!$D$23,HA$3="Dimanche",$I40*[1]Données!$F$23,$B40="ADS",$I40*[1]Données!$C$23)</f>
        <v>211.36</v>
      </c>
      <c r="HJ40" s="56">
        <f>_xlfn.IFS(HH$7="X",$J40*[1]Données!$I$23,HA$3="Samedi",$J40*[1]Données!$D$23,HA$3="Dimanche",$J40*[1]Données!$F$23,$B40="ADS",$J40*[1]Données!$C$23)</f>
        <v>26.42</v>
      </c>
      <c r="HK40" s="56">
        <f>_xlfn.IFS(HH$7="X",$K40*[1]Données!$H$23,HA$3="Samedi",$K40*[1]Données!$D$23,HA$3="Dimanche",$K40*[1]Données!$F$23,$B40="ADS",$K40*[1]Données!$B$23)</f>
        <v>23.800000000000043</v>
      </c>
      <c r="HL40" s="56">
        <f>IF($B40="ADS",SUM(HH40:HK40),0)</f>
        <v>356.78000000000009</v>
      </c>
      <c r="HM40" s="71">
        <v>0.70833333333333337</v>
      </c>
      <c r="HN40" s="71">
        <v>0.33333333333333331</v>
      </c>
      <c r="HO40" s="74">
        <f>24*(MOD(HN40-HM40,1))</f>
        <v>15</v>
      </c>
      <c r="HP40" s="68">
        <f>IF(HM40&lt;(21/24),(MIN(21-HM40*24,HO40)),0)</f>
        <v>4</v>
      </c>
      <c r="HQ40" s="68">
        <f t="shared" ref="HQ40" si="437">IF(OR(HM40&gt;=21/24,HP40&lt;&gt;0),MIN(9-MAX(0,HM40*24-21),HO40-HP40),0)</f>
        <v>9</v>
      </c>
      <c r="HR40" s="68">
        <f t="shared" ref="HR40" si="438">MAX(0,MIN(1,HO40-SUM(HP40:HQ40)))</f>
        <v>1</v>
      </c>
      <c r="HS40" s="68">
        <f>MAX(0,HO40-SUM(HP40:HR40))</f>
        <v>1</v>
      </c>
      <c r="HT40" s="56">
        <f>_xlfn.IFS(HT$7="X",HP$40*[1]Données!$H$23,HM$3="Samedi",HP$40*[1]Données!$D$23,HM$3="Dimanche",HP$40*[1]Données!$F55,$B40="ADS",HP$40*[1]Données!$B$23)</f>
        <v>95.2</v>
      </c>
      <c r="HU40" s="56">
        <f>_xlfn.IFS(HT$7="X",$I40*[1]Données!$I$23,HM$3="Samedi",$I40*[1]Données!$D$23,HM$3="Dimanche",$I40*[1]Données!$F$23,$B40="ADS",$I40*[1]Données!$C$23)</f>
        <v>190.4</v>
      </c>
      <c r="HV40" s="56">
        <f>_xlfn.IFS(HT$7="X",$J40*[1]Données!$I$23,HM$3="Samedi",$J40*[1]Données!$D$23,HM$3="Dimanche",$J40*[1]Données!$F$23,$B40="ADS",$J40*[1]Données!$C$23)</f>
        <v>23.8</v>
      </c>
      <c r="HW40" s="56">
        <f>_xlfn.IFS(HT$7="X",$K40*[1]Données!$H$23,HM$3="Samedi",$K40*[1]Données!$D$23,HM$3="Dimanche",$K40*[1]Données!$F$23,$B40="ADS",$K40*[1]Données!$B$23)</f>
        <v>23.800000000000043</v>
      </c>
      <c r="HX40" s="56">
        <f>IF($B40="ADS",SUM(HT40:HW40),0)</f>
        <v>333.2000000000001</v>
      </c>
      <c r="HY40" s="71">
        <v>0.70833333333333337</v>
      </c>
      <c r="HZ40" s="71">
        <v>0.33333333333333331</v>
      </c>
      <c r="IA40" s="74">
        <f>24*(MOD(HZ40-HY40,1))</f>
        <v>15</v>
      </c>
      <c r="IB40" s="68">
        <f>IF(HY40&lt;(21/24),(MIN(21-HY40*24,IA40)),0)</f>
        <v>4</v>
      </c>
      <c r="IC40" s="68">
        <f t="shared" ref="IC40" si="439">IF(OR(HY40&gt;=21/24,IB40&lt;&gt;0),MIN(9-MAX(0,HY40*24-21),IA40-IB40),0)</f>
        <v>9</v>
      </c>
      <c r="ID40" s="68">
        <f t="shared" ref="ID40" si="440">MAX(0,MIN(1,IA40-SUM(IB40:IC40)))</f>
        <v>1</v>
      </c>
      <c r="IE40" s="68">
        <f>MAX(0,IA40-SUM(IB40:ID40))</f>
        <v>1</v>
      </c>
      <c r="IF40" s="56">
        <f>_xlfn.IFS(IF$7="X",IB$40*[1]Données!$H$23,HY$3="Samedi",IB$40*[1]Données!$D$23,HY$3="Dimanche",IB$40*[1]Données!$F55,$B40="ADS",IB$40*[1]Données!$B$23)</f>
        <v>0</v>
      </c>
      <c r="IG40" s="56">
        <f>_xlfn.IFS(IF$7="X",$I40*[1]Données!$I$23,HY$3="Samedi",$I40*[1]Données!$D$23,HY$3="Dimanche",$I40*[1]Données!$F$23,$B40="ADS",$I40*[1]Données!$C$23)</f>
        <v>209.44</v>
      </c>
      <c r="IH40" s="56">
        <f>_xlfn.IFS(IF$7="X",$J40*[1]Données!$I$23,HY$3="Samedi",$J40*[1]Données!$D$23,HY$3="Dimanche",$J40*[1]Données!$F$23,$B40="ADS",$J40*[1]Données!$C$23)</f>
        <v>26.18</v>
      </c>
      <c r="II40" s="56">
        <f>_xlfn.IFS(IF$7="X",$K40*[1]Données!$H$23,HY$3="Samedi",$K40*[1]Données!$D$23,HY$3="Dimanche",$K40*[1]Données!$F$23,$B40="ADS",$K40*[1]Données!$B$23)</f>
        <v>26.180000000000046</v>
      </c>
      <c r="IJ40" s="56">
        <f>IF($B40="ADS",SUM(IF40:II40),0)</f>
        <v>261.80000000000007</v>
      </c>
      <c r="IK40" s="71">
        <v>0.70833333333333337</v>
      </c>
      <c r="IL40" s="71">
        <v>0.33333333333333331</v>
      </c>
      <c r="IM40" s="74">
        <f>24*(MOD(IL40-IK40,1))</f>
        <v>15</v>
      </c>
      <c r="IN40" s="68">
        <f>IF(IK40&lt;(21/24),(MIN(21-IK40*24,IM40)),0)</f>
        <v>4</v>
      </c>
      <c r="IO40" s="68">
        <f t="shared" ref="IO40" si="441">IF(OR(IK40&gt;=21/24,IN40&lt;&gt;0),MIN(9-MAX(0,IK40*24-21),IM40-IN40),0)</f>
        <v>9</v>
      </c>
      <c r="IP40" s="68">
        <f t="shared" ref="IP40" si="442">MAX(0,MIN(1,IM40-SUM(IN40:IO40)))</f>
        <v>1</v>
      </c>
      <c r="IQ40" s="68">
        <f>MAX(0,IM40-SUM(IN40:IP40))</f>
        <v>1</v>
      </c>
      <c r="IR40" s="56">
        <f>_xlfn.IFS(IR$7="X",IN$40*[1]Données!$H$23,IK$3="Samedi",IN$40*[1]Données!$D$23,IK$3="Dimanche",IN$40*[1]Données!$F55,$B40="ADS",IN$40*[1]Données!$B$23)</f>
        <v>95.2</v>
      </c>
      <c r="IS40" s="56">
        <f>_xlfn.IFS(IR$7="X",$I40*[1]Données!$I$23,IK$3="Samedi",$I40*[1]Données!$D$23,IK$3="Dimanche",$I40*[1]Données!$F$23,$B40="ADS",$I40*[1]Données!$C$23)</f>
        <v>211.36</v>
      </c>
      <c r="IT40" s="56">
        <f>_xlfn.IFS(IR$7="X",$J40*[1]Données!$I$23,IK$3="Samedi",$J40*[1]Données!$D$23,IK$3="Dimanche",$J40*[1]Données!$F$23,$B40="ADS",$J40*[1]Données!$C$23)</f>
        <v>26.42</v>
      </c>
      <c r="IU40" s="56">
        <f>_xlfn.IFS(IR$7="X",$K40*[1]Données!$H$23,IK$3="Samedi",$K40*[1]Données!$D$23,IK$3="Dimanche",$K40*[1]Données!$F$23,$B40="ADS",$K40*[1]Données!$B$23)</f>
        <v>23.800000000000043</v>
      </c>
      <c r="IV40" s="56">
        <f>IF($B40="ADS",SUM(IR40:IU40),0)</f>
        <v>356.78000000000009</v>
      </c>
      <c r="IW40" s="71">
        <v>0.70833333333333337</v>
      </c>
      <c r="IX40" s="71">
        <v>0.33333333333333331</v>
      </c>
      <c r="IY40" s="74">
        <f>24*(MOD(IX40-IW40,1))</f>
        <v>15</v>
      </c>
      <c r="IZ40" s="68">
        <f>IF(IW40&lt;(21/24),(MIN(21-IW40*24,IY40)),0)</f>
        <v>4</v>
      </c>
      <c r="JA40" s="68">
        <f t="shared" ref="JA40" si="443">IF(OR(IW40&gt;=21/24,IZ40&lt;&gt;0),MIN(9-MAX(0,IW40*24-21),IY40-IZ40),0)</f>
        <v>9</v>
      </c>
      <c r="JB40" s="68">
        <f t="shared" ref="JB40" si="444">MAX(0,MIN(1,IY40-SUM(IZ40:JA40)))</f>
        <v>1</v>
      </c>
      <c r="JC40" s="68">
        <f>MAX(0,IY40-SUM(IZ40:JB40))</f>
        <v>1</v>
      </c>
      <c r="JD40" s="56">
        <f>_xlfn.IFS(JD$7="X",IZ$40*[1]Données!$H$23,IW$3="Samedi",IZ$40*[1]Données!$D$23,IW$3="Dimanche",IZ$40*[1]Données!$F55,$B40="ADS",IZ$40*[1]Données!$B$23)</f>
        <v>95.2</v>
      </c>
      <c r="JE40" s="56">
        <f>_xlfn.IFS(JD$7="X",$I40*[1]Données!$I$23,IW$3="Samedi",$I40*[1]Données!$D$23,IW$3="Dimanche",$I40*[1]Données!$F$23,$B40="ADS",$I40*[1]Données!$C$23)</f>
        <v>211.36</v>
      </c>
      <c r="JF40" s="56">
        <f>_xlfn.IFS(JD$7="X",$J40*[1]Données!$I$23,IW$3="Samedi",$J40*[1]Données!$D$23,IW$3="Dimanche",$J40*[1]Données!$F$23,$B40="ADS",$J40*[1]Données!$C$23)</f>
        <v>26.42</v>
      </c>
      <c r="JG40" s="56">
        <f>_xlfn.IFS(JD$7="X",$K40*[1]Données!$H$23,IW$3="Samedi",$K40*[1]Données!$D$23,IW$3="Dimanche",$K40*[1]Données!$F$23,$B40="ADS",$K40*[1]Données!$B$23)</f>
        <v>23.800000000000043</v>
      </c>
      <c r="JH40" s="56">
        <f>IF($B40="ADS",SUM(JD40:JG40),0)</f>
        <v>356.78000000000009</v>
      </c>
      <c r="JI40" s="71">
        <v>0.70833333333333337</v>
      </c>
      <c r="JJ40" s="71">
        <v>0.33333333333333331</v>
      </c>
      <c r="JK40" s="74">
        <f>24*(MOD(JJ40-JI40,1))</f>
        <v>15</v>
      </c>
      <c r="JL40" s="68">
        <f>IF(JI40&lt;(21/24),(MIN(21-JI40*24,JK40)),0)</f>
        <v>4</v>
      </c>
      <c r="JM40" s="68">
        <f t="shared" ref="JM40" si="445">IF(OR(JI40&gt;=21/24,JL40&lt;&gt;0),MIN(9-MAX(0,JI40*24-21),JK40-JL40),0)</f>
        <v>9</v>
      </c>
      <c r="JN40" s="68">
        <f t="shared" ref="JN40" si="446">MAX(0,MIN(1,JK40-SUM(JL40:JM40)))</f>
        <v>1</v>
      </c>
      <c r="JO40" s="68">
        <f>MAX(0,JK40-SUM(JL40:JN40))</f>
        <v>1</v>
      </c>
      <c r="JP40" s="56">
        <f>_xlfn.IFS(JP$7="X",JL$40*[1]Données!$H$23,JI$3="Samedi",JL$40*[1]Données!$D$23,JI$3="Dimanche",JL$40*[1]Données!$F55,$B40="ADS",JL$40*[1]Données!$B$23)</f>
        <v>95.2</v>
      </c>
      <c r="JQ40" s="56">
        <f>_xlfn.IFS(JP$7="X",$I40*[1]Données!$I$23,JI$3="Samedi",$I40*[1]Données!$D$23,JI$3="Dimanche",$I40*[1]Données!$F$23,$B40="ADS",$I40*[1]Données!$C$23)</f>
        <v>211.36</v>
      </c>
      <c r="JR40" s="56">
        <f>_xlfn.IFS(JP$7="X",$J40*[1]Données!$I$23,JI$3="Samedi",$J40*[1]Données!$D$23,JI$3="Dimanche",$J40*[1]Données!$F$23,$B40="ADS",$J40*[1]Données!$C$23)</f>
        <v>26.42</v>
      </c>
      <c r="JS40" s="56">
        <f>_xlfn.IFS(JP$7="X",$K40*[1]Données!$H$23,JI$3="Samedi",$K40*[1]Données!$D$23,JI$3="Dimanche",$K40*[1]Données!$F$23,$B40="ADS",$K40*[1]Données!$B$23)</f>
        <v>23.800000000000043</v>
      </c>
      <c r="JT40" s="56">
        <f>IF($B40="ADS",SUM(JP40:JS40),0)</f>
        <v>356.78000000000009</v>
      </c>
      <c r="JU40" s="71">
        <v>0.70833333333333337</v>
      </c>
      <c r="JV40" s="71">
        <v>0.33333333333333331</v>
      </c>
      <c r="JW40" s="74">
        <f>24*(MOD(JV40-JU40,1))</f>
        <v>15</v>
      </c>
      <c r="JX40" s="68">
        <f>IF(JU40&lt;(21/24),(MIN(21-JU40*24,JW40)),0)</f>
        <v>4</v>
      </c>
      <c r="JY40" s="68">
        <f t="shared" ref="JY40" si="447">IF(OR(JU40&gt;=21/24,JX40&lt;&gt;0),MIN(9-MAX(0,JU40*24-21),JW40-JX40),0)</f>
        <v>9</v>
      </c>
      <c r="JZ40" s="68">
        <f t="shared" ref="JZ40" si="448">MAX(0,MIN(1,JW40-SUM(JX40:JY40)))</f>
        <v>1</v>
      </c>
      <c r="KA40" s="68">
        <f>MAX(0,JW40-SUM(JX40:JZ40))</f>
        <v>1</v>
      </c>
      <c r="KB40" s="56">
        <f>_xlfn.IFS(KB$7="X",JX$40*[1]Données!$H$23,JU$3="Samedi",JX$40*[1]Données!$D$23,JU$3="Dimanche",JX$40*[1]Données!$F55,$B40="ADS",JX$40*[1]Données!$B$23)</f>
        <v>95.2</v>
      </c>
      <c r="KC40" s="56">
        <f>_xlfn.IFS(KB$7="X",$I40*[1]Données!$I$23,JU$3="Samedi",$I40*[1]Données!$D$23,JU$3="Dimanche",$I40*[1]Données!$F$23,$B40="ADS",$I40*[1]Données!$C$23)</f>
        <v>211.36</v>
      </c>
      <c r="KD40" s="56">
        <f>_xlfn.IFS(KB$7="X",$J40*[1]Données!$I$23,JU$3="Samedi",$J40*[1]Données!$D$23,JU$3="Dimanche",$J40*[1]Données!$F$23,$B40="ADS",$J40*[1]Données!$C$23)</f>
        <v>26.42</v>
      </c>
      <c r="KE40" s="56">
        <f>_xlfn.IFS(KB$7="X",$K40*[1]Données!$H$23,JU$3="Samedi",$K40*[1]Données!$D$23,JU$3="Dimanche",$K40*[1]Données!$F$23,$B40="ADS",$K40*[1]Données!$B$23)</f>
        <v>23.800000000000043</v>
      </c>
      <c r="KF40" s="56">
        <f>IF($B40="ADS",SUM(KB40:KE40),0)</f>
        <v>356.78000000000009</v>
      </c>
      <c r="KG40" s="71">
        <v>0.70833333333333337</v>
      </c>
      <c r="KH40" s="71">
        <v>0.33333333333333331</v>
      </c>
      <c r="KI40" s="74">
        <f>24*(MOD(KH40-KG40,1))</f>
        <v>15</v>
      </c>
      <c r="KJ40" s="68">
        <f>IF(KG40&lt;(21/24),(MIN(21-KG40*24,KI40)),0)</f>
        <v>4</v>
      </c>
      <c r="KK40" s="68">
        <f t="shared" ref="KK40" si="449">IF(OR(KG40&gt;=21/24,KJ40&lt;&gt;0),MIN(9-MAX(0,KG40*24-21),KI40-KJ40),0)</f>
        <v>9</v>
      </c>
      <c r="KL40" s="68">
        <f t="shared" ref="KL40" si="450">MAX(0,MIN(1,KI40-SUM(KJ40:KK40)))</f>
        <v>1</v>
      </c>
      <c r="KM40" s="68">
        <f>MAX(0,KI40-SUM(KJ40:KL40))</f>
        <v>1</v>
      </c>
      <c r="KN40" s="56">
        <f>_xlfn.IFS(KN$7="X",KJ$40*[1]Données!$H$23,KG$3="Samedi",KJ$40*[1]Données!$D$23,KG$3="Dimanche",KJ$40*[1]Données!$F55,$B40="ADS",KJ$40*[1]Données!$B$23)</f>
        <v>95.2</v>
      </c>
      <c r="KO40" s="56">
        <f>_xlfn.IFS(KN$7="X",$I40*[1]Données!$I$23,KG$3="Samedi",$I40*[1]Données!$D$23,KG$3="Dimanche",$I40*[1]Données!$F$23,$B40="ADS",$I40*[1]Données!$C$23)</f>
        <v>211.36</v>
      </c>
      <c r="KP40" s="56">
        <f>_xlfn.IFS(KN$7="X",$J40*[1]Données!$I$23,KG$3="Samedi",$J40*[1]Données!$D$23,KG$3="Dimanche",$J40*[1]Données!$F$23,$B40="ADS",$J40*[1]Données!$C$23)</f>
        <v>26.42</v>
      </c>
      <c r="KQ40" s="56">
        <f>_xlfn.IFS(KN$7="X",$K40*[1]Données!$H$23,KG$3="Samedi",$K40*[1]Données!$D$23,KG$3="Dimanche",$K40*[1]Données!$F$23,$B40="ADS",$K40*[1]Données!$B$23)</f>
        <v>23.800000000000043</v>
      </c>
      <c r="KR40" s="56">
        <f>IF($B40="ADS",SUM(KN40:KQ40),0)</f>
        <v>356.78000000000009</v>
      </c>
      <c r="KS40" s="71">
        <v>0.70833333333333337</v>
      </c>
      <c r="KT40" s="71">
        <v>0.33333333333333331</v>
      </c>
      <c r="KU40" s="74">
        <f>24*(MOD(KT40-KS40,1))</f>
        <v>15</v>
      </c>
      <c r="KV40" s="68">
        <f>IF(KS40&lt;(21/24),(MIN(21-KS40*24,KU40)),0)</f>
        <v>4</v>
      </c>
      <c r="KW40" s="68">
        <f t="shared" ref="KW40" si="451">IF(OR(KS40&gt;=21/24,KV40&lt;&gt;0),MIN(9-MAX(0,KS40*24-21),KU40-KV40),0)</f>
        <v>9</v>
      </c>
      <c r="KX40" s="68">
        <f t="shared" ref="KX40" si="452">MAX(0,MIN(1,KU40-SUM(KV40:KW40)))</f>
        <v>1</v>
      </c>
      <c r="KY40" s="68">
        <f>MAX(0,KU40-SUM(KV40:KX40))</f>
        <v>1</v>
      </c>
      <c r="KZ40" s="56">
        <f>_xlfn.IFS(KZ$7="X",KV$40*[1]Données!$H$23,KS$3="Samedi",KV$40*[1]Données!$D$23,KS$3="Dimanche",KV$40*[1]Données!$F55,$B40="ADS",KV$40*[1]Données!$B$23)</f>
        <v>95.2</v>
      </c>
      <c r="LA40" s="56">
        <f>_xlfn.IFS(KZ$7="X",$I40*[1]Données!$I$23,KS$3="Samedi",$I40*[1]Données!$D$23,KS$3="Dimanche",$I40*[1]Données!$F$23,$B40="ADS",$I40*[1]Données!$C$23)</f>
        <v>190.4</v>
      </c>
      <c r="LB40" s="56">
        <f>_xlfn.IFS(KZ$7="X",$J40*[1]Données!$I$23,KS$3="Samedi",$J40*[1]Données!$D$23,KS$3="Dimanche",$J40*[1]Données!$F$23,$B40="ADS",$J40*[1]Données!$C$23)</f>
        <v>23.8</v>
      </c>
      <c r="LC40" s="56">
        <f>_xlfn.IFS(KZ$7="X",$K40*[1]Données!$H$23,KS$3="Samedi",$K40*[1]Données!$D$23,KS$3="Dimanche",$K40*[1]Données!$F$23,$B40="ADS",$K40*[1]Données!$B$23)</f>
        <v>23.800000000000043</v>
      </c>
      <c r="LD40" s="56">
        <f>IF($B40="ADS",SUM(KZ40:LC40),0)</f>
        <v>333.2000000000001</v>
      </c>
      <c r="LE40" s="71">
        <v>0.70833333333333337</v>
      </c>
      <c r="LF40" s="71">
        <v>0.33333333333333331</v>
      </c>
      <c r="LG40" s="74">
        <f>24*(MOD(LF40-LE40,1))</f>
        <v>15</v>
      </c>
      <c r="LH40" s="68">
        <f>IF(LE40&lt;(21/24),(MIN(21-LE40*24,LG40)),0)</f>
        <v>4</v>
      </c>
      <c r="LI40" s="68">
        <f t="shared" ref="LI40" si="453">IF(OR(LE40&gt;=21/24,LH40&lt;&gt;0),MIN(9-MAX(0,LE40*24-21),LG40-LH40),0)</f>
        <v>9</v>
      </c>
      <c r="LJ40" s="68">
        <f t="shared" ref="LJ40" si="454">MAX(0,MIN(1,LG40-SUM(LH40:LI40)))</f>
        <v>1</v>
      </c>
      <c r="LK40" s="68">
        <f>MAX(0,LG40-SUM(LH40:LJ40))</f>
        <v>1</v>
      </c>
      <c r="LL40" s="56">
        <f>_xlfn.IFS(LL$7="X",LH$40*[1]Données!$H$23,LE$3="Samedi",LH$40*[1]Données!$D$23,LE$3="Dimanche",LH$40*[1]Données!$F55,$B40="ADS",LH$40*[1]Données!$B$23)</f>
        <v>0</v>
      </c>
      <c r="LM40" s="56">
        <f>_xlfn.IFS(LL$7="X",$I40*[1]Données!$I$23,LE$3="Samedi",$I40*[1]Données!$D$23,LE$3="Dimanche",$I40*[1]Données!$F$23,$B40="ADS",$I40*[1]Données!$C$23)</f>
        <v>209.44</v>
      </c>
      <c r="LN40" s="56">
        <f>_xlfn.IFS(LL$7="X",$J40*[1]Données!$I$23,LE$3="Samedi",$J40*[1]Données!$D$23,LE$3="Dimanche",$J40*[1]Données!$F$23,$B40="ADS",$J40*[1]Données!$C$23)</f>
        <v>26.18</v>
      </c>
      <c r="LO40" s="56">
        <f>_xlfn.IFS(LL$7="X",$K40*[1]Données!$H$23,LE$3="Samedi",$K40*[1]Données!$D$23,LE$3="Dimanche",$K40*[1]Données!$F$23,$B40="ADS",$K40*[1]Données!$B$23)</f>
        <v>26.180000000000046</v>
      </c>
      <c r="LP40" s="56">
        <f>IF($B40="ADS",SUM(LL40:LO40),0)</f>
        <v>261.80000000000007</v>
      </c>
      <c r="LQ40" s="71">
        <v>0.70833333333333337</v>
      </c>
      <c r="LR40" s="71">
        <v>0.33333333333333331</v>
      </c>
      <c r="LS40" s="74">
        <f>24*(MOD(LR40-LQ40,1))</f>
        <v>15</v>
      </c>
      <c r="LT40" s="68">
        <f>IF(LQ40&lt;(21/24),(MIN(21-LQ40*24,LS40)),0)</f>
        <v>4</v>
      </c>
      <c r="LU40" s="68">
        <f t="shared" ref="LU40" si="455">IF(OR(LQ40&gt;=21/24,LT40&lt;&gt;0),MIN(9-MAX(0,LQ40*24-21),LS40-LT40),0)</f>
        <v>9</v>
      </c>
      <c r="LV40" s="68">
        <f t="shared" ref="LV40" si="456">MAX(0,MIN(1,LS40-SUM(LT40:LU40)))</f>
        <v>1</v>
      </c>
      <c r="LW40" s="68">
        <f>MAX(0,LS40-SUM(LT40:LV40))</f>
        <v>1</v>
      </c>
      <c r="LX40" s="56">
        <f>_xlfn.IFS(LX$7="X",LT$40*[1]Données!$H$23,LQ$3="Samedi",LT$40*[1]Données!$D$23,LQ$3="Dimanche",LT$40*[1]Données!$F55,$B40="ADS",LT$40*[1]Données!$B$23)</f>
        <v>95.2</v>
      </c>
      <c r="LY40" s="56">
        <f>_xlfn.IFS(LX$7="X",$I40*[1]Données!$I$23,LQ$3="Samedi",$I40*[1]Données!$D$23,LQ$3="Dimanche",$I40*[1]Données!$F$23,$B40="ADS",$I40*[1]Données!$C$23)</f>
        <v>211.36</v>
      </c>
      <c r="LZ40" s="56">
        <f>_xlfn.IFS(LX$7="X",$J40*[1]Données!$I$23,LQ$3="Samedi",$J40*[1]Données!$D$23,LQ$3="Dimanche",$J40*[1]Données!$F$23,$B40="ADS",$J40*[1]Données!$C$23)</f>
        <v>26.42</v>
      </c>
      <c r="MA40" s="56">
        <f>_xlfn.IFS(LX$7="X",$K40*[1]Données!$H$23,LQ$3="Samedi",$K40*[1]Données!$D$23,LQ$3="Dimanche",$K40*[1]Données!$F$23,$B40="ADS",$K40*[1]Données!$B$23)</f>
        <v>23.800000000000043</v>
      </c>
      <c r="MB40" s="56">
        <f>IF($B40="ADS",SUM(LX40:MA40),0)</f>
        <v>356.78000000000009</v>
      </c>
      <c r="MC40" s="71">
        <v>0.70833333333333337</v>
      </c>
      <c r="MD40" s="71">
        <v>0.33333333333333331</v>
      </c>
      <c r="ME40" s="74">
        <f>24*(MOD(MD40-MC40,1))</f>
        <v>15</v>
      </c>
      <c r="MF40" s="68">
        <f>IF(MC40&lt;(21/24),(MIN(21-MC40*24,ME40)),0)</f>
        <v>4</v>
      </c>
      <c r="MG40" s="68">
        <f t="shared" ref="MG40" si="457">IF(OR(MC40&gt;=21/24,MF40&lt;&gt;0),MIN(9-MAX(0,MC40*24-21),ME40-MF40),0)</f>
        <v>9</v>
      </c>
      <c r="MH40" s="68">
        <f t="shared" ref="MH40" si="458">MAX(0,MIN(1,ME40-SUM(MF40:MG40)))</f>
        <v>1</v>
      </c>
      <c r="MI40" s="68">
        <f>MAX(0,ME40-SUM(MF40:MH40))</f>
        <v>1</v>
      </c>
      <c r="MJ40" s="56">
        <f>_xlfn.IFS(MJ$7="X",MF$40*[1]Données!$H$23,MC$3="Samedi",MF$40*[1]Données!$D$23,MC$3="Dimanche",MF$40*[1]Données!$F55,$B40="ADS",MF$40*[1]Données!$B$23)</f>
        <v>95.2</v>
      </c>
      <c r="MK40" s="56">
        <f>_xlfn.IFS(MJ$7="X",$I40*[1]Données!$I$23,MC$3="Samedi",$I40*[1]Données!$D$23,MC$3="Dimanche",$I40*[1]Données!$F$23,$B40="ADS",$I40*[1]Données!$C$23)</f>
        <v>211.36</v>
      </c>
      <c r="ML40" s="56">
        <f>_xlfn.IFS(MJ$7="X",$J40*[1]Données!$I$23,MC$3="Samedi",$J40*[1]Données!$D$23,MC$3="Dimanche",$J40*[1]Données!$F$23,$B40="ADS",$J40*[1]Données!$C$23)</f>
        <v>26.42</v>
      </c>
      <c r="MM40" s="56">
        <f>_xlfn.IFS(MJ$7="X",$K40*[1]Données!$H$23,MC$3="Samedi",$K40*[1]Données!$D$23,MC$3="Dimanche",$K40*[1]Données!$F$23,$B40="ADS",$K40*[1]Données!$B$23)</f>
        <v>23.800000000000043</v>
      </c>
      <c r="MN40" s="56">
        <f>IF($B40="ADS",SUM(MJ40:MM40),0)</f>
        <v>356.78000000000009</v>
      </c>
      <c r="MO40" s="71">
        <v>0.70833333333333337</v>
      </c>
      <c r="MP40" s="71">
        <v>0.33333333333333331</v>
      </c>
      <c r="MQ40" s="74">
        <f>24*(MOD(MP40-MO40,1))</f>
        <v>15</v>
      </c>
      <c r="MR40" s="68">
        <f>IF(MO40&lt;(21/24),(MIN(21-MO40*24,MQ40)),0)</f>
        <v>4</v>
      </c>
      <c r="MS40" s="68">
        <f t="shared" ref="MS40" si="459">IF(OR(MO40&gt;=21/24,MR40&lt;&gt;0),MIN(9-MAX(0,MO40*24-21),MQ40-MR40),0)</f>
        <v>9</v>
      </c>
      <c r="MT40" s="68">
        <f t="shared" ref="MT40" si="460">MAX(0,MIN(1,MQ40-SUM(MR40:MS40)))</f>
        <v>1</v>
      </c>
      <c r="MU40" s="68">
        <f>MAX(0,MQ40-SUM(MR40:MT40))</f>
        <v>1</v>
      </c>
      <c r="MV40" s="56">
        <f>_xlfn.IFS(MV$7="X",MR$40*[1]Données!$H$23,MO$3="Samedi",MR$40*[1]Données!$D$23,MO$3="Dimanche",MR$40*[1]Données!$F55,$B40="ADS",MR$40*[1]Données!$B$23)</f>
        <v>95.2</v>
      </c>
      <c r="MW40" s="56">
        <f>_xlfn.IFS(MV$7="X",$I40*[1]Données!$I$23,MO$3="Samedi",$I40*[1]Données!$D$23,MO$3="Dimanche",$I40*[1]Données!$F$23,$B40="ADS",$I40*[1]Données!$C$23)</f>
        <v>211.36</v>
      </c>
      <c r="MX40" s="56">
        <f>_xlfn.IFS(MV$7="X",$J40*[1]Données!$I$23,MO$3="Samedi",$J40*[1]Données!$D$23,MO$3="Dimanche",$J40*[1]Données!$F$23,$B40="ADS",$J40*[1]Données!$C$23)</f>
        <v>26.42</v>
      </c>
      <c r="MY40" s="56">
        <f>_xlfn.IFS(MV$7="X",$K40*[1]Données!$H$23,MO$3="Samedi",$K40*[1]Données!$D$23,MO$3="Dimanche",$K40*[1]Données!$F$23,$B40="ADS",$K40*[1]Données!$B$23)</f>
        <v>23.800000000000043</v>
      </c>
      <c r="MZ40" s="56">
        <f>IF($B40="ADS",SUM(MV40:MY40),0)</f>
        <v>356.78000000000009</v>
      </c>
      <c r="NA40" s="71">
        <v>0.70833333333333337</v>
      </c>
      <c r="NB40" s="71">
        <v>0.33333333333333331</v>
      </c>
      <c r="NC40" s="74">
        <f>24*(MOD(NB40-NA40,1))</f>
        <v>15</v>
      </c>
      <c r="ND40" s="68">
        <f>IF(NA40&lt;(21/24),(MIN(21-NA40*24,NC40)),0)</f>
        <v>4</v>
      </c>
      <c r="NE40" s="68">
        <f t="shared" ref="NE40" si="461">IF(OR(NA40&gt;=21/24,ND40&lt;&gt;0),MIN(9-MAX(0,NA40*24-21),NC40-ND40),0)</f>
        <v>9</v>
      </c>
      <c r="NF40" s="68">
        <f t="shared" ref="NF40" si="462">MAX(0,MIN(1,NC40-SUM(ND40:NE40)))</f>
        <v>1</v>
      </c>
      <c r="NG40" s="68">
        <f>MAX(0,NC40-SUM(ND40:NF40))</f>
        <v>1</v>
      </c>
      <c r="NH40" s="56">
        <f>_xlfn.IFS(NH$7="X",ND$40*[1]Données!$H$23,NA$3="Samedi",ND$40*[1]Données!$D$23,NA$3="Dimanche",ND$40*[1]Données!$F55,$B40="ADS",ND$40*[1]Données!$B$23)</f>
        <v>95.2</v>
      </c>
      <c r="NI40" s="56">
        <f>_xlfn.IFS(NH$7="X",$I40*[1]Données!$I$23,NA$3="Samedi",$I40*[1]Données!$D$23,NA$3="Dimanche",$I40*[1]Données!$F$23,$B40="ADS",$I40*[1]Données!$C$23)</f>
        <v>211.36</v>
      </c>
      <c r="NJ40" s="56">
        <f>_xlfn.IFS(NH$7="X",$J40*[1]Données!$I$23,NA$3="Samedi",$J40*[1]Données!$D$23,NA$3="Dimanche",$J40*[1]Données!$F$23,$B40="ADS",$J40*[1]Données!$C$23)</f>
        <v>26.42</v>
      </c>
      <c r="NK40" s="56">
        <f>_xlfn.IFS(NH$7="X",$K40*[1]Données!$H$23,NA$3="Samedi",$K40*[1]Données!$D$23,NA$3="Dimanche",$K40*[1]Données!$F$23,$B40="ADS",$K40*[1]Données!$B$23)</f>
        <v>23.800000000000043</v>
      </c>
      <c r="NL40" s="56">
        <f>IF($B40="ADS",SUM(NH40:NK40),0)</f>
        <v>356.78000000000009</v>
      </c>
      <c r="NM40" s="50">
        <f>IF($B$12="ADS",SUM($P40+$AB40+$AN40+$AZ40+$BL40+$BX40+$CJ40+$CV40+$DH40+$DT40+$EF40+$ER40+$FD40+$FP40+$GB39+$GB40+$GN40+$GZ40+$HL40+$HX40+$IJ40+$IV40+$JH40+$JT40+$KF40+$KR40+$LD40+$LP40+$MB40+$MN40+$MZ40+$NL40),0)</f>
        <v>10752.320000000003</v>
      </c>
    </row>
    <row r="41" spans="1:377" ht="15.75" hidden="1" thickBot="1">
      <c r="A41" s="78"/>
      <c r="B41" s="81"/>
      <c r="C41" s="81"/>
      <c r="D41" s="51"/>
      <c r="E41" s="72"/>
      <c r="F41" s="72"/>
      <c r="G41" s="75"/>
      <c r="H41" s="69"/>
      <c r="I41" s="69"/>
      <c r="J41" s="69"/>
      <c r="K41" s="69"/>
      <c r="L41" s="57">
        <f>_xlfn.IFS(L$7="X",H$40*[1]Données!$H$24,E$3="Samedi",H$40*[1]Données!$D$24,E$3="Dimanche",H$40*[1]Données!$F$24,$B40="SSIAP1",H$40*[1]Données!$B$24)</f>
        <v>0</v>
      </c>
      <c r="M41" s="57">
        <f>_xlfn.IFS(L$7="X",$I40*[1]Données!$I$24,E$3="Samedi",$I40*[1]Données!$D$24,E$3="Dimanche",$I40*[1]Données!$F$24,$B40="SSIAP1",$I40*[1]Données!$C$24)</f>
        <v>433.36</v>
      </c>
      <c r="N41" s="57">
        <f>_xlfn.IFS(L$7="X",$J40*[1]Données!$I$24,E$3="Samedi",$J40*[1]Données!$D$24,E$3="Dimanche",$J40*[1]Données!$F$24,$B40="SSIAP1",$J40*[1]Données!$C$24)</f>
        <v>54.17</v>
      </c>
      <c r="O41" s="57">
        <f>_xlfn.IFS(L$7="X",$K40*[1]Données!$I$24,E$3="Samedi",$K40*[1]Données!$D$24,E$3="Dimanche",$K40*[1]Données!$F$24,$B40="SSIAP1",$K40*[1]Données!$B$24)</f>
        <v>54.170000000000101</v>
      </c>
      <c r="P41" s="57">
        <f>IF($B40="SSIAP1",SUM(L41:O41),0)</f>
        <v>0</v>
      </c>
      <c r="Q41" s="72"/>
      <c r="R41" s="72"/>
      <c r="S41" s="75"/>
      <c r="T41" s="69"/>
      <c r="U41" s="69"/>
      <c r="V41" s="69"/>
      <c r="W41" s="69"/>
      <c r="X41" s="57" t="e">
        <f>_xlfn.IFS(X$7="X",T$40*[1]Données!$H$24,Q$3="Samedi",T$40*[1]Données!$D$24,Q$3="Dimanche",T$40*[1]Données!$F$24,$B40="SSIAP1",T$40*[1]Données!$B$24)</f>
        <v>#N/A</v>
      </c>
      <c r="Y41" s="57" t="e">
        <f>_xlfn.IFS(X$7="X",$I40*[1]Données!$I$24,Q$3="Samedi",$I40*[1]Données!$D$24,Q$3="Dimanche",$I40*[1]Données!$F$24,$B40="SSIAP1",$I40*[1]Données!$C$24)</f>
        <v>#N/A</v>
      </c>
      <c r="Z41" s="57" t="e">
        <f>_xlfn.IFS(X$7="X",$J40*[1]Données!$I$24,Q$3="Samedi",$J40*[1]Données!$D$24,Q$3="Dimanche",$J40*[1]Données!$F$24,$B40="SSIAP1",$J40*[1]Données!$C$24)</f>
        <v>#N/A</v>
      </c>
      <c r="AA41" s="57" t="e">
        <f>_xlfn.IFS(X$7="X",$K40*[1]Données!$I$24,Q$3="Samedi",$K40*[1]Données!$D$24,Q$3="Dimanche",$K40*[1]Données!$F$24,$B40="SSIAP1",$K40*[1]Données!$B$24)</f>
        <v>#N/A</v>
      </c>
      <c r="AB41" s="57">
        <f>IF($B40="SSIAP1",SUM(X41:AA41),0)</f>
        <v>0</v>
      </c>
      <c r="AC41" s="72"/>
      <c r="AD41" s="72"/>
      <c r="AE41" s="75"/>
      <c r="AF41" s="69"/>
      <c r="AG41" s="69"/>
      <c r="AH41" s="69"/>
      <c r="AI41" s="69"/>
      <c r="AJ41" s="57" t="e">
        <f>_xlfn.IFS(AJ$7="X",AF$40*[1]Données!$H$24,AC$3="Samedi",AF$40*[1]Données!$D$24,AC$3="Dimanche",AF$40*[1]Données!$F$24,$B40="SSIAP1",AF$40*[1]Données!$B$24)</f>
        <v>#N/A</v>
      </c>
      <c r="AK41" s="57" t="e">
        <f>_xlfn.IFS(AJ$7="X",$I40*[1]Données!$I$24,AC$3="Samedi",$I40*[1]Données!$D$24,AC$3="Dimanche",$I40*[1]Données!$F$24,$B40="SSIAP1",$I40*[1]Données!$C$24)</f>
        <v>#N/A</v>
      </c>
      <c r="AL41" s="57" t="e">
        <f>_xlfn.IFS(AJ$7="X",$J40*[1]Données!$I$24,AC$3="Samedi",$J40*[1]Données!$D$24,AC$3="Dimanche",$J40*[1]Données!$F$24,$B40="SSIAP1",$J40*[1]Données!$C$24)</f>
        <v>#N/A</v>
      </c>
      <c r="AM41" s="57" t="e">
        <f>_xlfn.IFS(AJ$7="X",$K40*[1]Données!$I$24,AC$3="Samedi",$K40*[1]Données!$D$24,AC$3="Dimanche",$K40*[1]Données!$F$24,$B40="SSIAP1",$K40*[1]Données!$B$24)</f>
        <v>#N/A</v>
      </c>
      <c r="AN41" s="57">
        <f>IF($B40="SSIAP1",SUM(AJ41:AM41),0)</f>
        <v>0</v>
      </c>
      <c r="AO41" s="72"/>
      <c r="AP41" s="72"/>
      <c r="AQ41" s="75"/>
      <c r="AR41" s="69"/>
      <c r="AS41" s="69"/>
      <c r="AT41" s="69"/>
      <c r="AU41" s="69"/>
      <c r="AV41" s="57" t="e">
        <f>_xlfn.IFS(AV$7="X",AR$40*[1]Données!$H$24,AO$3="Samedi",AR$40*[1]Données!$D$24,AO$3="Dimanche",AR$40*[1]Données!$F$24,$B40="SSIAP1",AR$40*[1]Données!$B$24)</f>
        <v>#N/A</v>
      </c>
      <c r="AW41" s="57" t="e">
        <f>_xlfn.IFS(AV$7="X",$I40*[1]Données!$I$24,AO$3="Samedi",$I40*[1]Données!$D$24,AO$3="Dimanche",$I40*[1]Données!$F$24,$B40="SSIAP1",$I40*[1]Données!$C$24)</f>
        <v>#N/A</v>
      </c>
      <c r="AX41" s="57" t="e">
        <f>_xlfn.IFS(AV$7="X",$J40*[1]Données!$I$24,AO$3="Samedi",$J40*[1]Données!$D$24,AO$3="Dimanche",$J40*[1]Données!$F$24,$B40="SSIAP1",$J40*[1]Données!$C$24)</f>
        <v>#N/A</v>
      </c>
      <c r="AY41" s="57" t="e">
        <f>_xlfn.IFS(AV$7="X",$K40*[1]Données!$I$24,AO$3="Samedi",$K40*[1]Données!$D$24,AO$3="Dimanche",$K40*[1]Données!$F$24,$B40="SSIAP1",$K40*[1]Données!$B$24)</f>
        <v>#N/A</v>
      </c>
      <c r="AZ41" s="57">
        <f>IF($B40="SSIAP1",SUM(AV41:AY41),0)</f>
        <v>0</v>
      </c>
      <c r="BA41" s="72"/>
      <c r="BB41" s="72"/>
      <c r="BC41" s="75"/>
      <c r="BD41" s="69"/>
      <c r="BE41" s="69"/>
      <c r="BF41" s="69"/>
      <c r="BG41" s="69"/>
      <c r="BH41" s="57">
        <f>_xlfn.IFS(BH$7="X",BD$40*[1]Données!$H$24,BA$3="Samedi",BD$40*[1]Données!$D$24,BA$3="Dimanche",BD$40*[1]Données!$F$24,$B40="SSIAP1",BD$40*[1]Données!$B$24)</f>
        <v>97.6</v>
      </c>
      <c r="BI41" s="57">
        <f>_xlfn.IFS(BH$7="X",$I40*[1]Données!$I$24,BA$3="Samedi",$I40*[1]Données!$D$24,BA$3="Dimanche",$I40*[1]Données!$F$24,$B40="SSIAP1",$I40*[1]Données!$C$24)</f>
        <v>195.2</v>
      </c>
      <c r="BJ41" s="57">
        <f>_xlfn.IFS(BH$7="X",$J40*[1]Données!$I$24,BA$3="Samedi",$J40*[1]Données!$D$24,BA$3="Dimanche",$J40*[1]Données!$F$24,$B40="SSIAP1",$J40*[1]Données!$C$24)</f>
        <v>24.4</v>
      </c>
      <c r="BK41" s="57">
        <f>_xlfn.IFS(BH$7="X",$K40*[1]Données!$I$24,BA$3="Samedi",$K40*[1]Données!$D$24,BA$3="Dimanche",$K40*[1]Données!$F$24,$B40="SSIAP1",$K40*[1]Données!$B$24)</f>
        <v>24.400000000000041</v>
      </c>
      <c r="BL41" s="57">
        <f>IF($B40="SSIAP1",SUM(BH41:BK41),0)</f>
        <v>0</v>
      </c>
      <c r="BM41" s="72"/>
      <c r="BN41" s="72"/>
      <c r="BO41" s="75"/>
      <c r="BP41" s="69"/>
      <c r="BQ41" s="69"/>
      <c r="BR41" s="69"/>
      <c r="BS41" s="69"/>
      <c r="BT41" s="57">
        <f>_xlfn.IFS(BT$7="X",BP$40*[1]Données!$H$24,BM$3="Samedi",BP$40*[1]Données!$D$24,BM$3="Dimanche",BP$40*[1]Données!$F$24,$B40="SSIAP1",BP$40*[1]Données!$B$24)</f>
        <v>107.36</v>
      </c>
      <c r="BU41" s="57">
        <f>_xlfn.IFS(BT$7="X",$I40*[1]Données!$I$24,BM$3="Samedi",$I40*[1]Données!$D$24,BM$3="Dimanche",$I40*[1]Données!$F$24,$B40="SSIAP1",$I40*[1]Données!$C$24)</f>
        <v>214.72</v>
      </c>
      <c r="BV41" s="57">
        <f>_xlfn.IFS(BT$7="X",$J40*[1]Données!$I$24,BM$3="Samedi",$J40*[1]Données!$D$24,BM$3="Dimanche",$J40*[1]Données!$F$24,$B40="SSIAP1",$J40*[1]Données!$C$24)</f>
        <v>26.84</v>
      </c>
      <c r="BW41" s="57">
        <f>_xlfn.IFS(BT$7="X",$K40*[1]Données!$I$24,BM$3="Samedi",$K40*[1]Données!$D$24,BM$3="Dimanche",$K40*[1]Données!$F$24,$B40="SSIAP1",$K40*[1]Données!$B$24)</f>
        <v>26.840000000000046</v>
      </c>
      <c r="BX41" s="57">
        <f>IF($B40="SSIAP1",SUM(BT41:BW41),0)</f>
        <v>0</v>
      </c>
      <c r="BY41" s="72"/>
      <c r="BZ41" s="72"/>
      <c r="CA41" s="75"/>
      <c r="CB41" s="69"/>
      <c r="CC41" s="69"/>
      <c r="CD41" s="69"/>
      <c r="CE41" s="69"/>
      <c r="CF41" s="57" t="e">
        <f>_xlfn.IFS(CF$7="X",CB$40*[1]Données!$H$24,BY$3="Samedi",CB$40*[1]Données!$D$24,BY$3="Dimanche",CB$40*[1]Données!$F$24,$B40="SSIAP1",CB$40*[1]Données!$B$24)</f>
        <v>#N/A</v>
      </c>
      <c r="CG41" s="57" t="e">
        <f>_xlfn.IFS(CF$7="X",$I40*[1]Données!$I$24,BY$3="Samedi",$I40*[1]Données!$D$24,BY$3="Dimanche",$I40*[1]Données!$F$24,$B40="SSIAP1",$I40*[1]Données!$C$24)</f>
        <v>#N/A</v>
      </c>
      <c r="CH41" s="57" t="e">
        <f>_xlfn.IFS(CF$7="X",$J40*[1]Données!$I$24,BY$3="Samedi",$J40*[1]Données!$D$24,BY$3="Dimanche",$J40*[1]Données!$F$24,$B40="SSIAP1",$J40*[1]Données!$C$24)</f>
        <v>#N/A</v>
      </c>
      <c r="CI41" s="57" t="e">
        <f>_xlfn.IFS(CF$7="X",$K40*[1]Données!$I$24,BY$3="Samedi",$K40*[1]Données!$D$24,BY$3="Dimanche",$K40*[1]Données!$F$24,$B40="SSIAP1",$K40*[1]Données!$B$24)</f>
        <v>#N/A</v>
      </c>
      <c r="CJ41" s="57">
        <f>IF($B40="SSIAP1",SUM(CF41:CI41),0)</f>
        <v>0</v>
      </c>
      <c r="CK41" s="72"/>
      <c r="CL41" s="72"/>
      <c r="CM41" s="75"/>
      <c r="CN41" s="69"/>
      <c r="CO41" s="69"/>
      <c r="CP41" s="69"/>
      <c r="CQ41" s="69"/>
      <c r="CR41" s="57" t="e">
        <f>_xlfn.IFS(CR$7="X",CN$40*[1]Données!$H$24,CK$3="Samedi",CN$40*[1]Données!$D$24,CK$3="Dimanche",CN$40*[1]Données!$F$24,$B40="SSIAP1",CN$40*[1]Données!$B$24)</f>
        <v>#N/A</v>
      </c>
      <c r="CS41" s="57" t="e">
        <f>_xlfn.IFS(CR$7="X",$I40*[1]Données!$I$24,CK$3="Samedi",$I40*[1]Données!$D$24,CK$3="Dimanche",$I40*[1]Données!$F$24,$B40="SSIAP1",$I40*[1]Données!$C$24)</f>
        <v>#N/A</v>
      </c>
      <c r="CT41" s="57" t="e">
        <f>_xlfn.IFS(CR$7="X",$J40*[1]Données!$I$24,CK$3="Samedi",$J40*[1]Données!$D$24,CK$3="Dimanche",$J40*[1]Données!$F$24,$B40="SSIAP1",$J40*[1]Données!$C$24)</f>
        <v>#N/A</v>
      </c>
      <c r="CU41" s="57" t="e">
        <f>_xlfn.IFS(CR$7="X",$K40*[1]Données!$I$24,CK$3="Samedi",$K40*[1]Données!$D$24,CK$3="Dimanche",$K40*[1]Données!$F$24,$B40="SSIAP1",$K40*[1]Données!$B$24)</f>
        <v>#N/A</v>
      </c>
      <c r="CV41" s="57">
        <f>IF($B40="SSIAP1",SUM(CR41:CU41),0)</f>
        <v>0</v>
      </c>
      <c r="CW41" s="72"/>
      <c r="CX41" s="72"/>
      <c r="CY41" s="75"/>
      <c r="CZ41" s="69"/>
      <c r="DA41" s="69"/>
      <c r="DB41" s="69"/>
      <c r="DC41" s="69"/>
      <c r="DD41" s="57" t="e">
        <f>_xlfn.IFS(DD$7="X",CZ$40*[1]Données!$H$24,CW$3="Samedi",CZ$40*[1]Données!$D$24,CW$3="Dimanche",CZ$40*[1]Données!$F$24,$B40="SSIAP1",CZ$40*[1]Données!$B$24)</f>
        <v>#N/A</v>
      </c>
      <c r="DE41" s="57" t="e">
        <f>_xlfn.IFS(DD$7="X",$I40*[1]Données!$I$24,CW$3="Samedi",$I40*[1]Données!$D$24,CW$3="Dimanche",$I40*[1]Données!$F$24,$B40="SSIAP1",$I40*[1]Données!$C$24)</f>
        <v>#N/A</v>
      </c>
      <c r="DF41" s="57" t="e">
        <f>_xlfn.IFS(DD$7="X",$J40*[1]Données!$I$24,CW$3="Samedi",$J40*[1]Données!$D$24,CW$3="Dimanche",$J40*[1]Données!$F$24,$B40="SSIAP1",$J40*[1]Données!$C$24)</f>
        <v>#N/A</v>
      </c>
      <c r="DG41" s="57" t="e">
        <f>_xlfn.IFS(DD$7="X",$K40*[1]Données!$I$24,CW$3="Samedi",$K40*[1]Données!$D$24,CW$3="Dimanche",$K40*[1]Données!$F$24,$B40="SSIAP1",$K40*[1]Données!$B$24)</f>
        <v>#N/A</v>
      </c>
      <c r="DH41" s="57">
        <f>IF($B40="SSIAP1",SUM(DD41:DG41),0)</f>
        <v>0</v>
      </c>
      <c r="DI41" s="72"/>
      <c r="DJ41" s="72"/>
      <c r="DK41" s="75"/>
      <c r="DL41" s="69"/>
      <c r="DM41" s="69"/>
      <c r="DN41" s="69"/>
      <c r="DO41" s="69"/>
      <c r="DP41" s="57" t="e">
        <f>_xlfn.IFS(DP$7="X",DL$40*[1]Données!$H$24,DI$3="Samedi",DL$40*[1]Données!$D$24,DI$3="Dimanche",DL$40*[1]Données!$F$24,$B40="SSIAP1",DL$40*[1]Données!$B$24)</f>
        <v>#N/A</v>
      </c>
      <c r="DQ41" s="57" t="e">
        <f>_xlfn.IFS(DP$7="X",$I40*[1]Données!$I$24,DI$3="Samedi",$I40*[1]Données!$D$24,DI$3="Dimanche",$I40*[1]Données!$F$24,$B40="SSIAP1",$I40*[1]Données!$C$24)</f>
        <v>#N/A</v>
      </c>
      <c r="DR41" s="57" t="e">
        <f>_xlfn.IFS(DP$7="X",$J40*[1]Données!$I$24,DI$3="Samedi",$J40*[1]Données!$D$24,DI$3="Dimanche",$J40*[1]Données!$F$24,$B40="SSIAP1",$J40*[1]Données!$C$24)</f>
        <v>#N/A</v>
      </c>
      <c r="DS41" s="57" t="e">
        <f>_xlfn.IFS(DP$7="X",$K40*[1]Données!$I$24,DI$3="Samedi",$K40*[1]Données!$D$24,DI$3="Dimanche",$K40*[1]Données!$F$24,$B40="SSIAP1",$K40*[1]Données!$B$24)</f>
        <v>#N/A</v>
      </c>
      <c r="DT41" s="57">
        <f>IF($B40="SSIAP1",SUM(DP41:DS41),0)</f>
        <v>0</v>
      </c>
      <c r="DU41" s="72"/>
      <c r="DV41" s="72"/>
      <c r="DW41" s="75"/>
      <c r="DX41" s="69"/>
      <c r="DY41" s="69"/>
      <c r="DZ41" s="69"/>
      <c r="EA41" s="69"/>
      <c r="EB41" s="57" t="e">
        <f>_xlfn.IFS(EB$7="X",DX$40*[1]Données!$H$24,DU$3="Samedi",DX$40*[1]Données!$D$24,DU$3="Dimanche",DX$40*[1]Données!$F$24,$B40="SSIAP1",DX$40*[1]Données!$B$24)</f>
        <v>#N/A</v>
      </c>
      <c r="EC41" s="57" t="e">
        <f>_xlfn.IFS(EB$7="X",$I40*[1]Données!$I$24,DU$3="Samedi",$I40*[1]Données!$D$24,DU$3="Dimanche",$I40*[1]Données!$F$24,$B40="SSIAP1",$I40*[1]Données!$C$24)</f>
        <v>#N/A</v>
      </c>
      <c r="ED41" s="57" t="e">
        <f>_xlfn.IFS(EB$7="X",$J40*[1]Données!$I$24,DU$3="Samedi",$J40*[1]Données!$D$24,DU$3="Dimanche",$J40*[1]Données!$F$24,$B40="SSIAP1",$J40*[1]Données!$C$24)</f>
        <v>#N/A</v>
      </c>
      <c r="EE41" s="57" t="e">
        <f>_xlfn.IFS(EB$7="X",$K40*[1]Données!$I$24,DU$3="Samedi",$K40*[1]Données!$D$24,DU$3="Dimanche",$K40*[1]Données!$F$24,$B40="SSIAP1",$K40*[1]Données!$B$24)</f>
        <v>#N/A</v>
      </c>
      <c r="EF41" s="57">
        <f>IF($B40="SSIAP1",SUM(EB41:EE41),0)</f>
        <v>0</v>
      </c>
      <c r="EG41" s="72"/>
      <c r="EH41" s="72"/>
      <c r="EI41" s="75"/>
      <c r="EJ41" s="69"/>
      <c r="EK41" s="69"/>
      <c r="EL41" s="69"/>
      <c r="EM41" s="69"/>
      <c r="EN41" s="57">
        <f>_xlfn.IFS(EN$7="X",EJ$40*[1]Données!$H$24,EG$3="Samedi",EJ$40*[1]Données!$D$24,EG$3="Dimanche",EJ$40*[1]Données!$F$24,$B40="SSIAP1",EJ$40*[1]Données!$B$24)</f>
        <v>97.6</v>
      </c>
      <c r="EO41" s="57">
        <f>_xlfn.IFS(EN$7="X",$I40*[1]Données!$I$24,EG$3="Samedi",$I40*[1]Données!$D$24,EG$3="Dimanche",$I40*[1]Données!$F$24,$B40="SSIAP1",$I40*[1]Données!$C$24)</f>
        <v>195.2</v>
      </c>
      <c r="EP41" s="57">
        <f>_xlfn.IFS(EN$7="X",$J40*[1]Données!$I$24,EG$3="Samedi",$J40*[1]Données!$D$24,EG$3="Dimanche",$J40*[1]Données!$F$24,$B40="SSIAP1",$J40*[1]Données!$C$24)</f>
        <v>24.4</v>
      </c>
      <c r="EQ41" s="57">
        <f>_xlfn.IFS(EN$7="X",$K40*[1]Données!$I$24,EG$3="Samedi",$K40*[1]Données!$D$24,EG$3="Dimanche",$K40*[1]Données!$F$24,$B40="SSIAP1",$K40*[1]Données!$B$24)</f>
        <v>24.400000000000041</v>
      </c>
      <c r="ER41" s="57">
        <f>IF($B40="SSIAP1",SUM(EN41:EQ41),0)</f>
        <v>0</v>
      </c>
      <c r="ES41" s="72"/>
      <c r="ET41" s="72"/>
      <c r="EU41" s="75"/>
      <c r="EV41" s="69"/>
      <c r="EW41" s="69"/>
      <c r="EX41" s="69"/>
      <c r="EY41" s="69"/>
      <c r="EZ41" s="57">
        <f>_xlfn.IFS(EZ$7="X",EV$40*[1]Données!$H$24,ES$3="Samedi",EV$40*[1]Données!$D$24,ES$3="Dimanche",EV$40*[1]Données!$F$24,$B40="SSIAP1",EV$40*[1]Données!$B$24)</f>
        <v>107.36</v>
      </c>
      <c r="FA41" s="57">
        <f>_xlfn.IFS(EZ$7="X",$I40*[1]Données!$I$24,ES$3="Samedi",$I40*[1]Données!$D$24,ES$3="Dimanche",$I40*[1]Données!$F$24,$B40="SSIAP1",$I40*[1]Données!$C$24)</f>
        <v>214.72</v>
      </c>
      <c r="FB41" s="57">
        <f>_xlfn.IFS(EZ$7="X",$J40*[1]Données!$I$24,ES$3="Samedi",$J40*[1]Données!$D$24,ES$3="Dimanche",$J40*[1]Données!$F$24,$B40="SSIAP1",$J40*[1]Données!$C$24)</f>
        <v>26.84</v>
      </c>
      <c r="FC41" s="57">
        <f>_xlfn.IFS(EZ$7="X",$K40*[1]Données!$I$24,ES$3="Samedi",$K40*[1]Données!$D$24,ES$3="Dimanche",$K40*[1]Données!$F$24,$B40="SSIAP1",$K40*[1]Données!$B$24)</f>
        <v>26.840000000000046</v>
      </c>
      <c r="FD41" s="57">
        <f>IF($B40="SSIAP1",SUM(EZ41:FC41),0)</f>
        <v>0</v>
      </c>
      <c r="FE41" s="72"/>
      <c r="FF41" s="72"/>
      <c r="FG41" s="75"/>
      <c r="FH41" s="69"/>
      <c r="FI41" s="69"/>
      <c r="FJ41" s="69"/>
      <c r="FK41" s="69"/>
      <c r="FL41" s="57" t="e">
        <f>_xlfn.IFS(FL$7="X",FH$40*[1]Données!$H$24,FE$3="Samedi",FH$40*[1]Données!$D$24,FE$3="Dimanche",FH$40*[1]Données!$F$24,$B40="SSIAP1",FH$40*[1]Données!$B$24)</f>
        <v>#N/A</v>
      </c>
      <c r="FM41" s="57" t="e">
        <f>_xlfn.IFS(FL$7="X",$I40*[1]Données!$I$24,FE$3="Samedi",$I40*[1]Données!$D$24,FE$3="Dimanche",$I40*[1]Données!$F$24,$B40="SSIAP1",$I40*[1]Données!$C$24)</f>
        <v>#N/A</v>
      </c>
      <c r="FN41" s="57" t="e">
        <f>_xlfn.IFS(FL$7="X",$J40*[1]Données!$I$24,FE$3="Samedi",$J40*[1]Données!$D$24,FE$3="Dimanche",$J40*[1]Données!$F$24,$B40="SSIAP1",$J40*[1]Données!$C$24)</f>
        <v>#N/A</v>
      </c>
      <c r="FO41" s="57" t="e">
        <f>_xlfn.IFS(FL$7="X",$K40*[1]Données!$I$24,FE$3="Samedi",$K40*[1]Données!$D$24,FE$3="Dimanche",$K40*[1]Données!$F$24,$B40="SSIAP1",$K40*[1]Données!$B$24)</f>
        <v>#N/A</v>
      </c>
      <c r="FP41" s="57">
        <f>IF($B40="SSIAP1",SUM(FL41:FO41),0)</f>
        <v>0</v>
      </c>
      <c r="FQ41" s="72"/>
      <c r="FR41" s="72"/>
      <c r="FS41" s="75"/>
      <c r="FT41" s="69"/>
      <c r="FU41" s="69"/>
      <c r="FV41" s="69"/>
      <c r="FW41" s="69"/>
      <c r="FX41" s="57" t="e">
        <f>_xlfn.IFS(FX$7="X",FT$40*[1]Données!$H$24,FQ$3="Samedi",FT$40*[1]Données!$D$24,FQ$3="Dimanche",FT$40*[1]Données!$F$24,$B40="SSIAP1",FT$40*[1]Données!$B$24)</f>
        <v>#N/A</v>
      </c>
      <c r="FY41" s="57" t="e">
        <f>_xlfn.IFS(FX$7="X",$I40*[1]Données!$I$24,FQ$3="Samedi",$I40*[1]Données!$D$24,FQ$3="Dimanche",$I40*[1]Données!$F$24,$B40="SSIAP1",$I40*[1]Données!$C$24)</f>
        <v>#N/A</v>
      </c>
      <c r="FZ41" s="57" t="e">
        <f>_xlfn.IFS(FX$7="X",$J40*[1]Données!$I$24,FQ$3="Samedi",$J40*[1]Données!$D$24,FQ$3="Dimanche",$J40*[1]Données!$F$24,$B40="SSIAP1",$J40*[1]Données!$C$24)</f>
        <v>#N/A</v>
      </c>
      <c r="GA41" s="57" t="e">
        <f>_xlfn.IFS(FX$7="X",$K40*[1]Données!$I$24,FQ$3="Samedi",$K40*[1]Données!$D$24,FQ$3="Dimanche",$K40*[1]Données!$F$24,$B40="SSIAP1",$K40*[1]Données!$B$24)</f>
        <v>#N/A</v>
      </c>
      <c r="GB41" s="57">
        <f>IF($B40="SSIAP1",SUM(FX41:GA41),0)</f>
        <v>0</v>
      </c>
      <c r="GC41" s="72"/>
      <c r="GD41" s="72"/>
      <c r="GE41" s="75"/>
      <c r="GF41" s="69"/>
      <c r="GG41" s="69"/>
      <c r="GH41" s="69"/>
      <c r="GI41" s="69"/>
      <c r="GJ41" s="57" t="e">
        <f>_xlfn.IFS(GJ$7="X",GF$40*[1]Données!$H$24,GC$3="Samedi",GF$40*[1]Données!$D$24,GC$3="Dimanche",GF$40*[1]Données!$F$24,$B40="SSIAP1",GF$40*[1]Données!$B$24)</f>
        <v>#N/A</v>
      </c>
      <c r="GK41" s="57" t="e">
        <f>_xlfn.IFS(GJ$7="X",$I40*[1]Données!$I$24,GC$3="Samedi",$I40*[1]Données!$D$24,GC$3="Dimanche",$I40*[1]Données!$F$24,$B40="SSIAP1",$I40*[1]Données!$C$24)</f>
        <v>#N/A</v>
      </c>
      <c r="GL41" s="57" t="e">
        <f>_xlfn.IFS(GJ$7="X",$J40*[1]Données!$I$24,GC$3="Samedi",$J40*[1]Données!$D$24,GC$3="Dimanche",$J40*[1]Données!$F$24,$B40="SSIAP1",$J40*[1]Données!$C$24)</f>
        <v>#N/A</v>
      </c>
      <c r="GM41" s="57" t="e">
        <f>_xlfn.IFS(GJ$7="X",$K40*[1]Données!$I$24,GC$3="Samedi",$K40*[1]Données!$D$24,GC$3="Dimanche",$K40*[1]Données!$F$24,$B40="SSIAP1",$K40*[1]Données!$B$24)</f>
        <v>#N/A</v>
      </c>
      <c r="GN41" s="57">
        <f>IF($B40="SSIAP1",SUM(GJ41:GM41),0)</f>
        <v>0</v>
      </c>
      <c r="GO41" s="72"/>
      <c r="GP41" s="72"/>
      <c r="GQ41" s="75"/>
      <c r="GR41" s="69"/>
      <c r="GS41" s="69"/>
      <c r="GT41" s="69"/>
      <c r="GU41" s="69"/>
      <c r="GV41" s="57" t="e">
        <f>_xlfn.IFS(GV$7="X",GR$40*[1]Données!$H$24,GO$3="Samedi",GR$40*[1]Données!$D$24,GO$3="Dimanche",GR$40*[1]Données!$F$24,$B40="SSIAP1",GR$40*[1]Données!$B$24)</f>
        <v>#N/A</v>
      </c>
      <c r="GW41" s="57" t="e">
        <f>_xlfn.IFS(GV$7="X",$I40*[1]Données!$I$24,GO$3="Samedi",$I40*[1]Données!$D$24,GO$3="Dimanche",$I40*[1]Données!$F$24,$B40="SSIAP1",$I40*[1]Données!$C$24)</f>
        <v>#N/A</v>
      </c>
      <c r="GX41" s="57" t="e">
        <f>_xlfn.IFS(GV$7="X",$J40*[1]Données!$I$24,GO$3="Samedi",$J40*[1]Données!$D$24,GO$3="Dimanche",$J40*[1]Données!$F$24,$B40="SSIAP1",$J40*[1]Données!$C$24)</f>
        <v>#N/A</v>
      </c>
      <c r="GY41" s="57" t="e">
        <f>_xlfn.IFS(GV$7="X",$K40*[1]Données!$I$24,GO$3="Samedi",$K40*[1]Données!$D$24,GO$3="Dimanche",$K40*[1]Données!$F$24,$B40="SSIAP1",$K40*[1]Données!$B$24)</f>
        <v>#N/A</v>
      </c>
      <c r="GZ41" s="57">
        <f>IF($B40="SSIAP1",SUM(GV41:GY41),0)</f>
        <v>0</v>
      </c>
      <c r="HA41" s="72"/>
      <c r="HB41" s="72"/>
      <c r="HC41" s="75"/>
      <c r="HD41" s="69"/>
      <c r="HE41" s="69"/>
      <c r="HF41" s="69"/>
      <c r="HG41" s="69"/>
      <c r="HH41" s="57" t="e">
        <f>_xlfn.IFS(HH$7="X",HD$40*[1]Données!$H$24,HA$3="Samedi",HD$40*[1]Données!$D$24,HA$3="Dimanche",HD$40*[1]Données!$F$24,$B40="SSIAP1",HD$40*[1]Données!$B$24)</f>
        <v>#N/A</v>
      </c>
      <c r="HI41" s="57" t="e">
        <f>_xlfn.IFS(HH$7="X",$I40*[1]Données!$I$24,HA$3="Samedi",$I40*[1]Données!$D$24,HA$3="Dimanche",$I40*[1]Données!$F$24,$B40="SSIAP1",$I40*[1]Données!$C$24)</f>
        <v>#N/A</v>
      </c>
      <c r="HJ41" s="57" t="e">
        <f>_xlfn.IFS(HH$7="X",$J40*[1]Données!$I$24,HA$3="Samedi",$J40*[1]Données!$D$24,HA$3="Dimanche",$J40*[1]Données!$F$24,$B40="SSIAP1",$J40*[1]Données!$C$24)</f>
        <v>#N/A</v>
      </c>
      <c r="HK41" s="57" t="e">
        <f>_xlfn.IFS(HH$7="X",$K40*[1]Données!$I$24,HA$3="Samedi",$K40*[1]Données!$D$24,HA$3="Dimanche",$K40*[1]Données!$F$24,$B40="SSIAP1",$K40*[1]Données!$B$24)</f>
        <v>#N/A</v>
      </c>
      <c r="HL41" s="57">
        <f>IF($B40="SSIAP1",SUM(HH41:HK41),0)</f>
        <v>0</v>
      </c>
      <c r="HM41" s="72"/>
      <c r="HN41" s="72"/>
      <c r="HO41" s="75"/>
      <c r="HP41" s="69"/>
      <c r="HQ41" s="69"/>
      <c r="HR41" s="69"/>
      <c r="HS41" s="69"/>
      <c r="HT41" s="57">
        <f>_xlfn.IFS(HT$7="X",HP$40*[1]Données!$H$24,HM$3="Samedi",HP$40*[1]Données!$D$24,HM$3="Dimanche",HP$40*[1]Données!$F$24,$B40="SSIAP1",HP$40*[1]Données!$B$24)</f>
        <v>97.6</v>
      </c>
      <c r="HU41" s="57">
        <f>_xlfn.IFS(HT$7="X",$I40*[1]Données!$I$24,HM$3="Samedi",$I40*[1]Données!$D$24,HM$3="Dimanche",$I40*[1]Données!$F$24,$B40="SSIAP1",$I40*[1]Données!$C$24)</f>
        <v>195.2</v>
      </c>
      <c r="HV41" s="57">
        <f>_xlfn.IFS(HT$7="X",$J40*[1]Données!$I$24,HM$3="Samedi",$J40*[1]Données!$D$24,HM$3="Dimanche",$J40*[1]Données!$F$24,$B40="SSIAP1",$J40*[1]Données!$C$24)</f>
        <v>24.4</v>
      </c>
      <c r="HW41" s="57">
        <f>_xlfn.IFS(HT$7="X",$K40*[1]Données!$I$24,HM$3="Samedi",$K40*[1]Données!$D$24,HM$3="Dimanche",$K40*[1]Données!$F$24,$B40="SSIAP1",$K40*[1]Données!$B$24)</f>
        <v>24.400000000000041</v>
      </c>
      <c r="HX41" s="57">
        <f>IF($B40="SSIAP1",SUM(HT41:HW41),0)</f>
        <v>0</v>
      </c>
      <c r="HY41" s="72"/>
      <c r="HZ41" s="72"/>
      <c r="IA41" s="75"/>
      <c r="IB41" s="69"/>
      <c r="IC41" s="69"/>
      <c r="ID41" s="69"/>
      <c r="IE41" s="69"/>
      <c r="IF41" s="57">
        <f>_xlfn.IFS(IF$7="X",IB$40*[1]Données!$H$24,HY$3="Samedi",IB$40*[1]Données!$D$24,HY$3="Dimanche",IB$40*[1]Données!$F$24,$B40="SSIAP1",IB$40*[1]Données!$B$24)</f>
        <v>107.36</v>
      </c>
      <c r="IG41" s="57">
        <f>_xlfn.IFS(IF$7="X",$I40*[1]Données!$I$24,HY$3="Samedi",$I40*[1]Données!$D$24,HY$3="Dimanche",$I40*[1]Données!$F$24,$B40="SSIAP1",$I40*[1]Données!$C$24)</f>
        <v>214.72</v>
      </c>
      <c r="IH41" s="57">
        <f>_xlfn.IFS(IF$7="X",$J40*[1]Données!$I$24,HY$3="Samedi",$J40*[1]Données!$D$24,HY$3="Dimanche",$J40*[1]Données!$F$24,$B40="SSIAP1",$J40*[1]Données!$C$24)</f>
        <v>26.84</v>
      </c>
      <c r="II41" s="57">
        <f>_xlfn.IFS(IF$7="X",$K40*[1]Données!$I$24,HY$3="Samedi",$K40*[1]Données!$D$24,HY$3="Dimanche",$K40*[1]Données!$F$24,$B40="SSIAP1",$K40*[1]Données!$B$24)</f>
        <v>26.840000000000046</v>
      </c>
      <c r="IJ41" s="57">
        <f>IF($B40="SSIAP1",SUM(IF41:II41),0)</f>
        <v>0</v>
      </c>
      <c r="IK41" s="72"/>
      <c r="IL41" s="72"/>
      <c r="IM41" s="75"/>
      <c r="IN41" s="69"/>
      <c r="IO41" s="69"/>
      <c r="IP41" s="69"/>
      <c r="IQ41" s="69"/>
      <c r="IR41" s="57" t="e">
        <f>_xlfn.IFS(IR$7="X",IN$40*[1]Données!$H$24,IK$3="Samedi",IN$40*[1]Données!$D$24,IK$3="Dimanche",IN$40*[1]Données!$F$24,$B40="SSIAP1",IN$40*[1]Données!$B$24)</f>
        <v>#N/A</v>
      </c>
      <c r="IS41" s="57" t="e">
        <f>_xlfn.IFS(IR$7="X",$I40*[1]Données!$I$24,IK$3="Samedi",$I40*[1]Données!$D$24,IK$3="Dimanche",$I40*[1]Données!$F$24,$B40="SSIAP1",$I40*[1]Données!$C$24)</f>
        <v>#N/A</v>
      </c>
      <c r="IT41" s="57" t="e">
        <f>_xlfn.IFS(IR$7="X",$J40*[1]Données!$I$24,IK$3="Samedi",$J40*[1]Données!$D$24,IK$3="Dimanche",$J40*[1]Données!$F$24,$B40="SSIAP1",$J40*[1]Données!$C$24)</f>
        <v>#N/A</v>
      </c>
      <c r="IU41" s="57" t="e">
        <f>_xlfn.IFS(IR$7="X",$K40*[1]Données!$I$24,IK$3="Samedi",$K40*[1]Données!$D$24,IK$3="Dimanche",$K40*[1]Données!$F$24,$B40="SSIAP1",$K40*[1]Données!$B$24)</f>
        <v>#N/A</v>
      </c>
      <c r="IV41" s="57">
        <f>IF($B40="SSIAP1",SUM(IR41:IU41),0)</f>
        <v>0</v>
      </c>
      <c r="IW41" s="72"/>
      <c r="IX41" s="72"/>
      <c r="IY41" s="75"/>
      <c r="IZ41" s="69"/>
      <c r="JA41" s="69"/>
      <c r="JB41" s="69"/>
      <c r="JC41" s="69"/>
      <c r="JD41" s="57" t="e">
        <f>_xlfn.IFS(JD$7="X",IZ$40*[1]Données!$H$24,IW$3="Samedi",IZ$40*[1]Données!$D$24,IW$3="Dimanche",IZ$40*[1]Données!$F$24,$B40="SSIAP1",IZ$40*[1]Données!$B$24)</f>
        <v>#N/A</v>
      </c>
      <c r="JE41" s="57" t="e">
        <f>_xlfn.IFS(JD$7="X",$I40*[1]Données!$I$24,IW$3="Samedi",$I40*[1]Données!$D$24,IW$3="Dimanche",$I40*[1]Données!$F$24,$B40="SSIAP1",$I40*[1]Données!$C$24)</f>
        <v>#N/A</v>
      </c>
      <c r="JF41" s="57" t="e">
        <f>_xlfn.IFS(JD$7="X",$J40*[1]Données!$I$24,IW$3="Samedi",$J40*[1]Données!$D$24,IW$3="Dimanche",$J40*[1]Données!$F$24,$B40="SSIAP1",$J40*[1]Données!$C$24)</f>
        <v>#N/A</v>
      </c>
      <c r="JG41" s="57" t="e">
        <f>_xlfn.IFS(JD$7="X",$K40*[1]Données!$I$24,IW$3="Samedi",$K40*[1]Données!$D$24,IW$3="Dimanche",$K40*[1]Données!$F$24,$B40="SSIAP1",$K40*[1]Données!$B$24)</f>
        <v>#N/A</v>
      </c>
      <c r="JH41" s="57">
        <f>IF($B40="SSIAP1",SUM(JD41:JG41),0)</f>
        <v>0</v>
      </c>
      <c r="JI41" s="72"/>
      <c r="JJ41" s="72"/>
      <c r="JK41" s="75"/>
      <c r="JL41" s="69"/>
      <c r="JM41" s="69"/>
      <c r="JN41" s="69"/>
      <c r="JO41" s="69"/>
      <c r="JP41" s="57" t="e">
        <f>_xlfn.IFS(JP$7="X",JL$40*[1]Données!$H$24,JI$3="Samedi",JL$40*[1]Données!$D$24,JI$3="Dimanche",JL$40*[1]Données!$F$24,$B40="SSIAP1",JL$40*[1]Données!$B$24)</f>
        <v>#N/A</v>
      </c>
      <c r="JQ41" s="57" t="e">
        <f>_xlfn.IFS(JP$7="X",$I40*[1]Données!$I$24,JI$3="Samedi",$I40*[1]Données!$D$24,JI$3="Dimanche",$I40*[1]Données!$F$24,$B40="SSIAP1",$I40*[1]Données!$C$24)</f>
        <v>#N/A</v>
      </c>
      <c r="JR41" s="57" t="e">
        <f>_xlfn.IFS(JP$7="X",$J40*[1]Données!$I$24,JI$3="Samedi",$J40*[1]Données!$D$24,JI$3="Dimanche",$J40*[1]Données!$F$24,$B40="SSIAP1",$J40*[1]Données!$C$24)</f>
        <v>#N/A</v>
      </c>
      <c r="JS41" s="57" t="e">
        <f>_xlfn.IFS(JP$7="X",$K40*[1]Données!$I$24,JI$3="Samedi",$K40*[1]Données!$D$24,JI$3="Dimanche",$K40*[1]Données!$F$24,$B40="SSIAP1",$K40*[1]Données!$B$24)</f>
        <v>#N/A</v>
      </c>
      <c r="JT41" s="57">
        <f>IF($B40="SSIAP1",SUM(JP41:JS41),0)</f>
        <v>0</v>
      </c>
      <c r="JU41" s="72"/>
      <c r="JV41" s="72"/>
      <c r="JW41" s="75"/>
      <c r="JX41" s="69"/>
      <c r="JY41" s="69"/>
      <c r="JZ41" s="69"/>
      <c r="KA41" s="69"/>
      <c r="KB41" s="57" t="e">
        <f>_xlfn.IFS(KB$7="X",JX$40*[1]Données!$H$24,JU$3="Samedi",JX$40*[1]Données!$D$24,JU$3="Dimanche",JX$40*[1]Données!$F$24,$B40="SSIAP1",JX$40*[1]Données!$B$24)</f>
        <v>#N/A</v>
      </c>
      <c r="KC41" s="57" t="e">
        <f>_xlfn.IFS(KB$7="X",$I40*[1]Données!$I$24,JU$3="Samedi",$I40*[1]Données!$D$24,JU$3="Dimanche",$I40*[1]Données!$F$24,$B40="SSIAP1",$I40*[1]Données!$C$24)</f>
        <v>#N/A</v>
      </c>
      <c r="KD41" s="57" t="e">
        <f>_xlfn.IFS(KB$7="X",$J40*[1]Données!$I$24,JU$3="Samedi",$J40*[1]Données!$D$24,JU$3="Dimanche",$J40*[1]Données!$F$24,$B40="SSIAP1",$J40*[1]Données!$C$24)</f>
        <v>#N/A</v>
      </c>
      <c r="KE41" s="57" t="e">
        <f>_xlfn.IFS(KB$7="X",$K40*[1]Données!$I$24,JU$3="Samedi",$K40*[1]Données!$D$24,JU$3="Dimanche",$K40*[1]Données!$F$24,$B40="SSIAP1",$K40*[1]Données!$B$24)</f>
        <v>#N/A</v>
      </c>
      <c r="KF41" s="57">
        <f>IF($B40="SSIAP1",SUM(KB41:KE41),0)</f>
        <v>0</v>
      </c>
      <c r="KG41" s="72"/>
      <c r="KH41" s="72"/>
      <c r="KI41" s="75"/>
      <c r="KJ41" s="69"/>
      <c r="KK41" s="69"/>
      <c r="KL41" s="69"/>
      <c r="KM41" s="69"/>
      <c r="KN41" s="57" t="e">
        <f>_xlfn.IFS(KN$7="X",KJ$40*[1]Données!$H$24,KG$3="Samedi",KJ$40*[1]Données!$D$24,KG$3="Dimanche",KJ$40*[1]Données!$F$24,$B40="SSIAP1",KJ$40*[1]Données!$B$24)</f>
        <v>#N/A</v>
      </c>
      <c r="KO41" s="57" t="e">
        <f>_xlfn.IFS(KN$7="X",$I40*[1]Données!$I$24,KG$3="Samedi",$I40*[1]Données!$D$24,KG$3="Dimanche",$I40*[1]Données!$F$24,$B40="SSIAP1",$I40*[1]Données!$C$24)</f>
        <v>#N/A</v>
      </c>
      <c r="KP41" s="57" t="e">
        <f>_xlfn.IFS(KN$7="X",$J40*[1]Données!$I$24,KG$3="Samedi",$J40*[1]Données!$D$24,KG$3="Dimanche",$J40*[1]Données!$F$24,$B40="SSIAP1",$J40*[1]Données!$C$24)</f>
        <v>#N/A</v>
      </c>
      <c r="KQ41" s="57" t="e">
        <f>_xlfn.IFS(KN$7="X",$K40*[1]Données!$I$24,KG$3="Samedi",$K40*[1]Données!$D$24,KG$3="Dimanche",$K40*[1]Données!$F$24,$B40="SSIAP1",$K40*[1]Données!$B$24)</f>
        <v>#N/A</v>
      </c>
      <c r="KR41" s="57">
        <f>IF($B40="SSIAP1",SUM(KN41:KQ41),0)</f>
        <v>0</v>
      </c>
      <c r="KS41" s="72"/>
      <c r="KT41" s="72"/>
      <c r="KU41" s="75"/>
      <c r="KV41" s="69"/>
      <c r="KW41" s="69"/>
      <c r="KX41" s="69"/>
      <c r="KY41" s="69"/>
      <c r="KZ41" s="57">
        <f>_xlfn.IFS(KZ$7="X",KV$40*[1]Données!$H$24,KS$3="Samedi",KV$40*[1]Données!$D$24,KS$3="Dimanche",KV$40*[1]Données!$F$24,$B40="SSIAP1",KV$40*[1]Données!$B$24)</f>
        <v>97.6</v>
      </c>
      <c r="LA41" s="57">
        <f>_xlfn.IFS(KZ$7="X",$I40*[1]Données!$I$24,KS$3="Samedi",$I40*[1]Données!$D$24,KS$3="Dimanche",$I40*[1]Données!$F$24,$B40="SSIAP1",$I40*[1]Données!$C$24)</f>
        <v>195.2</v>
      </c>
      <c r="LB41" s="57">
        <f>_xlfn.IFS(KZ$7="X",$J40*[1]Données!$I$24,KS$3="Samedi",$J40*[1]Données!$D$24,KS$3="Dimanche",$J40*[1]Données!$F$24,$B40="SSIAP1",$J40*[1]Données!$C$24)</f>
        <v>24.4</v>
      </c>
      <c r="LC41" s="57">
        <f>_xlfn.IFS(KZ$7="X",$K40*[1]Données!$I$24,KS$3="Samedi",$K40*[1]Données!$D$24,KS$3="Dimanche",$K40*[1]Données!$F$24,$B40="SSIAP1",$K40*[1]Données!$B$24)</f>
        <v>24.400000000000041</v>
      </c>
      <c r="LD41" s="57">
        <f>IF($B40="SSIAP1",SUM(KZ41:LC41),0)</f>
        <v>0</v>
      </c>
      <c r="LE41" s="72"/>
      <c r="LF41" s="72"/>
      <c r="LG41" s="75"/>
      <c r="LH41" s="69"/>
      <c r="LI41" s="69"/>
      <c r="LJ41" s="69"/>
      <c r="LK41" s="69"/>
      <c r="LL41" s="57">
        <f>_xlfn.IFS(LL$7="X",LH$40*[1]Données!$H$24,LE$3="Samedi",LH$40*[1]Données!$D$24,LE$3="Dimanche",LH$40*[1]Données!$F$24,$B40="SSIAP1",LH$40*[1]Données!$B$24)</f>
        <v>107.36</v>
      </c>
      <c r="LM41" s="57">
        <f>_xlfn.IFS(LL$7="X",$I40*[1]Données!$I$24,LE$3="Samedi",$I40*[1]Données!$D$24,LE$3="Dimanche",$I40*[1]Données!$F$24,$B40="SSIAP1",$I40*[1]Données!$C$24)</f>
        <v>214.72</v>
      </c>
      <c r="LN41" s="57">
        <f>_xlfn.IFS(LL$7="X",$J40*[1]Données!$I$24,LE$3="Samedi",$J40*[1]Données!$D$24,LE$3="Dimanche",$J40*[1]Données!$F$24,$B40="SSIAP1",$J40*[1]Données!$C$24)</f>
        <v>26.84</v>
      </c>
      <c r="LO41" s="57">
        <f>_xlfn.IFS(LL$7="X",$K40*[1]Données!$I$24,LE$3="Samedi",$K40*[1]Données!$D$24,LE$3="Dimanche",$K40*[1]Données!$F$24,$B40="SSIAP1",$K40*[1]Données!$B$24)</f>
        <v>26.840000000000046</v>
      </c>
      <c r="LP41" s="57">
        <f>IF($B40="SSIAP1",SUM(LL41:LO41),0)</f>
        <v>0</v>
      </c>
      <c r="LQ41" s="72"/>
      <c r="LR41" s="72"/>
      <c r="LS41" s="75"/>
      <c r="LT41" s="69"/>
      <c r="LU41" s="69"/>
      <c r="LV41" s="69"/>
      <c r="LW41" s="69"/>
      <c r="LX41" s="57" t="e">
        <f>_xlfn.IFS(LX$7="X",LT$40*[1]Données!$H$24,LQ$3="Samedi",LT$40*[1]Données!$D$24,LQ$3="Dimanche",LT$40*[1]Données!$F$24,$B40="SSIAP1",LT$40*[1]Données!$B$24)</f>
        <v>#N/A</v>
      </c>
      <c r="LY41" s="57" t="e">
        <f>_xlfn.IFS(LX$7="X",$I40*[1]Données!$I$24,LQ$3="Samedi",$I40*[1]Données!$D$24,LQ$3="Dimanche",$I40*[1]Données!$F$24,$B40="SSIAP1",$I40*[1]Données!$C$24)</f>
        <v>#N/A</v>
      </c>
      <c r="LZ41" s="57" t="e">
        <f>_xlfn.IFS(LX$7="X",$J40*[1]Données!$I$24,LQ$3="Samedi",$J40*[1]Données!$D$24,LQ$3="Dimanche",$J40*[1]Données!$F$24,$B40="SSIAP1",$J40*[1]Données!$C$24)</f>
        <v>#N/A</v>
      </c>
      <c r="MA41" s="57" t="e">
        <f>_xlfn.IFS(LX$7="X",$K40*[1]Données!$I$24,LQ$3="Samedi",$K40*[1]Données!$D$24,LQ$3="Dimanche",$K40*[1]Données!$F$24,$B40="SSIAP1",$K40*[1]Données!$B$24)</f>
        <v>#N/A</v>
      </c>
      <c r="MB41" s="57">
        <f>IF($B40="SSIAP1",SUM(LX41:MA41),0)</f>
        <v>0</v>
      </c>
      <c r="MC41" s="72"/>
      <c r="MD41" s="72"/>
      <c r="ME41" s="75"/>
      <c r="MF41" s="69"/>
      <c r="MG41" s="69"/>
      <c r="MH41" s="69"/>
      <c r="MI41" s="69"/>
      <c r="MJ41" s="57" t="e">
        <f>_xlfn.IFS(MJ$7="X",MF$40*[1]Données!$H$24,MC$3="Samedi",MF$40*[1]Données!$D$24,MC$3="Dimanche",MF$40*[1]Données!$F$24,$B40="SSIAP1",MF$40*[1]Données!$B$24)</f>
        <v>#N/A</v>
      </c>
      <c r="MK41" s="57" t="e">
        <f>_xlfn.IFS(MJ$7="X",$I40*[1]Données!$I$24,MC$3="Samedi",$I40*[1]Données!$D$24,MC$3="Dimanche",$I40*[1]Données!$F$24,$B40="SSIAP1",$I40*[1]Données!$C$24)</f>
        <v>#N/A</v>
      </c>
      <c r="ML41" s="57" t="e">
        <f>_xlfn.IFS(MJ$7="X",$J40*[1]Données!$I$24,MC$3="Samedi",$J40*[1]Données!$D$24,MC$3="Dimanche",$J40*[1]Données!$F$24,$B40="SSIAP1",$J40*[1]Données!$C$24)</f>
        <v>#N/A</v>
      </c>
      <c r="MM41" s="57" t="e">
        <f>_xlfn.IFS(MJ$7="X",$K40*[1]Données!$I$24,MC$3="Samedi",$K40*[1]Données!$D$24,MC$3="Dimanche",$K40*[1]Données!$F$24,$B40="SSIAP1",$K40*[1]Données!$B$24)</f>
        <v>#N/A</v>
      </c>
      <c r="MN41" s="57">
        <f>IF($B40="SSIAP1",SUM(MJ41:MM41),0)</f>
        <v>0</v>
      </c>
      <c r="MO41" s="72"/>
      <c r="MP41" s="72"/>
      <c r="MQ41" s="75"/>
      <c r="MR41" s="69"/>
      <c r="MS41" s="69"/>
      <c r="MT41" s="69"/>
      <c r="MU41" s="69"/>
      <c r="MV41" s="57" t="e">
        <f>_xlfn.IFS(MV$7="X",MR$40*[1]Données!$H$24,MO$3="Samedi",MR$40*[1]Données!$D$24,MO$3="Dimanche",MR$40*[1]Données!$F$24,$B40="SSIAP1",MR$40*[1]Données!$B$24)</f>
        <v>#N/A</v>
      </c>
      <c r="MW41" s="57" t="e">
        <f>_xlfn.IFS(MV$7="X",$I40*[1]Données!$I$24,MO$3="Samedi",$I40*[1]Données!$D$24,MO$3="Dimanche",$I40*[1]Données!$F$24,$B40="SSIAP1",$I40*[1]Données!$C$24)</f>
        <v>#N/A</v>
      </c>
      <c r="MX41" s="57" t="e">
        <f>_xlfn.IFS(MV$7="X",$J40*[1]Données!$I$24,MO$3="Samedi",$J40*[1]Données!$D$24,MO$3="Dimanche",$J40*[1]Données!$F$24,$B40="SSIAP1",$J40*[1]Données!$C$24)</f>
        <v>#N/A</v>
      </c>
      <c r="MY41" s="57" t="e">
        <f>_xlfn.IFS(MV$7="X",$K40*[1]Données!$I$24,MO$3="Samedi",$K40*[1]Données!$D$24,MO$3="Dimanche",$K40*[1]Données!$F$24,$B40="SSIAP1",$K40*[1]Données!$B$24)</f>
        <v>#N/A</v>
      </c>
      <c r="MZ41" s="57">
        <f>IF($B40="SSIAP1",SUM(MV41:MY41),0)</f>
        <v>0</v>
      </c>
      <c r="NA41" s="72"/>
      <c r="NB41" s="72"/>
      <c r="NC41" s="75"/>
      <c r="ND41" s="69"/>
      <c r="NE41" s="69"/>
      <c r="NF41" s="69"/>
      <c r="NG41" s="69"/>
      <c r="NH41" s="57" t="e">
        <f>_xlfn.IFS(NH$7="X",ND$40*[1]Données!$H$24,NA$3="Samedi",ND$40*[1]Données!$D$24,NA$3="Dimanche",ND$40*[1]Données!$F$24,$B40="SSIAP1",ND$40*[1]Données!$B$24)</f>
        <v>#N/A</v>
      </c>
      <c r="NI41" s="57" t="e">
        <f>_xlfn.IFS(NH$7="X",$I40*[1]Données!$I$24,NA$3="Samedi",$I40*[1]Données!$D$24,NA$3="Dimanche",$I40*[1]Données!$F$24,$B40="SSIAP1",$I40*[1]Données!$C$24)</f>
        <v>#N/A</v>
      </c>
      <c r="NJ41" s="57" t="e">
        <f>_xlfn.IFS(NH$7="X",$J40*[1]Données!$I$24,NA$3="Samedi",$J40*[1]Données!$D$24,NA$3="Dimanche",$J40*[1]Données!$F$24,$B40="SSIAP1",$J40*[1]Données!$C$24)</f>
        <v>#N/A</v>
      </c>
      <c r="NK41" s="57" t="e">
        <f>_xlfn.IFS(NH$7="X",$K40*[1]Données!$I$24,NA$3="Samedi",$K40*[1]Données!$D$24,NA$3="Dimanche",$K40*[1]Données!$F$24,$B40="SSIAP1",$K40*[1]Données!$B$24)</f>
        <v>#N/A</v>
      </c>
      <c r="NL41" s="57">
        <f>IF($B40="SSIAP1",SUM(NH41:NK41),0)</f>
        <v>0</v>
      </c>
      <c r="NM41" s="52">
        <f>IF($B40="SSIAP1",SUM($P41+$AB41+$AN41+$AZ41+$BL41+$BX41+$CJ41+$CV41+$DH41+$DT41+$EF41+$ER41+$FD41+$FP41+$GB40+$GB41+$GN41+$GZ41+$HL41+$HX41+$IJ41+$IV41+$JH41+$JT41+$KF41+$KR41+$LD41+$LP41+$MB41+$MN41+$MZ41+$NL41),0)</f>
        <v>0</v>
      </c>
    </row>
    <row r="42" spans="1:377" ht="15.75" hidden="1" thickBot="1">
      <c r="A42" s="78"/>
      <c r="B42" s="81"/>
      <c r="C42" s="81"/>
      <c r="D42" s="51"/>
      <c r="E42" s="72"/>
      <c r="F42" s="72"/>
      <c r="G42" s="75"/>
      <c r="H42" s="69"/>
      <c r="I42" s="69"/>
      <c r="J42" s="69"/>
      <c r="K42" s="69"/>
      <c r="L42" s="57">
        <f>_xlfn.IFS(L$7="X",H$40*[1]Données!$H$25,E$3="Samedi",H$40*[1]Données!$D$25,E$3="Dimanche",H$40*[1]Données!$F$25,$B40="SSIAP2",H$40*[1]Données!$B$25)</f>
        <v>0</v>
      </c>
      <c r="M42" s="57">
        <f>_xlfn.IFS(L$7="X",$I40*[1]Données!$I$25,E$3="Samedi",$I40*[1]Données!$D$25,E$3="Dimanche",$I40*[1]Données!$F$25,$B40="SSIAP2",$I40*[1]Données!$C$25)</f>
        <v>518.55999999999995</v>
      </c>
      <c r="N42" s="57">
        <f>_xlfn.IFS(L$7="X",$J40*[1]Données!$I$25,E$3="Samedi",$J40*[1]Données!$D$25,E$3="Dimanche",$J40*[1]Données!$F$25,$B$8="SSIAP2",$J40*[1]Données!$C$25)</f>
        <v>64.819999999999993</v>
      </c>
      <c r="O42" s="57">
        <f>_xlfn.IFS(L$7="X",$K40*[1]Données!$I$25,E$3="Samedi",$K40*[1]Données!$D$25,E$3="Dimanche",$K40*[1]Données!$F$25,$B40="SSIAP2",$K40*[1]Données!$B$25)</f>
        <v>64.820000000000107</v>
      </c>
      <c r="P42" s="57">
        <f>IF($B40="SSIAP2",SUM(L42:O42),0)</f>
        <v>0</v>
      </c>
      <c r="Q42" s="72"/>
      <c r="R42" s="72"/>
      <c r="S42" s="75"/>
      <c r="T42" s="69"/>
      <c r="U42" s="69"/>
      <c r="V42" s="69"/>
      <c r="W42" s="69"/>
      <c r="X42" s="57" t="e">
        <f>_xlfn.IFS(X$7="X",T$40*[1]Données!$H$25,Q$3="Samedi",T$40*[1]Données!$D$25,Q$3="Dimanche",T$40*[1]Données!$F$25,$B40="SSIAP2",T$40*[1]Données!$B$25)</f>
        <v>#N/A</v>
      </c>
      <c r="Y42" s="57" t="e">
        <f>_xlfn.IFS(X$7="X",$I40*[1]Données!$I$25,Q$3="Samedi",$I40*[1]Données!$D$25,Q$3="Dimanche",$I40*[1]Données!$F$25,$B40="SSIAP2",$I40*[1]Données!$C$25)</f>
        <v>#N/A</v>
      </c>
      <c r="Z42" s="57" t="e">
        <f>_xlfn.IFS(X$7="X",$J40*[1]Données!$I$25,Q$3="Samedi",$J40*[1]Données!$D$25,Q$3="Dimanche",$J40*[1]Données!$F$25,$B$8="SSIAP2",$J40*[1]Données!$C$25)</f>
        <v>#N/A</v>
      </c>
      <c r="AA42" s="57" t="e">
        <f>_xlfn.IFS(X$7="X",$K40*[1]Données!$I$25,Q$3="Samedi",$K40*[1]Données!$D$25,Q$3="Dimanche",$K40*[1]Données!$F$25,$B40="SSIAP2",$K40*[1]Données!$B$25)</f>
        <v>#N/A</v>
      </c>
      <c r="AB42" s="57">
        <f>IF($B40="SSIAP2",SUM(X42:AA42),0)</f>
        <v>0</v>
      </c>
      <c r="AC42" s="72"/>
      <c r="AD42" s="72"/>
      <c r="AE42" s="75"/>
      <c r="AF42" s="69"/>
      <c r="AG42" s="69"/>
      <c r="AH42" s="69"/>
      <c r="AI42" s="69"/>
      <c r="AJ42" s="57" t="e">
        <f>_xlfn.IFS(AJ$7="X",AF$40*[1]Données!$H$25,AC$3="Samedi",AF$40*[1]Données!$D$25,AC$3="Dimanche",AF$40*[1]Données!$F$25,$B40="SSIAP2",AF$40*[1]Données!$B$25)</f>
        <v>#N/A</v>
      </c>
      <c r="AK42" s="57" t="e">
        <f>_xlfn.IFS(AJ$7="X",$I40*[1]Données!$I$25,AC$3="Samedi",$I40*[1]Données!$D$25,AC$3="Dimanche",$I40*[1]Données!$F$25,$B40="SSIAP2",$I40*[1]Données!$C$25)</f>
        <v>#N/A</v>
      </c>
      <c r="AL42" s="57" t="e">
        <f>_xlfn.IFS(AJ$7="X",$J40*[1]Données!$I$25,AC$3="Samedi",$J40*[1]Données!$D$25,AC$3="Dimanche",$J40*[1]Données!$F$25,$B$8="SSIAP2",$J40*[1]Données!$C$25)</f>
        <v>#N/A</v>
      </c>
      <c r="AM42" s="57" t="e">
        <f>_xlfn.IFS(AJ$7="X",$K40*[1]Données!$I$25,AC$3="Samedi",$K40*[1]Données!$D$25,AC$3="Dimanche",$K40*[1]Données!$F$25,$B40="SSIAP2",$K40*[1]Données!$B$25)</f>
        <v>#N/A</v>
      </c>
      <c r="AN42" s="57">
        <f>IF($B40="SSIAP2",SUM(AJ42:AM42),0)</f>
        <v>0</v>
      </c>
      <c r="AO42" s="72"/>
      <c r="AP42" s="72"/>
      <c r="AQ42" s="75"/>
      <c r="AR42" s="69"/>
      <c r="AS42" s="69"/>
      <c r="AT42" s="69"/>
      <c r="AU42" s="69"/>
      <c r="AV42" s="57" t="e">
        <f>_xlfn.IFS(AV$7="X",AR$40*[1]Données!$H$25,AO$3="Samedi",AR$40*[1]Données!$D$25,AO$3="Dimanche",AR$40*[1]Données!$F$25,$B40="SSIAP2",AR$40*[1]Données!$B$25)</f>
        <v>#N/A</v>
      </c>
      <c r="AW42" s="57" t="e">
        <f>_xlfn.IFS(AV$7="X",$I40*[1]Données!$I$25,AO$3="Samedi",$I40*[1]Données!$D$25,AO$3="Dimanche",$I40*[1]Données!$F$25,$B40="SSIAP2",$I40*[1]Données!$C$25)</f>
        <v>#N/A</v>
      </c>
      <c r="AX42" s="57" t="e">
        <f>_xlfn.IFS(AV$7="X",$J40*[1]Données!$I$25,AO$3="Samedi",$J40*[1]Données!$D$25,AO$3="Dimanche",$J40*[1]Données!$F$25,$B$8="SSIAP2",$J40*[1]Données!$C$25)</f>
        <v>#N/A</v>
      </c>
      <c r="AY42" s="57" t="e">
        <f>_xlfn.IFS(AV$7="X",$K40*[1]Données!$I$25,AO$3="Samedi",$K40*[1]Données!$D$25,AO$3="Dimanche",$K40*[1]Données!$F$25,$B40="SSIAP2",$K40*[1]Données!$B$25)</f>
        <v>#N/A</v>
      </c>
      <c r="AZ42" s="57">
        <f>IF($B40="SSIAP2",SUM(AV42:AY42),0)</f>
        <v>0</v>
      </c>
      <c r="BA42" s="72"/>
      <c r="BB42" s="72"/>
      <c r="BC42" s="75"/>
      <c r="BD42" s="69"/>
      <c r="BE42" s="69"/>
      <c r="BF42" s="69"/>
      <c r="BG42" s="69"/>
      <c r="BH42" s="57">
        <f>_xlfn.IFS(BH$7="X",BD$40*[1]Données!$H$25,BA$3="Samedi",BD$40*[1]Données!$D$25,BA$3="Dimanche",BD$40*[1]Données!$F$25,$B40="SSIAP2",BD$40*[1]Données!$B$25)</f>
        <v>116.8</v>
      </c>
      <c r="BI42" s="57">
        <f>_xlfn.IFS(BH$7="X",$I40*[1]Données!$I$25,BA$3="Samedi",$I40*[1]Données!$D$25,BA$3="Dimanche",$I40*[1]Données!$F$25,$B40="SSIAP2",$I40*[1]Données!$C$25)</f>
        <v>233.6</v>
      </c>
      <c r="BJ42" s="57">
        <f>_xlfn.IFS(BH$7="X",$J40*[1]Données!$I$25,BA$3="Samedi",$J40*[1]Données!$D$25,BA$3="Dimanche",$J40*[1]Données!$F$25,$B$8="SSIAP2",$J40*[1]Données!$C$25)</f>
        <v>29.2</v>
      </c>
      <c r="BK42" s="57">
        <f>_xlfn.IFS(BH$7="X",$K40*[1]Données!$I$25,BA$3="Samedi",$K40*[1]Données!$D$25,BA$3="Dimanche",$K40*[1]Données!$F$25,$B40="SSIAP2",$K40*[1]Données!$B$25)</f>
        <v>29.200000000000053</v>
      </c>
      <c r="BL42" s="57">
        <f>IF($B40="SSIAP2",SUM(BH42:BK42),0)</f>
        <v>0</v>
      </c>
      <c r="BM42" s="72"/>
      <c r="BN42" s="72"/>
      <c r="BO42" s="75"/>
      <c r="BP42" s="69"/>
      <c r="BQ42" s="69"/>
      <c r="BR42" s="69"/>
      <c r="BS42" s="69"/>
      <c r="BT42" s="57">
        <f>_xlfn.IFS(BT$7="X",BP$40*[1]Données!$H$25,BM$3="Samedi",BP$40*[1]Données!$D$25,BM$3="Dimanche",BP$40*[1]Données!$F$25,$B40="SSIAP2",BP$40*[1]Données!$B$25)</f>
        <v>128.47999999999999</v>
      </c>
      <c r="BU42" s="57">
        <f>_xlfn.IFS(BT$7="X",$I40*[1]Données!$I$25,BM$3="Samedi",$I40*[1]Données!$D$25,BM$3="Dimanche",$I40*[1]Données!$F$25,$B40="SSIAP2",$I40*[1]Données!$C$25)</f>
        <v>256.95999999999998</v>
      </c>
      <c r="BV42" s="57">
        <f>_xlfn.IFS(BT$7="X",$J40*[1]Données!$I$25,BM$3="Samedi",$J40*[1]Données!$D$25,BM$3="Dimanche",$J40*[1]Données!$F$25,$B$8="SSIAP2",$J40*[1]Données!$C$25)</f>
        <v>32.119999999999997</v>
      </c>
      <c r="BW42" s="57">
        <f>_xlfn.IFS(BT$7="X",$K40*[1]Données!$I$25,BM$3="Samedi",$K40*[1]Données!$D$25,BM$3="Dimanche",$K40*[1]Données!$F$25,$B40="SSIAP2",$K40*[1]Données!$B$25)</f>
        <v>32.120000000000054</v>
      </c>
      <c r="BX42" s="57">
        <f>IF($B40="SSIAP2",SUM(BT42:BW42),0)</f>
        <v>0</v>
      </c>
      <c r="BY42" s="72"/>
      <c r="BZ42" s="72"/>
      <c r="CA42" s="75"/>
      <c r="CB42" s="69"/>
      <c r="CC42" s="69"/>
      <c r="CD42" s="69"/>
      <c r="CE42" s="69"/>
      <c r="CF42" s="57" t="e">
        <f>_xlfn.IFS(CF$7="X",CB$40*[1]Données!$H$25,BY$3="Samedi",CB$40*[1]Données!$D$25,BY$3="Dimanche",CB$40*[1]Données!$F$25,$B40="SSIAP2",CB$40*[1]Données!$B$25)</f>
        <v>#N/A</v>
      </c>
      <c r="CG42" s="57" t="e">
        <f>_xlfn.IFS(CF$7="X",$I40*[1]Données!$I$25,BY$3="Samedi",$I40*[1]Données!$D$25,BY$3="Dimanche",$I40*[1]Données!$F$25,$B40="SSIAP2",$I40*[1]Données!$C$25)</f>
        <v>#N/A</v>
      </c>
      <c r="CH42" s="57" t="e">
        <f>_xlfn.IFS(CF$7="X",$J40*[1]Données!$I$25,BY$3="Samedi",$J40*[1]Données!$D$25,BY$3="Dimanche",$J40*[1]Données!$F$25,$B$8="SSIAP2",$J40*[1]Données!$C$25)</f>
        <v>#N/A</v>
      </c>
      <c r="CI42" s="57" t="e">
        <f>_xlfn.IFS(CF$7="X",$K40*[1]Données!$I$25,BY$3="Samedi",$K40*[1]Données!$D$25,BY$3="Dimanche",$K40*[1]Données!$F$25,$B40="SSIAP2",$K40*[1]Données!$B$25)</f>
        <v>#N/A</v>
      </c>
      <c r="CJ42" s="57">
        <f>IF($B40="SSIAP2",SUM(CF42:CI42),0)</f>
        <v>0</v>
      </c>
      <c r="CK42" s="72"/>
      <c r="CL42" s="72"/>
      <c r="CM42" s="75"/>
      <c r="CN42" s="69"/>
      <c r="CO42" s="69"/>
      <c r="CP42" s="69"/>
      <c r="CQ42" s="69"/>
      <c r="CR42" s="57" t="e">
        <f>_xlfn.IFS(CR$7="X",CN$40*[1]Données!$H$25,CK$3="Samedi",CN$40*[1]Données!$D$25,CK$3="Dimanche",CN$40*[1]Données!$F$25,$B40="SSIAP2",CN$40*[1]Données!$B$25)</f>
        <v>#N/A</v>
      </c>
      <c r="CS42" s="57" t="e">
        <f>_xlfn.IFS(CR$7="X",$I40*[1]Données!$I$25,CK$3="Samedi",$I40*[1]Données!$D$25,CK$3="Dimanche",$I40*[1]Données!$F$25,$B40="SSIAP2",$I40*[1]Données!$C$25)</f>
        <v>#N/A</v>
      </c>
      <c r="CT42" s="57" t="e">
        <f>_xlfn.IFS(CR$7="X",$J40*[1]Données!$I$25,CK$3="Samedi",$J40*[1]Données!$D$25,CK$3="Dimanche",$J40*[1]Données!$F$25,$B$8="SSIAP2",$J40*[1]Données!$C$25)</f>
        <v>#N/A</v>
      </c>
      <c r="CU42" s="57" t="e">
        <f>_xlfn.IFS(CR$7="X",$K40*[1]Données!$I$25,CK$3="Samedi",$K40*[1]Données!$D$25,CK$3="Dimanche",$K40*[1]Données!$F$25,$B40="SSIAP2",$K40*[1]Données!$B$25)</f>
        <v>#N/A</v>
      </c>
      <c r="CV42" s="57">
        <f>IF($B40="SSIAP2",SUM(CR42:CU42),0)</f>
        <v>0</v>
      </c>
      <c r="CW42" s="72"/>
      <c r="CX42" s="72"/>
      <c r="CY42" s="75"/>
      <c r="CZ42" s="69"/>
      <c r="DA42" s="69"/>
      <c r="DB42" s="69"/>
      <c r="DC42" s="69"/>
      <c r="DD42" s="57" t="e">
        <f>_xlfn.IFS(DD$7="X",CZ$40*[1]Données!$H$25,CW$3="Samedi",CZ$40*[1]Données!$D$25,CW$3="Dimanche",CZ$40*[1]Données!$F$25,$B40="SSIAP2",CZ$40*[1]Données!$B$25)</f>
        <v>#N/A</v>
      </c>
      <c r="DE42" s="57" t="e">
        <f>_xlfn.IFS(DD$7="X",$I40*[1]Données!$I$25,CW$3="Samedi",$I40*[1]Données!$D$25,CW$3="Dimanche",$I40*[1]Données!$F$25,$B40="SSIAP2",$I40*[1]Données!$C$25)</f>
        <v>#N/A</v>
      </c>
      <c r="DF42" s="57" t="e">
        <f>_xlfn.IFS(DD$7="X",$J40*[1]Données!$I$25,CW$3="Samedi",$J40*[1]Données!$D$25,CW$3="Dimanche",$J40*[1]Données!$F$25,$B$8="SSIAP2",$J40*[1]Données!$C$25)</f>
        <v>#N/A</v>
      </c>
      <c r="DG42" s="57" t="e">
        <f>_xlfn.IFS(DD$7="X",$K40*[1]Données!$I$25,CW$3="Samedi",$K40*[1]Données!$D$25,CW$3="Dimanche",$K40*[1]Données!$F$25,$B40="SSIAP2",$K40*[1]Données!$B$25)</f>
        <v>#N/A</v>
      </c>
      <c r="DH42" s="57">
        <f>IF($B40="SSIAP2",SUM(DD42:DG42),0)</f>
        <v>0</v>
      </c>
      <c r="DI42" s="72"/>
      <c r="DJ42" s="72"/>
      <c r="DK42" s="75"/>
      <c r="DL42" s="69"/>
      <c r="DM42" s="69"/>
      <c r="DN42" s="69"/>
      <c r="DO42" s="69"/>
      <c r="DP42" s="57" t="e">
        <f>_xlfn.IFS(DP$7="X",DL$40*[1]Données!$H$25,DI$3="Samedi",DL$40*[1]Données!$D$25,DI$3="Dimanche",DL$40*[1]Données!$F$25,$B40="SSIAP2",DL$40*[1]Données!$B$25)</f>
        <v>#N/A</v>
      </c>
      <c r="DQ42" s="57" t="e">
        <f>_xlfn.IFS(DP$7="X",$I40*[1]Données!$I$25,DI$3="Samedi",$I40*[1]Données!$D$25,DI$3="Dimanche",$I40*[1]Données!$F$25,$B40="SSIAP2",$I40*[1]Données!$C$25)</f>
        <v>#N/A</v>
      </c>
      <c r="DR42" s="57" t="e">
        <f>_xlfn.IFS(DP$7="X",$J40*[1]Données!$I$25,DI$3="Samedi",$J40*[1]Données!$D$25,DI$3="Dimanche",$J40*[1]Données!$F$25,$B$8="SSIAP2",$J40*[1]Données!$C$25)</f>
        <v>#N/A</v>
      </c>
      <c r="DS42" s="57" t="e">
        <f>_xlfn.IFS(DP$7="X",$K40*[1]Données!$I$25,DI$3="Samedi",$K40*[1]Données!$D$25,DI$3="Dimanche",$K40*[1]Données!$F$25,$B40="SSIAP2",$K40*[1]Données!$B$25)</f>
        <v>#N/A</v>
      </c>
      <c r="DT42" s="57">
        <f>IF($B40="SSIAP2",SUM(DP42:DS42),0)</f>
        <v>0</v>
      </c>
      <c r="DU42" s="72"/>
      <c r="DV42" s="72"/>
      <c r="DW42" s="75"/>
      <c r="DX42" s="69"/>
      <c r="DY42" s="69"/>
      <c r="DZ42" s="69"/>
      <c r="EA42" s="69"/>
      <c r="EB42" s="57" t="e">
        <f>_xlfn.IFS(EB$7="X",DX$40*[1]Données!$H$25,DU$3="Samedi",DX$40*[1]Données!$D$25,DU$3="Dimanche",DX$40*[1]Données!$F$25,$B40="SSIAP2",DX$40*[1]Données!$B$25)</f>
        <v>#N/A</v>
      </c>
      <c r="EC42" s="57" t="e">
        <f>_xlfn.IFS(EB$7="X",$I40*[1]Données!$I$25,DU$3="Samedi",$I40*[1]Données!$D$25,DU$3="Dimanche",$I40*[1]Données!$F$25,$B40="SSIAP2",$I40*[1]Données!$C$25)</f>
        <v>#N/A</v>
      </c>
      <c r="ED42" s="57" t="e">
        <f>_xlfn.IFS(EB$7="X",$J40*[1]Données!$I$25,DU$3="Samedi",$J40*[1]Données!$D$25,DU$3="Dimanche",$J40*[1]Données!$F$25,$B$8="SSIAP2",$J40*[1]Données!$C$25)</f>
        <v>#N/A</v>
      </c>
      <c r="EE42" s="57" t="e">
        <f>_xlfn.IFS(EB$7="X",$K40*[1]Données!$I$25,DU$3="Samedi",$K40*[1]Données!$D$25,DU$3="Dimanche",$K40*[1]Données!$F$25,$B40="SSIAP2",$K40*[1]Données!$B$25)</f>
        <v>#N/A</v>
      </c>
      <c r="EF42" s="57">
        <f>IF($B40="SSIAP2",SUM(EB42:EE42),0)</f>
        <v>0</v>
      </c>
      <c r="EG42" s="72"/>
      <c r="EH42" s="72"/>
      <c r="EI42" s="75"/>
      <c r="EJ42" s="69"/>
      <c r="EK42" s="69"/>
      <c r="EL42" s="69"/>
      <c r="EM42" s="69"/>
      <c r="EN42" s="57">
        <f>_xlfn.IFS(EN$7="X",EJ$40*[1]Données!$H$25,EG$3="Samedi",EJ$40*[1]Données!$D$25,EG$3="Dimanche",EJ$40*[1]Données!$F$25,$B40="SSIAP2",EJ$40*[1]Données!$B$25)</f>
        <v>116.8</v>
      </c>
      <c r="EO42" s="57">
        <f>_xlfn.IFS(EN$7="X",$I40*[1]Données!$I$25,EG$3="Samedi",$I40*[1]Données!$D$25,EG$3="Dimanche",$I40*[1]Données!$F$25,$B40="SSIAP2",$I40*[1]Données!$C$25)</f>
        <v>233.6</v>
      </c>
      <c r="EP42" s="57">
        <f>_xlfn.IFS(EN$7="X",$J40*[1]Données!$I$25,EG$3="Samedi",$J40*[1]Données!$D$25,EG$3="Dimanche",$J40*[1]Données!$F$25,$B$8="SSIAP2",$J40*[1]Données!$C$25)</f>
        <v>29.2</v>
      </c>
      <c r="EQ42" s="57">
        <f>_xlfn.IFS(EN$7="X",$K40*[1]Données!$I$25,EG$3="Samedi",$K40*[1]Données!$D$25,EG$3="Dimanche",$K40*[1]Données!$F$25,$B40="SSIAP2",$K40*[1]Données!$B$25)</f>
        <v>29.200000000000053</v>
      </c>
      <c r="ER42" s="57">
        <f>IF($B40="SSIAP2",SUM(EN42:EQ42),0)</f>
        <v>0</v>
      </c>
      <c r="ES42" s="72"/>
      <c r="ET42" s="72"/>
      <c r="EU42" s="75"/>
      <c r="EV42" s="69"/>
      <c r="EW42" s="69"/>
      <c r="EX42" s="69"/>
      <c r="EY42" s="69"/>
      <c r="EZ42" s="57">
        <f>_xlfn.IFS(EZ$7="X",EV$40*[1]Données!$H$25,ES$3="Samedi",EV$40*[1]Données!$D$25,ES$3="Dimanche",EV$40*[1]Données!$F$25,$B40="SSIAP2",EV$40*[1]Données!$B$25)</f>
        <v>128.47999999999999</v>
      </c>
      <c r="FA42" s="57">
        <f>_xlfn.IFS(EZ$7="X",$I40*[1]Données!$I$25,ES$3="Samedi",$I40*[1]Données!$D$25,ES$3="Dimanche",$I40*[1]Données!$F$25,$B40="SSIAP2",$I40*[1]Données!$C$25)</f>
        <v>256.95999999999998</v>
      </c>
      <c r="FB42" s="57">
        <f>_xlfn.IFS(EZ$7="X",$J40*[1]Données!$I$25,ES$3="Samedi",$J40*[1]Données!$D$25,ES$3="Dimanche",$J40*[1]Données!$F$25,$B$8="SSIAP2",$J40*[1]Données!$C$25)</f>
        <v>32.119999999999997</v>
      </c>
      <c r="FC42" s="57">
        <f>_xlfn.IFS(EZ$7="X",$K40*[1]Données!$I$25,ES$3="Samedi",$K40*[1]Données!$D$25,ES$3="Dimanche",$K40*[1]Données!$F$25,$B40="SSIAP2",$K40*[1]Données!$B$25)</f>
        <v>32.120000000000054</v>
      </c>
      <c r="FD42" s="57">
        <f>IF($B40="SSIAP2",SUM(EZ42:FC42),0)</f>
        <v>0</v>
      </c>
      <c r="FE42" s="72"/>
      <c r="FF42" s="72"/>
      <c r="FG42" s="75"/>
      <c r="FH42" s="69"/>
      <c r="FI42" s="69"/>
      <c r="FJ42" s="69"/>
      <c r="FK42" s="69"/>
      <c r="FL42" s="57" t="e">
        <f>_xlfn.IFS(FL$7="X",FH$40*[1]Données!$H$25,FE$3="Samedi",FH$40*[1]Données!$D$25,FE$3="Dimanche",FH$40*[1]Données!$F$25,$B40="SSIAP2",FH$40*[1]Données!$B$25)</f>
        <v>#N/A</v>
      </c>
      <c r="FM42" s="57" t="e">
        <f>_xlfn.IFS(FL$7="X",$I40*[1]Données!$I$25,FE$3="Samedi",$I40*[1]Données!$D$25,FE$3="Dimanche",$I40*[1]Données!$F$25,$B40="SSIAP2",$I40*[1]Données!$C$25)</f>
        <v>#N/A</v>
      </c>
      <c r="FN42" s="57" t="e">
        <f>_xlfn.IFS(FL$7="X",$J40*[1]Données!$I$25,FE$3="Samedi",$J40*[1]Données!$D$25,FE$3="Dimanche",$J40*[1]Données!$F$25,$B$8="SSIAP2",$J40*[1]Données!$C$25)</f>
        <v>#N/A</v>
      </c>
      <c r="FO42" s="57" t="e">
        <f>_xlfn.IFS(FL$7="X",$K40*[1]Données!$I$25,FE$3="Samedi",$K40*[1]Données!$D$25,FE$3="Dimanche",$K40*[1]Données!$F$25,$B40="SSIAP2",$K40*[1]Données!$B$25)</f>
        <v>#N/A</v>
      </c>
      <c r="FP42" s="57">
        <f>IF($B40="SSIAP2",SUM(FL42:FO42),0)</f>
        <v>0</v>
      </c>
      <c r="FQ42" s="72"/>
      <c r="FR42" s="72"/>
      <c r="FS42" s="75"/>
      <c r="FT42" s="69"/>
      <c r="FU42" s="69"/>
      <c r="FV42" s="69"/>
      <c r="FW42" s="69"/>
      <c r="FX42" s="57" t="e">
        <f>_xlfn.IFS(FX$7="X",FT$40*[1]Données!$H$25,FQ$3="Samedi",FT$40*[1]Données!$D$25,FQ$3="Dimanche",FT$40*[1]Données!$F$25,$B40="SSIAP2",FT$40*[1]Données!$B$25)</f>
        <v>#N/A</v>
      </c>
      <c r="FY42" s="57" t="e">
        <f>_xlfn.IFS(FX$7="X",$I40*[1]Données!$I$25,FQ$3="Samedi",$I40*[1]Données!$D$25,FQ$3="Dimanche",$I40*[1]Données!$F$25,$B40="SSIAP2",$I40*[1]Données!$C$25)</f>
        <v>#N/A</v>
      </c>
      <c r="FZ42" s="57" t="e">
        <f>_xlfn.IFS(FX$7="X",$J40*[1]Données!$I$25,FQ$3="Samedi",$J40*[1]Données!$D$25,FQ$3="Dimanche",$J40*[1]Données!$F$25,$B$8="SSIAP2",$J40*[1]Données!$C$25)</f>
        <v>#N/A</v>
      </c>
      <c r="GA42" s="57" t="e">
        <f>_xlfn.IFS(FX$7="X",$K40*[1]Données!$I$25,FQ$3="Samedi",$K40*[1]Données!$D$25,FQ$3="Dimanche",$K40*[1]Données!$F$25,$B40="SSIAP2",$K40*[1]Données!$B$25)</f>
        <v>#N/A</v>
      </c>
      <c r="GB42" s="57">
        <f>IF($B40="SSIAP2",SUM(FX42:GA42),0)</f>
        <v>0</v>
      </c>
      <c r="GC42" s="72"/>
      <c r="GD42" s="72"/>
      <c r="GE42" s="75"/>
      <c r="GF42" s="69"/>
      <c r="GG42" s="69"/>
      <c r="GH42" s="69"/>
      <c r="GI42" s="69"/>
      <c r="GJ42" s="57" t="e">
        <f>_xlfn.IFS(GJ$7="X",GF$40*[1]Données!$H$25,GC$3="Samedi",GF$40*[1]Données!$D$25,GC$3="Dimanche",GF$40*[1]Données!$F$25,$B40="SSIAP2",GF$40*[1]Données!$B$25)</f>
        <v>#N/A</v>
      </c>
      <c r="GK42" s="57" t="e">
        <f>_xlfn.IFS(GJ$7="X",$I40*[1]Données!$I$25,GC$3="Samedi",$I40*[1]Données!$D$25,GC$3="Dimanche",$I40*[1]Données!$F$25,$B40="SSIAP2",$I40*[1]Données!$C$25)</f>
        <v>#N/A</v>
      </c>
      <c r="GL42" s="57" t="e">
        <f>_xlfn.IFS(GJ$7="X",$J40*[1]Données!$I$25,GC$3="Samedi",$J40*[1]Données!$D$25,GC$3="Dimanche",$J40*[1]Données!$F$25,$B$8="SSIAP2",$J40*[1]Données!$C$25)</f>
        <v>#N/A</v>
      </c>
      <c r="GM42" s="57" t="e">
        <f>_xlfn.IFS(GJ$7="X",$K40*[1]Données!$I$25,GC$3="Samedi",$K40*[1]Données!$D$25,GC$3="Dimanche",$K40*[1]Données!$F$25,$B40="SSIAP2",$K40*[1]Données!$B$25)</f>
        <v>#N/A</v>
      </c>
      <c r="GN42" s="57">
        <f>IF($B40="SSIAP2",SUM(GJ42:GM42),0)</f>
        <v>0</v>
      </c>
      <c r="GO42" s="72"/>
      <c r="GP42" s="72"/>
      <c r="GQ42" s="75"/>
      <c r="GR42" s="69"/>
      <c r="GS42" s="69"/>
      <c r="GT42" s="69"/>
      <c r="GU42" s="69"/>
      <c r="GV42" s="57" t="e">
        <f>_xlfn.IFS(GV$7="X",GR$40*[1]Données!$H$25,GO$3="Samedi",GR$40*[1]Données!$D$25,GO$3="Dimanche",GR$40*[1]Données!$F$25,$B40="SSIAP2",GR$40*[1]Données!$B$25)</f>
        <v>#N/A</v>
      </c>
      <c r="GW42" s="57" t="e">
        <f>_xlfn.IFS(GV$7="X",$I40*[1]Données!$I$25,GO$3="Samedi",$I40*[1]Données!$D$25,GO$3="Dimanche",$I40*[1]Données!$F$25,$B40="SSIAP2",$I40*[1]Données!$C$25)</f>
        <v>#N/A</v>
      </c>
      <c r="GX42" s="57" t="e">
        <f>_xlfn.IFS(GV$7="X",$J40*[1]Données!$I$25,GO$3="Samedi",$J40*[1]Données!$D$25,GO$3="Dimanche",$J40*[1]Données!$F$25,$B$8="SSIAP2",$J40*[1]Données!$C$25)</f>
        <v>#N/A</v>
      </c>
      <c r="GY42" s="57" t="e">
        <f>_xlfn.IFS(GV$7="X",$K40*[1]Données!$I$25,GO$3="Samedi",$K40*[1]Données!$D$25,GO$3="Dimanche",$K40*[1]Données!$F$25,$B40="SSIAP2",$K40*[1]Données!$B$25)</f>
        <v>#N/A</v>
      </c>
      <c r="GZ42" s="57">
        <f>IF($B40="SSIAP2",SUM(GV42:GY42),0)</f>
        <v>0</v>
      </c>
      <c r="HA42" s="72"/>
      <c r="HB42" s="72"/>
      <c r="HC42" s="75"/>
      <c r="HD42" s="69"/>
      <c r="HE42" s="69"/>
      <c r="HF42" s="69"/>
      <c r="HG42" s="69"/>
      <c r="HH42" s="57" t="e">
        <f>_xlfn.IFS(HH$7="X",HD$40*[1]Données!$H$25,HA$3="Samedi",HD$40*[1]Données!$D$25,HA$3="Dimanche",HD$40*[1]Données!$F$25,$B40="SSIAP2",HD$40*[1]Données!$B$25)</f>
        <v>#N/A</v>
      </c>
      <c r="HI42" s="57" t="e">
        <f>_xlfn.IFS(HH$7="X",$I40*[1]Données!$I$25,HA$3="Samedi",$I40*[1]Données!$D$25,HA$3="Dimanche",$I40*[1]Données!$F$25,$B40="SSIAP2",$I40*[1]Données!$C$25)</f>
        <v>#N/A</v>
      </c>
      <c r="HJ42" s="57" t="e">
        <f>_xlfn.IFS(HH$7="X",$J40*[1]Données!$I$25,HA$3="Samedi",$J40*[1]Données!$D$25,HA$3="Dimanche",$J40*[1]Données!$F$25,$B$8="SSIAP2",$J40*[1]Données!$C$25)</f>
        <v>#N/A</v>
      </c>
      <c r="HK42" s="57" t="e">
        <f>_xlfn.IFS(HH$7="X",$K40*[1]Données!$I$25,HA$3="Samedi",$K40*[1]Données!$D$25,HA$3="Dimanche",$K40*[1]Données!$F$25,$B40="SSIAP2",$K40*[1]Données!$B$25)</f>
        <v>#N/A</v>
      </c>
      <c r="HL42" s="57">
        <f>IF($B40="SSIAP2",SUM(HH42:HK42),0)</f>
        <v>0</v>
      </c>
      <c r="HM42" s="72"/>
      <c r="HN42" s="72"/>
      <c r="HO42" s="75"/>
      <c r="HP42" s="69"/>
      <c r="HQ42" s="69"/>
      <c r="HR42" s="69"/>
      <c r="HS42" s="69"/>
      <c r="HT42" s="57">
        <f>_xlfn.IFS(HT$7="X",HP$40*[1]Données!$H$25,HM$3="Samedi",HP$40*[1]Données!$D$25,HM$3="Dimanche",HP$40*[1]Données!$F$25,$B40="SSIAP2",HP$40*[1]Données!$B$25)</f>
        <v>116.8</v>
      </c>
      <c r="HU42" s="57">
        <f>_xlfn.IFS(HT$7="X",$I40*[1]Données!$I$25,HM$3="Samedi",$I40*[1]Données!$D$25,HM$3="Dimanche",$I40*[1]Données!$F$25,$B40="SSIAP2",$I40*[1]Données!$C$25)</f>
        <v>233.6</v>
      </c>
      <c r="HV42" s="57">
        <f>_xlfn.IFS(HT$7="X",$J40*[1]Données!$I$25,HM$3="Samedi",$J40*[1]Données!$D$25,HM$3="Dimanche",$J40*[1]Données!$F$25,$B$8="SSIAP2",$J40*[1]Données!$C$25)</f>
        <v>29.2</v>
      </c>
      <c r="HW42" s="57">
        <f>_xlfn.IFS(HT$7="X",$K40*[1]Données!$I$25,HM$3="Samedi",$K40*[1]Données!$D$25,HM$3="Dimanche",$K40*[1]Données!$F$25,$B40="SSIAP2",$K40*[1]Données!$B$25)</f>
        <v>29.200000000000053</v>
      </c>
      <c r="HX42" s="57">
        <f>IF($B40="SSIAP2",SUM(HT42:HW42),0)</f>
        <v>0</v>
      </c>
      <c r="HY42" s="72"/>
      <c r="HZ42" s="72"/>
      <c r="IA42" s="75"/>
      <c r="IB42" s="69"/>
      <c r="IC42" s="69"/>
      <c r="ID42" s="69"/>
      <c r="IE42" s="69"/>
      <c r="IF42" s="57">
        <f>_xlfn.IFS(IF$7="X",IB$40*[1]Données!$H$25,HY$3="Samedi",IB$40*[1]Données!$D$25,HY$3="Dimanche",IB$40*[1]Données!$F$25,$B40="SSIAP2",IB$40*[1]Données!$B$25)</f>
        <v>128.47999999999999</v>
      </c>
      <c r="IG42" s="57">
        <f>_xlfn.IFS(IF$7="X",$I40*[1]Données!$I$25,HY$3="Samedi",$I40*[1]Données!$D$25,HY$3="Dimanche",$I40*[1]Données!$F$25,$B40="SSIAP2",$I40*[1]Données!$C$25)</f>
        <v>256.95999999999998</v>
      </c>
      <c r="IH42" s="57">
        <f>_xlfn.IFS(IF$7="X",$J40*[1]Données!$I$25,HY$3="Samedi",$J40*[1]Données!$D$25,HY$3="Dimanche",$J40*[1]Données!$F$25,$B$8="SSIAP2",$J40*[1]Données!$C$25)</f>
        <v>32.119999999999997</v>
      </c>
      <c r="II42" s="57">
        <f>_xlfn.IFS(IF$7="X",$K40*[1]Données!$I$25,HY$3="Samedi",$K40*[1]Données!$D$25,HY$3="Dimanche",$K40*[1]Données!$F$25,$B40="SSIAP2",$K40*[1]Données!$B$25)</f>
        <v>32.120000000000054</v>
      </c>
      <c r="IJ42" s="57">
        <f>IF($B40="SSIAP2",SUM(IF42:II42),0)</f>
        <v>0</v>
      </c>
      <c r="IK42" s="72"/>
      <c r="IL42" s="72"/>
      <c r="IM42" s="75"/>
      <c r="IN42" s="69"/>
      <c r="IO42" s="69"/>
      <c r="IP42" s="69"/>
      <c r="IQ42" s="69"/>
      <c r="IR42" s="57" t="e">
        <f>_xlfn.IFS(IR$7="X",IN$40*[1]Données!$H$25,IK$3="Samedi",IN$40*[1]Données!$D$25,IK$3="Dimanche",IN$40*[1]Données!$F$25,$B40="SSIAP2",IN$40*[1]Données!$B$25)</f>
        <v>#N/A</v>
      </c>
      <c r="IS42" s="57" t="e">
        <f>_xlfn.IFS(IR$7="X",$I40*[1]Données!$I$25,IK$3="Samedi",$I40*[1]Données!$D$25,IK$3="Dimanche",$I40*[1]Données!$F$25,$B40="SSIAP2",$I40*[1]Données!$C$25)</f>
        <v>#N/A</v>
      </c>
      <c r="IT42" s="57" t="e">
        <f>_xlfn.IFS(IR$7="X",$J40*[1]Données!$I$25,IK$3="Samedi",$J40*[1]Données!$D$25,IK$3="Dimanche",$J40*[1]Données!$F$25,$B$8="SSIAP2",$J40*[1]Données!$C$25)</f>
        <v>#N/A</v>
      </c>
      <c r="IU42" s="57" t="e">
        <f>_xlfn.IFS(IR$7="X",$K40*[1]Données!$I$25,IK$3="Samedi",$K40*[1]Données!$D$25,IK$3="Dimanche",$K40*[1]Données!$F$25,$B40="SSIAP2",$K40*[1]Données!$B$25)</f>
        <v>#N/A</v>
      </c>
      <c r="IV42" s="57">
        <f>IF($B40="SSIAP2",SUM(IR42:IU42),0)</f>
        <v>0</v>
      </c>
      <c r="IW42" s="72"/>
      <c r="IX42" s="72"/>
      <c r="IY42" s="75"/>
      <c r="IZ42" s="69"/>
      <c r="JA42" s="69"/>
      <c r="JB42" s="69"/>
      <c r="JC42" s="69"/>
      <c r="JD42" s="57" t="e">
        <f>_xlfn.IFS(JD$7="X",IZ$40*[1]Données!$H$25,IW$3="Samedi",IZ$40*[1]Données!$D$25,IW$3="Dimanche",IZ$40*[1]Données!$F$25,$B40="SSIAP2",IZ$40*[1]Données!$B$25)</f>
        <v>#N/A</v>
      </c>
      <c r="JE42" s="57" t="e">
        <f>_xlfn.IFS(JD$7="X",$I40*[1]Données!$I$25,IW$3="Samedi",$I40*[1]Données!$D$25,IW$3="Dimanche",$I40*[1]Données!$F$25,$B40="SSIAP2",$I40*[1]Données!$C$25)</f>
        <v>#N/A</v>
      </c>
      <c r="JF42" s="57" t="e">
        <f>_xlfn.IFS(JD$7="X",$J40*[1]Données!$I$25,IW$3="Samedi",$J40*[1]Données!$D$25,IW$3="Dimanche",$J40*[1]Données!$F$25,$B$8="SSIAP2",$J40*[1]Données!$C$25)</f>
        <v>#N/A</v>
      </c>
      <c r="JG42" s="57" t="e">
        <f>_xlfn.IFS(JD$7="X",$K40*[1]Données!$I$25,IW$3="Samedi",$K40*[1]Données!$D$25,IW$3="Dimanche",$K40*[1]Données!$F$25,$B40="SSIAP2",$K40*[1]Données!$B$25)</f>
        <v>#N/A</v>
      </c>
      <c r="JH42" s="57">
        <f>IF($B40="SSIAP2",SUM(JD42:JG42),0)</f>
        <v>0</v>
      </c>
      <c r="JI42" s="72"/>
      <c r="JJ42" s="72"/>
      <c r="JK42" s="75"/>
      <c r="JL42" s="69"/>
      <c r="JM42" s="69"/>
      <c r="JN42" s="69"/>
      <c r="JO42" s="69"/>
      <c r="JP42" s="57" t="e">
        <f>_xlfn.IFS(JP$7="X",JL$40*[1]Données!$H$25,JI$3="Samedi",JL$40*[1]Données!$D$25,JI$3="Dimanche",JL$40*[1]Données!$F$25,$B40="SSIAP2",JL$40*[1]Données!$B$25)</f>
        <v>#N/A</v>
      </c>
      <c r="JQ42" s="57" t="e">
        <f>_xlfn.IFS(JP$7="X",$I40*[1]Données!$I$25,JI$3="Samedi",$I40*[1]Données!$D$25,JI$3="Dimanche",$I40*[1]Données!$F$25,$B40="SSIAP2",$I40*[1]Données!$C$25)</f>
        <v>#N/A</v>
      </c>
      <c r="JR42" s="57" t="e">
        <f>_xlfn.IFS(JP$7="X",$J40*[1]Données!$I$25,JI$3="Samedi",$J40*[1]Données!$D$25,JI$3="Dimanche",$J40*[1]Données!$F$25,$B$8="SSIAP2",$J40*[1]Données!$C$25)</f>
        <v>#N/A</v>
      </c>
      <c r="JS42" s="57" t="e">
        <f>_xlfn.IFS(JP$7="X",$K40*[1]Données!$I$25,JI$3="Samedi",$K40*[1]Données!$D$25,JI$3="Dimanche",$K40*[1]Données!$F$25,$B40="SSIAP2",$K40*[1]Données!$B$25)</f>
        <v>#N/A</v>
      </c>
      <c r="JT42" s="57">
        <f>IF($B40="SSIAP2",SUM(JP42:JS42),0)</f>
        <v>0</v>
      </c>
      <c r="JU42" s="72"/>
      <c r="JV42" s="72"/>
      <c r="JW42" s="75"/>
      <c r="JX42" s="69"/>
      <c r="JY42" s="69"/>
      <c r="JZ42" s="69"/>
      <c r="KA42" s="69"/>
      <c r="KB42" s="57" t="e">
        <f>_xlfn.IFS(KB$7="X",JX$40*[1]Données!$H$25,JU$3="Samedi",JX$40*[1]Données!$D$25,JU$3="Dimanche",JX$40*[1]Données!$F$25,$B40="SSIAP2",JX$40*[1]Données!$B$25)</f>
        <v>#N/A</v>
      </c>
      <c r="KC42" s="57" t="e">
        <f>_xlfn.IFS(KB$7="X",$I40*[1]Données!$I$25,JU$3="Samedi",$I40*[1]Données!$D$25,JU$3="Dimanche",$I40*[1]Données!$F$25,$B40="SSIAP2",$I40*[1]Données!$C$25)</f>
        <v>#N/A</v>
      </c>
      <c r="KD42" s="57" t="e">
        <f>_xlfn.IFS(KB$7="X",$J40*[1]Données!$I$25,JU$3="Samedi",$J40*[1]Données!$D$25,JU$3="Dimanche",$J40*[1]Données!$F$25,$B$8="SSIAP2",$J40*[1]Données!$C$25)</f>
        <v>#N/A</v>
      </c>
      <c r="KE42" s="57" t="e">
        <f>_xlfn.IFS(KB$7="X",$K40*[1]Données!$I$25,JU$3="Samedi",$K40*[1]Données!$D$25,JU$3="Dimanche",$K40*[1]Données!$F$25,$B40="SSIAP2",$K40*[1]Données!$B$25)</f>
        <v>#N/A</v>
      </c>
      <c r="KF42" s="57">
        <f>IF($B40="SSIAP2",SUM(KB42:KE42),0)</f>
        <v>0</v>
      </c>
      <c r="KG42" s="72"/>
      <c r="KH42" s="72"/>
      <c r="KI42" s="75"/>
      <c r="KJ42" s="69"/>
      <c r="KK42" s="69"/>
      <c r="KL42" s="69"/>
      <c r="KM42" s="69"/>
      <c r="KN42" s="57" t="e">
        <f>_xlfn.IFS(KN$7="X",KJ$40*[1]Données!$H$25,KG$3="Samedi",KJ$40*[1]Données!$D$25,KG$3="Dimanche",KJ$40*[1]Données!$F$25,$B40="SSIAP2",KJ$40*[1]Données!$B$25)</f>
        <v>#N/A</v>
      </c>
      <c r="KO42" s="57" t="e">
        <f>_xlfn.IFS(KN$7="X",$I40*[1]Données!$I$25,KG$3="Samedi",$I40*[1]Données!$D$25,KG$3="Dimanche",$I40*[1]Données!$F$25,$B40="SSIAP2",$I40*[1]Données!$C$25)</f>
        <v>#N/A</v>
      </c>
      <c r="KP42" s="57" t="e">
        <f>_xlfn.IFS(KN$7="X",$J40*[1]Données!$I$25,KG$3="Samedi",$J40*[1]Données!$D$25,KG$3="Dimanche",$J40*[1]Données!$F$25,$B$8="SSIAP2",$J40*[1]Données!$C$25)</f>
        <v>#N/A</v>
      </c>
      <c r="KQ42" s="57" t="e">
        <f>_xlfn.IFS(KN$7="X",$K40*[1]Données!$I$25,KG$3="Samedi",$K40*[1]Données!$D$25,KG$3="Dimanche",$K40*[1]Données!$F$25,$B40="SSIAP2",$K40*[1]Données!$B$25)</f>
        <v>#N/A</v>
      </c>
      <c r="KR42" s="57">
        <f>IF($B40="SSIAP2",SUM(KN42:KQ42),0)</f>
        <v>0</v>
      </c>
      <c r="KS42" s="72"/>
      <c r="KT42" s="72"/>
      <c r="KU42" s="75"/>
      <c r="KV42" s="69"/>
      <c r="KW42" s="69"/>
      <c r="KX42" s="69"/>
      <c r="KY42" s="69"/>
      <c r="KZ42" s="57">
        <f>_xlfn.IFS(KZ$7="X",KV$40*[1]Données!$H$25,KS$3="Samedi",KV$40*[1]Données!$D$25,KS$3="Dimanche",KV$40*[1]Données!$F$25,$B40="SSIAP2",KV$40*[1]Données!$B$25)</f>
        <v>116.8</v>
      </c>
      <c r="LA42" s="57">
        <f>_xlfn.IFS(KZ$7="X",$I40*[1]Données!$I$25,KS$3="Samedi",$I40*[1]Données!$D$25,KS$3="Dimanche",$I40*[1]Données!$F$25,$B40="SSIAP2",$I40*[1]Données!$C$25)</f>
        <v>233.6</v>
      </c>
      <c r="LB42" s="57">
        <f>_xlfn.IFS(KZ$7="X",$J40*[1]Données!$I$25,KS$3="Samedi",$J40*[1]Données!$D$25,KS$3="Dimanche",$J40*[1]Données!$F$25,$B$8="SSIAP2",$J40*[1]Données!$C$25)</f>
        <v>29.2</v>
      </c>
      <c r="LC42" s="57">
        <f>_xlfn.IFS(KZ$7="X",$K40*[1]Données!$I$25,KS$3="Samedi",$K40*[1]Données!$D$25,KS$3="Dimanche",$K40*[1]Données!$F$25,$B40="SSIAP2",$K40*[1]Données!$B$25)</f>
        <v>29.200000000000053</v>
      </c>
      <c r="LD42" s="57">
        <f>IF($B40="SSIAP2",SUM(KZ42:LC42),0)</f>
        <v>0</v>
      </c>
      <c r="LE42" s="72"/>
      <c r="LF42" s="72"/>
      <c r="LG42" s="75"/>
      <c r="LH42" s="69"/>
      <c r="LI42" s="69"/>
      <c r="LJ42" s="69"/>
      <c r="LK42" s="69"/>
      <c r="LL42" s="57">
        <f>_xlfn.IFS(LL$7="X",LH$40*[1]Données!$H$25,LE$3="Samedi",LH$40*[1]Données!$D$25,LE$3="Dimanche",LH$40*[1]Données!$F$25,$B40="SSIAP2",LH$40*[1]Données!$B$25)</f>
        <v>128.47999999999999</v>
      </c>
      <c r="LM42" s="57">
        <f>_xlfn.IFS(LL$7="X",$I40*[1]Données!$I$25,LE$3="Samedi",$I40*[1]Données!$D$25,LE$3="Dimanche",$I40*[1]Données!$F$25,$B40="SSIAP2",$I40*[1]Données!$C$25)</f>
        <v>256.95999999999998</v>
      </c>
      <c r="LN42" s="57">
        <f>_xlfn.IFS(LL$7="X",$J40*[1]Données!$I$25,LE$3="Samedi",$J40*[1]Données!$D$25,LE$3="Dimanche",$J40*[1]Données!$F$25,$B$8="SSIAP2",$J40*[1]Données!$C$25)</f>
        <v>32.119999999999997</v>
      </c>
      <c r="LO42" s="57">
        <f>_xlfn.IFS(LL$7="X",$K40*[1]Données!$I$25,LE$3="Samedi",$K40*[1]Données!$D$25,LE$3="Dimanche",$K40*[1]Données!$F$25,$B40="SSIAP2",$K40*[1]Données!$B$25)</f>
        <v>32.120000000000054</v>
      </c>
      <c r="LP42" s="57">
        <f>IF($B40="SSIAP2",SUM(LL42:LO42),0)</f>
        <v>0</v>
      </c>
      <c r="LQ42" s="72"/>
      <c r="LR42" s="72"/>
      <c r="LS42" s="75"/>
      <c r="LT42" s="69"/>
      <c r="LU42" s="69"/>
      <c r="LV42" s="69"/>
      <c r="LW42" s="69"/>
      <c r="LX42" s="57" t="e">
        <f>_xlfn.IFS(LX$7="X",LT$40*[1]Données!$H$25,LQ$3="Samedi",LT$40*[1]Données!$D$25,LQ$3="Dimanche",LT$40*[1]Données!$F$25,$B40="SSIAP2",LT$40*[1]Données!$B$25)</f>
        <v>#N/A</v>
      </c>
      <c r="LY42" s="57" t="e">
        <f>_xlfn.IFS(LX$7="X",$I40*[1]Données!$I$25,LQ$3="Samedi",$I40*[1]Données!$D$25,LQ$3="Dimanche",$I40*[1]Données!$F$25,$B40="SSIAP2",$I40*[1]Données!$C$25)</f>
        <v>#N/A</v>
      </c>
      <c r="LZ42" s="57" t="e">
        <f>_xlfn.IFS(LX$7="X",$J40*[1]Données!$I$25,LQ$3="Samedi",$J40*[1]Données!$D$25,LQ$3="Dimanche",$J40*[1]Données!$F$25,$B$8="SSIAP2",$J40*[1]Données!$C$25)</f>
        <v>#N/A</v>
      </c>
      <c r="MA42" s="57" t="e">
        <f>_xlfn.IFS(LX$7="X",$K40*[1]Données!$I$25,LQ$3="Samedi",$K40*[1]Données!$D$25,LQ$3="Dimanche",$K40*[1]Données!$F$25,$B40="SSIAP2",$K40*[1]Données!$B$25)</f>
        <v>#N/A</v>
      </c>
      <c r="MB42" s="57">
        <f>IF($B40="SSIAP2",SUM(LX42:MA42),0)</f>
        <v>0</v>
      </c>
      <c r="MC42" s="72"/>
      <c r="MD42" s="72"/>
      <c r="ME42" s="75"/>
      <c r="MF42" s="69"/>
      <c r="MG42" s="69"/>
      <c r="MH42" s="69"/>
      <c r="MI42" s="69"/>
      <c r="MJ42" s="57" t="e">
        <f>_xlfn.IFS(MJ$7="X",MF$40*[1]Données!$H$25,MC$3="Samedi",MF$40*[1]Données!$D$25,MC$3="Dimanche",MF$40*[1]Données!$F$25,$B40="SSIAP2",MF$40*[1]Données!$B$25)</f>
        <v>#N/A</v>
      </c>
      <c r="MK42" s="57" t="e">
        <f>_xlfn.IFS(MJ$7="X",$I40*[1]Données!$I$25,MC$3="Samedi",$I40*[1]Données!$D$25,MC$3="Dimanche",$I40*[1]Données!$F$25,$B40="SSIAP2",$I40*[1]Données!$C$25)</f>
        <v>#N/A</v>
      </c>
      <c r="ML42" s="57" t="e">
        <f>_xlfn.IFS(MJ$7="X",$J40*[1]Données!$I$25,MC$3="Samedi",$J40*[1]Données!$D$25,MC$3="Dimanche",$J40*[1]Données!$F$25,$B$8="SSIAP2",$J40*[1]Données!$C$25)</f>
        <v>#N/A</v>
      </c>
      <c r="MM42" s="57" t="e">
        <f>_xlfn.IFS(MJ$7="X",$K40*[1]Données!$I$25,MC$3="Samedi",$K40*[1]Données!$D$25,MC$3="Dimanche",$K40*[1]Données!$F$25,$B40="SSIAP2",$K40*[1]Données!$B$25)</f>
        <v>#N/A</v>
      </c>
      <c r="MN42" s="57">
        <f>IF($B40="SSIAP2",SUM(MJ42:MM42),0)</f>
        <v>0</v>
      </c>
      <c r="MO42" s="72"/>
      <c r="MP42" s="72"/>
      <c r="MQ42" s="75"/>
      <c r="MR42" s="69"/>
      <c r="MS42" s="69"/>
      <c r="MT42" s="69"/>
      <c r="MU42" s="69"/>
      <c r="MV42" s="57" t="e">
        <f>_xlfn.IFS(MV$7="X",MR$40*[1]Données!$H$25,MO$3="Samedi",MR$40*[1]Données!$D$25,MO$3="Dimanche",MR$40*[1]Données!$F$25,$B40="SSIAP2",MR$40*[1]Données!$B$25)</f>
        <v>#N/A</v>
      </c>
      <c r="MW42" s="57" t="e">
        <f>_xlfn.IFS(MV$7="X",$I40*[1]Données!$I$25,MO$3="Samedi",$I40*[1]Données!$D$25,MO$3="Dimanche",$I40*[1]Données!$F$25,$B40="SSIAP2",$I40*[1]Données!$C$25)</f>
        <v>#N/A</v>
      </c>
      <c r="MX42" s="57" t="e">
        <f>_xlfn.IFS(MV$7="X",$J40*[1]Données!$I$25,MO$3="Samedi",$J40*[1]Données!$D$25,MO$3="Dimanche",$J40*[1]Données!$F$25,$B$8="SSIAP2",$J40*[1]Données!$C$25)</f>
        <v>#N/A</v>
      </c>
      <c r="MY42" s="57" t="e">
        <f>_xlfn.IFS(MV$7="X",$K40*[1]Données!$I$25,MO$3="Samedi",$K40*[1]Données!$D$25,MO$3="Dimanche",$K40*[1]Données!$F$25,$B40="SSIAP2",$K40*[1]Données!$B$25)</f>
        <v>#N/A</v>
      </c>
      <c r="MZ42" s="57">
        <f>IF($B40="SSIAP2",SUM(MV42:MY42),0)</f>
        <v>0</v>
      </c>
      <c r="NA42" s="72"/>
      <c r="NB42" s="72"/>
      <c r="NC42" s="75"/>
      <c r="ND42" s="69"/>
      <c r="NE42" s="69"/>
      <c r="NF42" s="69"/>
      <c r="NG42" s="69"/>
      <c r="NH42" s="57" t="e">
        <f>_xlfn.IFS(NH$7="X",ND$40*[1]Données!$H$25,NA$3="Samedi",ND$40*[1]Données!$D$25,NA$3="Dimanche",ND$40*[1]Données!$F$25,$B40="SSIAP2",ND$40*[1]Données!$B$25)</f>
        <v>#N/A</v>
      </c>
      <c r="NI42" s="57" t="e">
        <f>_xlfn.IFS(NH$7="X",$I40*[1]Données!$I$25,NA$3="Samedi",$I40*[1]Données!$D$25,NA$3="Dimanche",$I40*[1]Données!$F$25,$B40="SSIAP2",$I40*[1]Données!$C$25)</f>
        <v>#N/A</v>
      </c>
      <c r="NJ42" s="57" t="e">
        <f>_xlfn.IFS(NH$7="X",$J40*[1]Données!$I$25,NA$3="Samedi",$J40*[1]Données!$D$25,NA$3="Dimanche",$J40*[1]Données!$F$25,$B$8="SSIAP2",$J40*[1]Données!$C$25)</f>
        <v>#N/A</v>
      </c>
      <c r="NK42" s="57" t="e">
        <f>_xlfn.IFS(NH$7="X",$K40*[1]Données!$I$25,NA$3="Samedi",$K40*[1]Données!$D$25,NA$3="Dimanche",$K40*[1]Données!$F$25,$B40="SSIAP2",$K40*[1]Données!$B$25)</f>
        <v>#N/A</v>
      </c>
      <c r="NL42" s="57">
        <f>IF($B40="SSIAP2",SUM(NH42:NK42),0)</f>
        <v>0</v>
      </c>
      <c r="NM42" s="52">
        <f>IF($B40="SSIAP2",SUM($P42+$AB42+$AN42+$AZ42+$BL42+$BX42+$CJ42+$CV42+$DH42+$DT42+$EF42+$ER42+$FD42+$FP42+$GB41+$GB42+$GN42+$GZ42+$HL42+$HX42+$IJ42+$IV42+$JH42+$JT42+$KF42+$KR42+$LD42+$LP42+$MB42+$MN42+$MZ42+$NL42),0)</f>
        <v>0</v>
      </c>
    </row>
    <row r="43" spans="1:377" ht="15.75" hidden="1" thickBot="1">
      <c r="A43" s="79"/>
      <c r="B43" s="82"/>
      <c r="C43" s="82"/>
      <c r="D43" s="53"/>
      <c r="E43" s="73"/>
      <c r="F43" s="73"/>
      <c r="G43" s="76"/>
      <c r="H43" s="70"/>
      <c r="I43" s="70"/>
      <c r="J43" s="70"/>
      <c r="K43" s="70"/>
      <c r="L43" s="58">
        <f>_xlfn.IFS(L$7="X",H$40*[1]Données!$H$26,E$3="Samedi",H$40*[1]Données!$D$26,E$3="Dimanche",H$40*[1]Données!$F$26,$B40="SSIAP3",H$40*[1]Données!$B$26)</f>
        <v>0</v>
      </c>
      <c r="M43" s="58">
        <f>_xlfn.IFS(L$7="X",$I40*[1]Données!$I$26,E$3="Samedi",$I40*[1]Données!$D$26,E$3="Dimanche",$I40*[1]Données!$F$26,$B40="SSIAP3",$I40*[1]Données!$C$26)</f>
        <v>816.96</v>
      </c>
      <c r="N43" s="58">
        <f>_xlfn.IFS(L$7="X",$J40*[1]Données!$I$26,E$3="Samedi",$J40*[1]Données!$D$26,E$3="Dimanche",$J40*[1]Données!$F$26,$B40="SSIAP3",$J40*[1]Données!$C$26)</f>
        <v>102.12</v>
      </c>
      <c r="O43" s="57">
        <f>_xlfn.IFS(L$7="X",$K40*[1]Données!$I$26,E$3="Samedi",$K40*[1]Données!$D$26,E$3="Dimanche",$K40*[1]Données!$F$26,$B40="SSIAP3",$K40*[1]Données!$B$26)</f>
        <v>102.12000000000019</v>
      </c>
      <c r="P43" s="58">
        <f>IF($B40="SSIAP3",SUM(L43:O43),0)</f>
        <v>0</v>
      </c>
      <c r="Q43" s="73"/>
      <c r="R43" s="73"/>
      <c r="S43" s="76"/>
      <c r="T43" s="70"/>
      <c r="U43" s="70"/>
      <c r="V43" s="70"/>
      <c r="W43" s="70"/>
      <c r="X43" s="58" t="e">
        <f>_xlfn.IFS(X$7="X",T$40*[1]Données!$H$26,Q$3="Samedi",T$40*[1]Données!$D$26,Q$3="Dimanche",T$40*[1]Données!$F$26,$B40="SSIAP3",T$40*[1]Données!$B$26)</f>
        <v>#N/A</v>
      </c>
      <c r="Y43" s="58" t="e">
        <f>_xlfn.IFS(X$7="X",$I40*[1]Données!$I$26,Q$3="Samedi",$I40*[1]Données!$D$26,Q$3="Dimanche",$I40*[1]Données!$F$26,$B40="SSIAP3",$I40*[1]Données!$C$26)</f>
        <v>#N/A</v>
      </c>
      <c r="Z43" s="58" t="e">
        <f>_xlfn.IFS(X$7="X",$J40*[1]Données!$I$26,Q$3="Samedi",$J40*[1]Données!$D$26,Q$3="Dimanche",$J40*[1]Données!$F$26,$B40="SSIAP3",$J40*[1]Données!$C$26)</f>
        <v>#N/A</v>
      </c>
      <c r="AA43" s="57" t="e">
        <f>_xlfn.IFS(X$7="X",$K40*[1]Données!$I$26,Q$3="Samedi",$K40*[1]Données!$D$26,Q$3="Dimanche",$K40*[1]Données!$F$26,$B40="SSIAP3",$K40*[1]Données!$B$26)</f>
        <v>#N/A</v>
      </c>
      <c r="AB43" s="58">
        <f>IF($B40="SSIAP3",SUM(X43:AA43),0)</f>
        <v>0</v>
      </c>
      <c r="AC43" s="73"/>
      <c r="AD43" s="73"/>
      <c r="AE43" s="76"/>
      <c r="AF43" s="70"/>
      <c r="AG43" s="70"/>
      <c r="AH43" s="70"/>
      <c r="AI43" s="70"/>
      <c r="AJ43" s="58" t="e">
        <f>_xlfn.IFS(AJ$7="X",AF$40*[1]Données!$H$26,AC$3="Samedi",AF$40*[1]Données!$D$26,AC$3="Dimanche",AF$40*[1]Données!$F$26,$B40="SSIAP3",AF$40*[1]Données!$B$26)</f>
        <v>#N/A</v>
      </c>
      <c r="AK43" s="58" t="e">
        <f>_xlfn.IFS(AJ$7="X",$I40*[1]Données!$I$26,AC$3="Samedi",$I40*[1]Données!$D$26,AC$3="Dimanche",$I40*[1]Données!$F$26,$B40="SSIAP3",$I40*[1]Données!$C$26)</f>
        <v>#N/A</v>
      </c>
      <c r="AL43" s="58" t="e">
        <f>_xlfn.IFS(AJ$7="X",$J40*[1]Données!$I$26,AC$3="Samedi",$J40*[1]Données!$D$26,AC$3="Dimanche",$J40*[1]Données!$F$26,$B40="SSIAP3",$J40*[1]Données!$C$26)</f>
        <v>#N/A</v>
      </c>
      <c r="AM43" s="57" t="e">
        <f>_xlfn.IFS(AJ$7="X",$K40*[1]Données!$I$26,AC$3="Samedi",$K40*[1]Données!$D$26,AC$3="Dimanche",$K40*[1]Données!$F$26,$B40="SSIAP3",$K40*[1]Données!$B$26)</f>
        <v>#N/A</v>
      </c>
      <c r="AN43" s="58">
        <f>IF($B40="SSIAP3",SUM(AJ43:AM43),0)</f>
        <v>0</v>
      </c>
      <c r="AO43" s="73"/>
      <c r="AP43" s="73"/>
      <c r="AQ43" s="76"/>
      <c r="AR43" s="70"/>
      <c r="AS43" s="70"/>
      <c r="AT43" s="70"/>
      <c r="AU43" s="70"/>
      <c r="AV43" s="58" t="e">
        <f>_xlfn.IFS(AV$7="X",AR$40*[1]Données!$H$26,AO$3="Samedi",AR$40*[1]Données!$D$26,AO$3="Dimanche",AR$40*[1]Données!$F$26,$B40="SSIAP3",AR$40*[1]Données!$B$26)</f>
        <v>#N/A</v>
      </c>
      <c r="AW43" s="58" t="e">
        <f>_xlfn.IFS(AV$7="X",$I40*[1]Données!$I$26,AO$3="Samedi",$I40*[1]Données!$D$26,AO$3="Dimanche",$I40*[1]Données!$F$26,$B40="SSIAP3",$I40*[1]Données!$C$26)</f>
        <v>#N/A</v>
      </c>
      <c r="AX43" s="58" t="e">
        <f>_xlfn.IFS(AV$7="X",$J40*[1]Données!$I$26,AO$3="Samedi",$J40*[1]Données!$D$26,AO$3="Dimanche",$J40*[1]Données!$F$26,$B40="SSIAP3",$J40*[1]Données!$C$26)</f>
        <v>#N/A</v>
      </c>
      <c r="AY43" s="57" t="e">
        <f>_xlfn.IFS(AV$7="X",$K40*[1]Données!$I$26,AO$3="Samedi",$K40*[1]Données!$D$26,AO$3="Dimanche",$K40*[1]Données!$F$26,$B40="SSIAP3",$K40*[1]Données!$B$26)</f>
        <v>#N/A</v>
      </c>
      <c r="AZ43" s="58">
        <f>IF($B40="SSIAP3",SUM(AV43:AY43),0)</f>
        <v>0</v>
      </c>
      <c r="BA43" s="73"/>
      <c r="BB43" s="73"/>
      <c r="BC43" s="76"/>
      <c r="BD43" s="70"/>
      <c r="BE43" s="70"/>
      <c r="BF43" s="70"/>
      <c r="BG43" s="70"/>
      <c r="BH43" s="58">
        <f>_xlfn.IFS(BH$7="X",BD$40*[1]Données!$H$26,BA$3="Samedi",BD$40*[1]Données!$D$26,BA$3="Dimanche",BD$40*[1]Données!$F$26,$B40="SSIAP3",BD$40*[1]Données!$B$26)</f>
        <v>184</v>
      </c>
      <c r="BI43" s="58">
        <f>_xlfn.IFS(BH$7="X",$I40*[1]Données!$I$26,BA$3="Samedi",$I40*[1]Données!$D$26,BA$3="Dimanche",$I40*[1]Données!$F$26,$B40="SSIAP3",$I40*[1]Données!$C$26)</f>
        <v>368</v>
      </c>
      <c r="BJ43" s="58">
        <f>_xlfn.IFS(BH$7="X",$J40*[1]Données!$I$26,BA$3="Samedi",$J40*[1]Données!$D$26,BA$3="Dimanche",$J40*[1]Données!$F$26,$B40="SSIAP3",$J40*[1]Données!$C$26)</f>
        <v>46</v>
      </c>
      <c r="BK43" s="57">
        <f>_xlfn.IFS(BH$7="X",$K40*[1]Données!$I$26,BA$3="Samedi",$K40*[1]Données!$D$26,BA$3="Dimanche",$K40*[1]Données!$F$26,$B40="SSIAP3",$K40*[1]Données!$B$26)</f>
        <v>46.000000000000085</v>
      </c>
      <c r="BL43" s="58">
        <f>IF($B40="SSIAP3",SUM(BH43:BK43),0)</f>
        <v>0</v>
      </c>
      <c r="BM43" s="73"/>
      <c r="BN43" s="73"/>
      <c r="BO43" s="76"/>
      <c r="BP43" s="70"/>
      <c r="BQ43" s="70"/>
      <c r="BR43" s="70"/>
      <c r="BS43" s="70"/>
      <c r="BT43" s="58">
        <f>_xlfn.IFS(BT$7="X",BP$40*[1]Données!$H$26,BM$3="Samedi",BP$40*[1]Données!$D$26,BM$3="Dimanche",BP$40*[1]Données!$F$26,$B40="SSIAP3",BP$40*[1]Données!$B$26)</f>
        <v>202.4</v>
      </c>
      <c r="BU43" s="58">
        <f>_xlfn.IFS(BT$7="X",$I40*[1]Données!$I$26,BM$3="Samedi",$I40*[1]Données!$D$26,BM$3="Dimanche",$I40*[1]Données!$F$26,$B40="SSIAP3",$I40*[1]Données!$C$26)</f>
        <v>404.8</v>
      </c>
      <c r="BV43" s="58">
        <f>_xlfn.IFS(BT$7="X",$J40*[1]Données!$I$26,BM$3="Samedi",$J40*[1]Données!$D$26,BM$3="Dimanche",$J40*[1]Données!$F$26,$B40="SSIAP3",$J40*[1]Données!$C$26)</f>
        <v>50.6</v>
      </c>
      <c r="BW43" s="57">
        <f>_xlfn.IFS(BT$7="X",$K40*[1]Données!$I$26,BM$3="Samedi",$K40*[1]Données!$D$26,BM$3="Dimanche",$K40*[1]Données!$F$26,$B40="SSIAP3",$K40*[1]Données!$B$26)</f>
        <v>50.600000000000094</v>
      </c>
      <c r="BX43" s="58">
        <f>IF($B40="SSIAP3",SUM(BT43:BW43),0)</f>
        <v>0</v>
      </c>
      <c r="BY43" s="73"/>
      <c r="BZ43" s="73"/>
      <c r="CA43" s="76"/>
      <c r="CB43" s="70"/>
      <c r="CC43" s="70"/>
      <c r="CD43" s="70"/>
      <c r="CE43" s="70"/>
      <c r="CF43" s="58" t="e">
        <f>_xlfn.IFS(CF$7="X",CB$40*[1]Données!$H$26,BY$3="Samedi",CB$40*[1]Données!$D$26,BY$3="Dimanche",CB$40*[1]Données!$F$26,$B40="SSIAP3",CB$40*[1]Données!$B$26)</f>
        <v>#N/A</v>
      </c>
      <c r="CG43" s="58" t="e">
        <f>_xlfn.IFS(CF$7="X",$I40*[1]Données!$I$26,BY$3="Samedi",$I40*[1]Données!$D$26,BY$3="Dimanche",$I40*[1]Données!$F$26,$B40="SSIAP3",$I40*[1]Données!$C$26)</f>
        <v>#N/A</v>
      </c>
      <c r="CH43" s="58" t="e">
        <f>_xlfn.IFS(CF$7="X",$J40*[1]Données!$I$26,BY$3="Samedi",$J40*[1]Données!$D$26,BY$3="Dimanche",$J40*[1]Données!$F$26,$B40="SSIAP3",$J40*[1]Données!$C$26)</f>
        <v>#N/A</v>
      </c>
      <c r="CI43" s="57" t="e">
        <f>_xlfn.IFS(CF$7="X",$K40*[1]Données!$I$26,BY$3="Samedi",$K40*[1]Données!$D$26,BY$3="Dimanche",$K40*[1]Données!$F$26,$B40="SSIAP3",$K40*[1]Données!$B$26)</f>
        <v>#N/A</v>
      </c>
      <c r="CJ43" s="58">
        <f>IF($B40="SSIAP3",SUM(CF43:CI43),0)</f>
        <v>0</v>
      </c>
      <c r="CK43" s="73"/>
      <c r="CL43" s="73"/>
      <c r="CM43" s="76"/>
      <c r="CN43" s="70"/>
      <c r="CO43" s="70"/>
      <c r="CP43" s="70"/>
      <c r="CQ43" s="70"/>
      <c r="CR43" s="58" t="e">
        <f>_xlfn.IFS(CR$7="X",CN$40*[1]Données!$H$26,CK$3="Samedi",CN$40*[1]Données!$D$26,CK$3="Dimanche",CN$40*[1]Données!$F$26,$B40="SSIAP3",CN$40*[1]Données!$B$26)</f>
        <v>#N/A</v>
      </c>
      <c r="CS43" s="58" t="e">
        <f>_xlfn.IFS(CR$7="X",$I40*[1]Données!$I$26,CK$3="Samedi",$I40*[1]Données!$D$26,CK$3="Dimanche",$I40*[1]Données!$F$26,$B40="SSIAP3",$I40*[1]Données!$C$26)</f>
        <v>#N/A</v>
      </c>
      <c r="CT43" s="58" t="e">
        <f>_xlfn.IFS(CR$7="X",$J40*[1]Données!$I$26,CK$3="Samedi",$J40*[1]Données!$D$26,CK$3="Dimanche",$J40*[1]Données!$F$26,$B40="SSIAP3",$J40*[1]Données!$C$26)</f>
        <v>#N/A</v>
      </c>
      <c r="CU43" s="57" t="e">
        <f>_xlfn.IFS(CR$7="X",$K40*[1]Données!$I$26,CK$3="Samedi",$K40*[1]Données!$D$26,CK$3="Dimanche",$K40*[1]Données!$F$26,$B40="SSIAP3",$K40*[1]Données!$B$26)</f>
        <v>#N/A</v>
      </c>
      <c r="CV43" s="58">
        <f>IF($B40="SSIAP3",SUM(CR43:CU43),0)</f>
        <v>0</v>
      </c>
      <c r="CW43" s="73"/>
      <c r="CX43" s="73"/>
      <c r="CY43" s="76"/>
      <c r="CZ43" s="70"/>
      <c r="DA43" s="70"/>
      <c r="DB43" s="70"/>
      <c r="DC43" s="70"/>
      <c r="DD43" s="58" t="e">
        <f>_xlfn.IFS(DD$7="X",CZ$40*[1]Données!$H$26,CW$3="Samedi",CZ$40*[1]Données!$D$26,CW$3="Dimanche",CZ$40*[1]Données!$F$26,$B40="SSIAP3",CZ$40*[1]Données!$B$26)</f>
        <v>#N/A</v>
      </c>
      <c r="DE43" s="58" t="e">
        <f>_xlfn.IFS(DD$7="X",$I40*[1]Données!$I$26,CW$3="Samedi",$I40*[1]Données!$D$26,CW$3="Dimanche",$I40*[1]Données!$F$26,$B40="SSIAP3",$I40*[1]Données!$C$26)</f>
        <v>#N/A</v>
      </c>
      <c r="DF43" s="58" t="e">
        <f>_xlfn.IFS(DD$7="X",$J40*[1]Données!$I$26,CW$3="Samedi",$J40*[1]Données!$D$26,CW$3="Dimanche",$J40*[1]Données!$F$26,$B40="SSIAP3",$J40*[1]Données!$C$26)</f>
        <v>#N/A</v>
      </c>
      <c r="DG43" s="57" t="e">
        <f>_xlfn.IFS(DD$7="X",$K40*[1]Données!$I$26,CW$3="Samedi",$K40*[1]Données!$D$26,CW$3="Dimanche",$K40*[1]Données!$F$26,$B40="SSIAP3",$K40*[1]Données!$B$26)</f>
        <v>#N/A</v>
      </c>
      <c r="DH43" s="58">
        <f>IF($B40="SSIAP3",SUM(DD43:DG43),0)</f>
        <v>0</v>
      </c>
      <c r="DI43" s="73"/>
      <c r="DJ43" s="73"/>
      <c r="DK43" s="76"/>
      <c r="DL43" s="70"/>
      <c r="DM43" s="70"/>
      <c r="DN43" s="70"/>
      <c r="DO43" s="70"/>
      <c r="DP43" s="58" t="e">
        <f>_xlfn.IFS(DP$7="X",DL$40*[1]Données!$H$26,DI$3="Samedi",DL$40*[1]Données!$D$26,DI$3="Dimanche",DL$40*[1]Données!$F$26,$B40="SSIAP3",DL$40*[1]Données!$B$26)</f>
        <v>#N/A</v>
      </c>
      <c r="DQ43" s="58" t="e">
        <f>_xlfn.IFS(DP$7="X",$I40*[1]Données!$I$26,DI$3="Samedi",$I40*[1]Données!$D$26,DI$3="Dimanche",$I40*[1]Données!$F$26,$B40="SSIAP3",$I40*[1]Données!$C$26)</f>
        <v>#N/A</v>
      </c>
      <c r="DR43" s="58" t="e">
        <f>_xlfn.IFS(DP$7="X",$J40*[1]Données!$I$26,DI$3="Samedi",$J40*[1]Données!$D$26,DI$3="Dimanche",$J40*[1]Données!$F$26,$B40="SSIAP3",$J40*[1]Données!$C$26)</f>
        <v>#N/A</v>
      </c>
      <c r="DS43" s="57" t="e">
        <f>_xlfn.IFS(DP$7="X",$K40*[1]Données!$I$26,DI$3="Samedi",$K40*[1]Données!$D$26,DI$3="Dimanche",$K40*[1]Données!$F$26,$B40="SSIAP3",$K40*[1]Données!$B$26)</f>
        <v>#N/A</v>
      </c>
      <c r="DT43" s="58">
        <f>IF($B40="SSIAP3",SUM(DP43:DS43),0)</f>
        <v>0</v>
      </c>
      <c r="DU43" s="73"/>
      <c r="DV43" s="73"/>
      <c r="DW43" s="76"/>
      <c r="DX43" s="70"/>
      <c r="DY43" s="70"/>
      <c r="DZ43" s="70"/>
      <c r="EA43" s="70"/>
      <c r="EB43" s="58" t="e">
        <f>_xlfn.IFS(EB$7="X",DX$40*[1]Données!$H$26,DU$3="Samedi",DX$40*[1]Données!$D$26,DU$3="Dimanche",DX$40*[1]Données!$F$26,$B40="SSIAP3",DX$40*[1]Données!$B$26)</f>
        <v>#N/A</v>
      </c>
      <c r="EC43" s="58" t="e">
        <f>_xlfn.IFS(EB$7="X",$I40*[1]Données!$I$26,DU$3="Samedi",$I40*[1]Données!$D$26,DU$3="Dimanche",$I40*[1]Données!$F$26,$B40="SSIAP3",$I40*[1]Données!$C$26)</f>
        <v>#N/A</v>
      </c>
      <c r="ED43" s="58" t="e">
        <f>_xlfn.IFS(EB$7="X",$J40*[1]Données!$I$26,DU$3="Samedi",$J40*[1]Données!$D$26,DU$3="Dimanche",$J40*[1]Données!$F$26,$B40="SSIAP3",$J40*[1]Données!$C$26)</f>
        <v>#N/A</v>
      </c>
      <c r="EE43" s="57" t="e">
        <f>_xlfn.IFS(EB$7="X",$K40*[1]Données!$I$26,DU$3="Samedi",$K40*[1]Données!$D$26,DU$3="Dimanche",$K40*[1]Données!$F$26,$B40="SSIAP3",$K40*[1]Données!$B$26)</f>
        <v>#N/A</v>
      </c>
      <c r="EF43" s="58">
        <f>IF($B40="SSIAP3",SUM(EB43:EE43),0)</f>
        <v>0</v>
      </c>
      <c r="EG43" s="73"/>
      <c r="EH43" s="73"/>
      <c r="EI43" s="76"/>
      <c r="EJ43" s="70"/>
      <c r="EK43" s="70"/>
      <c r="EL43" s="70"/>
      <c r="EM43" s="70"/>
      <c r="EN43" s="58">
        <f>_xlfn.IFS(EN$7="X",EJ$40*[1]Données!$H$26,EG$3="Samedi",EJ$40*[1]Données!$D$26,EG$3="Dimanche",EJ$40*[1]Données!$F$26,$B40="SSIAP3",EJ$40*[1]Données!$B$26)</f>
        <v>184</v>
      </c>
      <c r="EO43" s="58">
        <f>_xlfn.IFS(EN$7="X",$I40*[1]Données!$I$26,EG$3="Samedi",$I40*[1]Données!$D$26,EG$3="Dimanche",$I40*[1]Données!$F$26,$B40="SSIAP3",$I40*[1]Données!$C$26)</f>
        <v>368</v>
      </c>
      <c r="EP43" s="58">
        <f>_xlfn.IFS(EN$7="X",$J40*[1]Données!$I$26,EG$3="Samedi",$J40*[1]Données!$D$26,EG$3="Dimanche",$J40*[1]Données!$F$26,$B40="SSIAP3",$J40*[1]Données!$C$26)</f>
        <v>46</v>
      </c>
      <c r="EQ43" s="57">
        <f>_xlfn.IFS(EN$7="X",$K40*[1]Données!$I$26,EG$3="Samedi",$K40*[1]Données!$D$26,EG$3="Dimanche",$K40*[1]Données!$F$26,$B40="SSIAP3",$K40*[1]Données!$B$26)</f>
        <v>46.000000000000085</v>
      </c>
      <c r="ER43" s="58">
        <f>IF($B40="SSIAP3",SUM(EN43:EQ43),0)</f>
        <v>0</v>
      </c>
      <c r="ES43" s="73"/>
      <c r="ET43" s="73"/>
      <c r="EU43" s="76"/>
      <c r="EV43" s="70"/>
      <c r="EW43" s="70"/>
      <c r="EX43" s="70"/>
      <c r="EY43" s="70"/>
      <c r="EZ43" s="58">
        <f>_xlfn.IFS(EZ$7="X",EV$40*[1]Données!$H$26,ES$3="Samedi",EV$40*[1]Données!$D$26,ES$3="Dimanche",EV$40*[1]Données!$F$26,$B40="SSIAP3",EV$40*[1]Données!$B$26)</f>
        <v>202.4</v>
      </c>
      <c r="FA43" s="58">
        <f>_xlfn.IFS(EZ$7="X",$I40*[1]Données!$I$26,ES$3="Samedi",$I40*[1]Données!$D$26,ES$3="Dimanche",$I40*[1]Données!$F$26,$B40="SSIAP3",$I40*[1]Données!$C$26)</f>
        <v>404.8</v>
      </c>
      <c r="FB43" s="58">
        <f>_xlfn.IFS(EZ$7="X",$J40*[1]Données!$I$26,ES$3="Samedi",$J40*[1]Données!$D$26,ES$3="Dimanche",$J40*[1]Données!$F$26,$B40="SSIAP3",$J40*[1]Données!$C$26)</f>
        <v>50.6</v>
      </c>
      <c r="FC43" s="57">
        <f>_xlfn.IFS(EZ$7="X",$K40*[1]Données!$I$26,ES$3="Samedi",$K40*[1]Données!$D$26,ES$3="Dimanche",$K40*[1]Données!$F$26,$B40="SSIAP3",$K40*[1]Données!$B$26)</f>
        <v>50.600000000000094</v>
      </c>
      <c r="FD43" s="58">
        <f>IF($B40="SSIAP3",SUM(EZ43:FC43),0)</f>
        <v>0</v>
      </c>
      <c r="FE43" s="73"/>
      <c r="FF43" s="73"/>
      <c r="FG43" s="76"/>
      <c r="FH43" s="70"/>
      <c r="FI43" s="70"/>
      <c r="FJ43" s="70"/>
      <c r="FK43" s="70"/>
      <c r="FL43" s="58" t="e">
        <f>_xlfn.IFS(FL$7="X",FH$40*[1]Données!$H$26,FE$3="Samedi",FH$40*[1]Données!$D$26,FE$3="Dimanche",FH$40*[1]Données!$F$26,$B40="SSIAP3",FH$40*[1]Données!$B$26)</f>
        <v>#N/A</v>
      </c>
      <c r="FM43" s="58" t="e">
        <f>_xlfn.IFS(FL$7="X",$I40*[1]Données!$I$26,FE$3="Samedi",$I40*[1]Données!$D$26,FE$3="Dimanche",$I40*[1]Données!$F$26,$B40="SSIAP3",$I40*[1]Données!$C$26)</f>
        <v>#N/A</v>
      </c>
      <c r="FN43" s="58" t="e">
        <f>_xlfn.IFS(FL$7="X",$J40*[1]Données!$I$26,FE$3="Samedi",$J40*[1]Données!$D$26,FE$3="Dimanche",$J40*[1]Données!$F$26,$B40="SSIAP3",$J40*[1]Données!$C$26)</f>
        <v>#N/A</v>
      </c>
      <c r="FO43" s="57" t="e">
        <f>_xlfn.IFS(FL$7="X",$K40*[1]Données!$I$26,FE$3="Samedi",$K40*[1]Données!$D$26,FE$3="Dimanche",$K40*[1]Données!$F$26,$B40="SSIAP3",$K40*[1]Données!$B$26)</f>
        <v>#N/A</v>
      </c>
      <c r="FP43" s="58">
        <f>IF($B40="SSIAP3",SUM(FL43:FO43),0)</f>
        <v>0</v>
      </c>
      <c r="FQ43" s="73"/>
      <c r="FR43" s="73"/>
      <c r="FS43" s="76"/>
      <c r="FT43" s="70"/>
      <c r="FU43" s="70"/>
      <c r="FV43" s="70"/>
      <c r="FW43" s="70"/>
      <c r="FX43" s="58" t="e">
        <f>_xlfn.IFS(FX$7="X",FT$40*[1]Données!$H$26,FQ$3="Samedi",FT$40*[1]Données!$D$26,FQ$3="Dimanche",FT$40*[1]Données!$F$26,$B40="SSIAP3",FT$40*[1]Données!$B$26)</f>
        <v>#N/A</v>
      </c>
      <c r="FY43" s="58" t="e">
        <f>_xlfn.IFS(FX$7="X",$I40*[1]Données!$I$26,FQ$3="Samedi",$I40*[1]Données!$D$26,FQ$3="Dimanche",$I40*[1]Données!$F$26,$B40="SSIAP3",$I40*[1]Données!$C$26)</f>
        <v>#N/A</v>
      </c>
      <c r="FZ43" s="58" t="e">
        <f>_xlfn.IFS(FX$7="X",$J40*[1]Données!$I$26,FQ$3="Samedi",$J40*[1]Données!$D$26,FQ$3="Dimanche",$J40*[1]Données!$F$26,$B40="SSIAP3",$J40*[1]Données!$C$26)</f>
        <v>#N/A</v>
      </c>
      <c r="GA43" s="57" t="e">
        <f>_xlfn.IFS(FX$7="X",$K40*[1]Données!$I$26,FQ$3="Samedi",$K40*[1]Données!$D$26,FQ$3="Dimanche",$K40*[1]Données!$F$26,$B40="SSIAP3",$K40*[1]Données!$B$26)</f>
        <v>#N/A</v>
      </c>
      <c r="GB43" s="58">
        <f>IF($B40="SSIAP3",SUM(FX43:GA43),0)</f>
        <v>0</v>
      </c>
      <c r="GC43" s="73"/>
      <c r="GD43" s="73"/>
      <c r="GE43" s="76"/>
      <c r="GF43" s="70"/>
      <c r="GG43" s="70"/>
      <c r="GH43" s="70"/>
      <c r="GI43" s="70"/>
      <c r="GJ43" s="58" t="e">
        <f>_xlfn.IFS(GJ$7="X",GF$40*[1]Données!$H$26,GC$3="Samedi",GF$40*[1]Données!$D$26,GC$3="Dimanche",GF$40*[1]Données!$F$26,$B40="SSIAP3",GF$40*[1]Données!$B$26)</f>
        <v>#N/A</v>
      </c>
      <c r="GK43" s="58" t="e">
        <f>_xlfn.IFS(GJ$7="X",$I40*[1]Données!$I$26,GC$3="Samedi",$I40*[1]Données!$D$26,GC$3="Dimanche",$I40*[1]Données!$F$26,$B40="SSIAP3",$I40*[1]Données!$C$26)</f>
        <v>#N/A</v>
      </c>
      <c r="GL43" s="58" t="e">
        <f>_xlfn.IFS(GJ$7="X",$J40*[1]Données!$I$26,GC$3="Samedi",$J40*[1]Données!$D$26,GC$3="Dimanche",$J40*[1]Données!$F$26,$B40="SSIAP3",$J40*[1]Données!$C$26)</f>
        <v>#N/A</v>
      </c>
      <c r="GM43" s="57" t="e">
        <f>_xlfn.IFS(GJ$7="X",$K40*[1]Données!$I$26,GC$3="Samedi",$K40*[1]Données!$D$26,GC$3="Dimanche",$K40*[1]Données!$F$26,$B40="SSIAP3",$K40*[1]Données!$B$26)</f>
        <v>#N/A</v>
      </c>
      <c r="GN43" s="58">
        <f>IF($B40="SSIAP3",SUM(GJ43:GM43),0)</f>
        <v>0</v>
      </c>
      <c r="GO43" s="73"/>
      <c r="GP43" s="73"/>
      <c r="GQ43" s="76"/>
      <c r="GR43" s="70"/>
      <c r="GS43" s="70"/>
      <c r="GT43" s="70"/>
      <c r="GU43" s="70"/>
      <c r="GV43" s="58" t="e">
        <f>_xlfn.IFS(GV$7="X",GR$40*[1]Données!$H$26,GO$3="Samedi",GR$40*[1]Données!$D$26,GO$3="Dimanche",GR$40*[1]Données!$F$26,$B40="SSIAP3",GR$40*[1]Données!$B$26)</f>
        <v>#N/A</v>
      </c>
      <c r="GW43" s="58" t="e">
        <f>_xlfn.IFS(GV$7="X",$I40*[1]Données!$I$26,GO$3="Samedi",$I40*[1]Données!$D$26,GO$3="Dimanche",$I40*[1]Données!$F$26,$B40="SSIAP3",$I40*[1]Données!$C$26)</f>
        <v>#N/A</v>
      </c>
      <c r="GX43" s="58" t="e">
        <f>_xlfn.IFS(GV$7="X",$J40*[1]Données!$I$26,GO$3="Samedi",$J40*[1]Données!$D$26,GO$3="Dimanche",$J40*[1]Données!$F$26,$B40="SSIAP3",$J40*[1]Données!$C$26)</f>
        <v>#N/A</v>
      </c>
      <c r="GY43" s="57" t="e">
        <f>_xlfn.IFS(GV$7="X",$K40*[1]Données!$I$26,GO$3="Samedi",$K40*[1]Données!$D$26,GO$3="Dimanche",$K40*[1]Données!$F$26,$B40="SSIAP3",$K40*[1]Données!$B$26)</f>
        <v>#N/A</v>
      </c>
      <c r="GZ43" s="58">
        <f>IF($B40="SSIAP3",SUM(GV43:GY43),0)</f>
        <v>0</v>
      </c>
      <c r="HA43" s="73"/>
      <c r="HB43" s="73"/>
      <c r="HC43" s="76"/>
      <c r="HD43" s="70"/>
      <c r="HE43" s="70"/>
      <c r="HF43" s="70"/>
      <c r="HG43" s="70"/>
      <c r="HH43" s="58" t="e">
        <f>_xlfn.IFS(HH$7="X",HD$40*[1]Données!$H$26,HA$3="Samedi",HD$40*[1]Données!$D$26,HA$3="Dimanche",HD$40*[1]Données!$F$26,$B40="SSIAP3",HD$40*[1]Données!$B$26)</f>
        <v>#N/A</v>
      </c>
      <c r="HI43" s="58" t="e">
        <f>_xlfn.IFS(HH$7="X",$I40*[1]Données!$I$26,HA$3="Samedi",$I40*[1]Données!$D$26,HA$3="Dimanche",$I40*[1]Données!$F$26,$B40="SSIAP3",$I40*[1]Données!$C$26)</f>
        <v>#N/A</v>
      </c>
      <c r="HJ43" s="58" t="e">
        <f>_xlfn.IFS(HH$7="X",$J40*[1]Données!$I$26,HA$3="Samedi",$J40*[1]Données!$D$26,HA$3="Dimanche",$J40*[1]Données!$F$26,$B40="SSIAP3",$J40*[1]Données!$C$26)</f>
        <v>#N/A</v>
      </c>
      <c r="HK43" s="57" t="e">
        <f>_xlfn.IFS(HH$7="X",$K40*[1]Données!$I$26,HA$3="Samedi",$K40*[1]Données!$D$26,HA$3="Dimanche",$K40*[1]Données!$F$26,$B40="SSIAP3",$K40*[1]Données!$B$26)</f>
        <v>#N/A</v>
      </c>
      <c r="HL43" s="58">
        <f>IF($B40="SSIAP3",SUM(HH43:HK43),0)</f>
        <v>0</v>
      </c>
      <c r="HM43" s="73"/>
      <c r="HN43" s="73"/>
      <c r="HO43" s="76"/>
      <c r="HP43" s="70"/>
      <c r="HQ43" s="70"/>
      <c r="HR43" s="70"/>
      <c r="HS43" s="70"/>
      <c r="HT43" s="58">
        <f>_xlfn.IFS(HT$7="X",HP$40*[1]Données!$H$26,HM$3="Samedi",HP$40*[1]Données!$D$26,HM$3="Dimanche",HP$40*[1]Données!$F$26,$B40="SSIAP3",HP$40*[1]Données!$B$26)</f>
        <v>184</v>
      </c>
      <c r="HU43" s="58">
        <f>_xlfn.IFS(HT$7="X",$I40*[1]Données!$I$26,HM$3="Samedi",$I40*[1]Données!$D$26,HM$3="Dimanche",$I40*[1]Données!$F$26,$B40="SSIAP3",$I40*[1]Données!$C$26)</f>
        <v>368</v>
      </c>
      <c r="HV43" s="58">
        <f>_xlfn.IFS(HT$7="X",$J40*[1]Données!$I$26,HM$3="Samedi",$J40*[1]Données!$D$26,HM$3="Dimanche",$J40*[1]Données!$F$26,$B40="SSIAP3",$J40*[1]Données!$C$26)</f>
        <v>46</v>
      </c>
      <c r="HW43" s="57">
        <f>_xlfn.IFS(HT$7="X",$K40*[1]Données!$I$26,HM$3="Samedi",$K40*[1]Données!$D$26,HM$3="Dimanche",$K40*[1]Données!$F$26,$B40="SSIAP3",$K40*[1]Données!$B$26)</f>
        <v>46.000000000000085</v>
      </c>
      <c r="HX43" s="58">
        <f>IF($B40="SSIAP3",SUM(HT43:HW43),0)</f>
        <v>0</v>
      </c>
      <c r="HY43" s="73"/>
      <c r="HZ43" s="73"/>
      <c r="IA43" s="76"/>
      <c r="IB43" s="70"/>
      <c r="IC43" s="70"/>
      <c r="ID43" s="70"/>
      <c r="IE43" s="70"/>
      <c r="IF43" s="58">
        <f>_xlfn.IFS(IF$7="X",IB$40*[1]Données!$H$26,HY$3="Samedi",IB$40*[1]Données!$D$26,HY$3="Dimanche",IB$40*[1]Données!$F$26,$B40="SSIAP3",IB$40*[1]Données!$B$26)</f>
        <v>202.4</v>
      </c>
      <c r="IG43" s="58">
        <f>_xlfn.IFS(IF$7="X",$I40*[1]Données!$I$26,HY$3="Samedi",$I40*[1]Données!$D$26,HY$3="Dimanche",$I40*[1]Données!$F$26,$B40="SSIAP3",$I40*[1]Données!$C$26)</f>
        <v>404.8</v>
      </c>
      <c r="IH43" s="58">
        <f>_xlfn.IFS(IF$7="X",$J40*[1]Données!$I$26,HY$3="Samedi",$J40*[1]Données!$D$26,HY$3="Dimanche",$J40*[1]Données!$F$26,$B40="SSIAP3",$J40*[1]Données!$C$26)</f>
        <v>50.6</v>
      </c>
      <c r="II43" s="57">
        <f>_xlfn.IFS(IF$7="X",$K40*[1]Données!$I$26,HY$3="Samedi",$K40*[1]Données!$D$26,HY$3="Dimanche",$K40*[1]Données!$F$26,$B40="SSIAP3",$K40*[1]Données!$B$26)</f>
        <v>50.600000000000094</v>
      </c>
      <c r="IJ43" s="58">
        <f>IF($B40="SSIAP3",SUM(IF43:II43),0)</f>
        <v>0</v>
      </c>
      <c r="IK43" s="73"/>
      <c r="IL43" s="73"/>
      <c r="IM43" s="76"/>
      <c r="IN43" s="70"/>
      <c r="IO43" s="70"/>
      <c r="IP43" s="70"/>
      <c r="IQ43" s="70"/>
      <c r="IR43" s="58" t="e">
        <f>_xlfn.IFS(IR$7="X",IN$40*[1]Données!$H$26,IK$3="Samedi",IN$40*[1]Données!$D$26,IK$3="Dimanche",IN$40*[1]Données!$F$26,$B40="SSIAP3",IN$40*[1]Données!$B$26)</f>
        <v>#N/A</v>
      </c>
      <c r="IS43" s="58" t="e">
        <f>_xlfn.IFS(IR$7="X",$I40*[1]Données!$I$26,IK$3="Samedi",$I40*[1]Données!$D$26,IK$3="Dimanche",$I40*[1]Données!$F$26,$B40="SSIAP3",$I40*[1]Données!$C$26)</f>
        <v>#N/A</v>
      </c>
      <c r="IT43" s="58" t="e">
        <f>_xlfn.IFS(IR$7="X",$J40*[1]Données!$I$26,IK$3="Samedi",$J40*[1]Données!$D$26,IK$3="Dimanche",$J40*[1]Données!$F$26,$B40="SSIAP3",$J40*[1]Données!$C$26)</f>
        <v>#N/A</v>
      </c>
      <c r="IU43" s="57" t="e">
        <f>_xlfn.IFS(IR$7="X",$K40*[1]Données!$I$26,IK$3="Samedi",$K40*[1]Données!$D$26,IK$3="Dimanche",$K40*[1]Données!$F$26,$B40="SSIAP3",$K40*[1]Données!$B$26)</f>
        <v>#N/A</v>
      </c>
      <c r="IV43" s="58">
        <f>IF($B40="SSIAP3",SUM(IR43:IU43),0)</f>
        <v>0</v>
      </c>
      <c r="IW43" s="73"/>
      <c r="IX43" s="73"/>
      <c r="IY43" s="76"/>
      <c r="IZ43" s="70"/>
      <c r="JA43" s="70"/>
      <c r="JB43" s="70"/>
      <c r="JC43" s="70"/>
      <c r="JD43" s="58" t="e">
        <f>_xlfn.IFS(JD$7="X",IZ$40*[1]Données!$H$26,IW$3="Samedi",IZ$40*[1]Données!$D$26,IW$3="Dimanche",IZ$40*[1]Données!$F$26,$B40="SSIAP3",IZ$40*[1]Données!$B$26)</f>
        <v>#N/A</v>
      </c>
      <c r="JE43" s="58" t="e">
        <f>_xlfn.IFS(JD$7="X",$I40*[1]Données!$I$26,IW$3="Samedi",$I40*[1]Données!$D$26,IW$3="Dimanche",$I40*[1]Données!$F$26,$B40="SSIAP3",$I40*[1]Données!$C$26)</f>
        <v>#N/A</v>
      </c>
      <c r="JF43" s="58" t="e">
        <f>_xlfn.IFS(JD$7="X",$J40*[1]Données!$I$26,IW$3="Samedi",$J40*[1]Données!$D$26,IW$3="Dimanche",$J40*[1]Données!$F$26,$B40="SSIAP3",$J40*[1]Données!$C$26)</f>
        <v>#N/A</v>
      </c>
      <c r="JG43" s="57" t="e">
        <f>_xlfn.IFS(JD$7="X",$K40*[1]Données!$I$26,IW$3="Samedi",$K40*[1]Données!$D$26,IW$3="Dimanche",$K40*[1]Données!$F$26,$B40="SSIAP3",$K40*[1]Données!$B$26)</f>
        <v>#N/A</v>
      </c>
      <c r="JH43" s="58">
        <f>IF($B40="SSIAP3",SUM(JD43:JG43),0)</f>
        <v>0</v>
      </c>
      <c r="JI43" s="73"/>
      <c r="JJ43" s="73"/>
      <c r="JK43" s="76"/>
      <c r="JL43" s="70"/>
      <c r="JM43" s="70"/>
      <c r="JN43" s="70"/>
      <c r="JO43" s="70"/>
      <c r="JP43" s="58" t="e">
        <f>_xlfn.IFS(JP$7="X",JL$40*[1]Données!$H$26,JI$3="Samedi",JL$40*[1]Données!$D$26,JI$3="Dimanche",JL$40*[1]Données!$F$26,$B40="SSIAP3",JL$40*[1]Données!$B$26)</f>
        <v>#N/A</v>
      </c>
      <c r="JQ43" s="58" t="e">
        <f>_xlfn.IFS(JP$7="X",$I40*[1]Données!$I$26,JI$3="Samedi",$I40*[1]Données!$D$26,JI$3="Dimanche",$I40*[1]Données!$F$26,$B40="SSIAP3",$I40*[1]Données!$C$26)</f>
        <v>#N/A</v>
      </c>
      <c r="JR43" s="58" t="e">
        <f>_xlfn.IFS(JP$7="X",$J40*[1]Données!$I$26,JI$3="Samedi",$J40*[1]Données!$D$26,JI$3="Dimanche",$J40*[1]Données!$F$26,$B40="SSIAP3",$J40*[1]Données!$C$26)</f>
        <v>#N/A</v>
      </c>
      <c r="JS43" s="57" t="e">
        <f>_xlfn.IFS(JP$7="X",$K40*[1]Données!$I$26,JI$3="Samedi",$K40*[1]Données!$D$26,JI$3="Dimanche",$K40*[1]Données!$F$26,$B40="SSIAP3",$K40*[1]Données!$B$26)</f>
        <v>#N/A</v>
      </c>
      <c r="JT43" s="58">
        <f>IF($B40="SSIAP3",SUM(JP43:JS43),0)</f>
        <v>0</v>
      </c>
      <c r="JU43" s="73"/>
      <c r="JV43" s="73"/>
      <c r="JW43" s="76"/>
      <c r="JX43" s="70"/>
      <c r="JY43" s="70"/>
      <c r="JZ43" s="70"/>
      <c r="KA43" s="70"/>
      <c r="KB43" s="58" t="e">
        <f>_xlfn.IFS(KB$7="X",JX$40*[1]Données!$H$26,JU$3="Samedi",JX$40*[1]Données!$D$26,JU$3="Dimanche",JX$40*[1]Données!$F$26,$B40="SSIAP3",JX$40*[1]Données!$B$26)</f>
        <v>#N/A</v>
      </c>
      <c r="KC43" s="58" t="e">
        <f>_xlfn.IFS(KB$7="X",$I40*[1]Données!$I$26,JU$3="Samedi",$I40*[1]Données!$D$26,JU$3="Dimanche",$I40*[1]Données!$F$26,$B40="SSIAP3",$I40*[1]Données!$C$26)</f>
        <v>#N/A</v>
      </c>
      <c r="KD43" s="58" t="e">
        <f>_xlfn.IFS(KB$7="X",$J40*[1]Données!$I$26,JU$3="Samedi",$J40*[1]Données!$D$26,JU$3="Dimanche",$J40*[1]Données!$F$26,$B40="SSIAP3",$J40*[1]Données!$C$26)</f>
        <v>#N/A</v>
      </c>
      <c r="KE43" s="57" t="e">
        <f>_xlfn.IFS(KB$7="X",$K40*[1]Données!$I$26,JU$3="Samedi",$K40*[1]Données!$D$26,JU$3="Dimanche",$K40*[1]Données!$F$26,$B40="SSIAP3",$K40*[1]Données!$B$26)</f>
        <v>#N/A</v>
      </c>
      <c r="KF43" s="58">
        <f>IF($B40="SSIAP3",SUM(KB43:KE43),0)</f>
        <v>0</v>
      </c>
      <c r="KG43" s="73"/>
      <c r="KH43" s="73"/>
      <c r="KI43" s="76"/>
      <c r="KJ43" s="70"/>
      <c r="KK43" s="70"/>
      <c r="KL43" s="70"/>
      <c r="KM43" s="70"/>
      <c r="KN43" s="58" t="e">
        <f>_xlfn.IFS(KN$7="X",KJ$40*[1]Données!$H$26,KG$3="Samedi",KJ$40*[1]Données!$D$26,KG$3="Dimanche",KJ$40*[1]Données!$F$26,$B40="SSIAP3",KJ$40*[1]Données!$B$26)</f>
        <v>#N/A</v>
      </c>
      <c r="KO43" s="58" t="e">
        <f>_xlfn.IFS(KN$7="X",$I40*[1]Données!$I$26,KG$3="Samedi",$I40*[1]Données!$D$26,KG$3="Dimanche",$I40*[1]Données!$F$26,$B40="SSIAP3",$I40*[1]Données!$C$26)</f>
        <v>#N/A</v>
      </c>
      <c r="KP43" s="58" t="e">
        <f>_xlfn.IFS(KN$7="X",$J40*[1]Données!$I$26,KG$3="Samedi",$J40*[1]Données!$D$26,KG$3="Dimanche",$J40*[1]Données!$F$26,$B40="SSIAP3",$J40*[1]Données!$C$26)</f>
        <v>#N/A</v>
      </c>
      <c r="KQ43" s="57" t="e">
        <f>_xlfn.IFS(KN$7="X",$K40*[1]Données!$I$26,KG$3="Samedi",$K40*[1]Données!$D$26,KG$3="Dimanche",$K40*[1]Données!$F$26,$B40="SSIAP3",$K40*[1]Données!$B$26)</f>
        <v>#N/A</v>
      </c>
      <c r="KR43" s="58">
        <f>IF($B40="SSIAP3",SUM(KN43:KQ43),0)</f>
        <v>0</v>
      </c>
      <c r="KS43" s="73"/>
      <c r="KT43" s="73"/>
      <c r="KU43" s="76"/>
      <c r="KV43" s="70"/>
      <c r="KW43" s="70"/>
      <c r="KX43" s="70"/>
      <c r="KY43" s="70"/>
      <c r="KZ43" s="58">
        <f>_xlfn.IFS(KZ$7="X",KV$40*[1]Données!$H$26,KS$3="Samedi",KV$40*[1]Données!$D$26,KS$3="Dimanche",KV$40*[1]Données!$F$26,$B40="SSIAP3",KV$40*[1]Données!$B$26)</f>
        <v>184</v>
      </c>
      <c r="LA43" s="58">
        <f>_xlfn.IFS(KZ$7="X",$I40*[1]Données!$I$26,KS$3="Samedi",$I40*[1]Données!$D$26,KS$3="Dimanche",$I40*[1]Données!$F$26,$B40="SSIAP3",$I40*[1]Données!$C$26)</f>
        <v>368</v>
      </c>
      <c r="LB43" s="58">
        <f>_xlfn.IFS(KZ$7="X",$J40*[1]Données!$I$26,KS$3="Samedi",$J40*[1]Données!$D$26,KS$3="Dimanche",$J40*[1]Données!$F$26,$B40="SSIAP3",$J40*[1]Données!$C$26)</f>
        <v>46</v>
      </c>
      <c r="LC43" s="57">
        <f>_xlfn.IFS(KZ$7="X",$K40*[1]Données!$I$26,KS$3="Samedi",$K40*[1]Données!$D$26,KS$3="Dimanche",$K40*[1]Données!$F$26,$B40="SSIAP3",$K40*[1]Données!$B$26)</f>
        <v>46.000000000000085</v>
      </c>
      <c r="LD43" s="58">
        <f>IF($B40="SSIAP3",SUM(KZ43:LC43),0)</f>
        <v>0</v>
      </c>
      <c r="LE43" s="73"/>
      <c r="LF43" s="73"/>
      <c r="LG43" s="76"/>
      <c r="LH43" s="70"/>
      <c r="LI43" s="70"/>
      <c r="LJ43" s="70"/>
      <c r="LK43" s="70"/>
      <c r="LL43" s="58">
        <f>_xlfn.IFS(LL$7="X",LH$40*[1]Données!$H$26,LE$3="Samedi",LH$40*[1]Données!$D$26,LE$3="Dimanche",LH$40*[1]Données!$F$26,$B40="SSIAP3",LH$40*[1]Données!$B$26)</f>
        <v>202.4</v>
      </c>
      <c r="LM43" s="58">
        <f>_xlfn.IFS(LL$7="X",$I40*[1]Données!$I$26,LE$3="Samedi",$I40*[1]Données!$D$26,LE$3="Dimanche",$I40*[1]Données!$F$26,$B40="SSIAP3",$I40*[1]Données!$C$26)</f>
        <v>404.8</v>
      </c>
      <c r="LN43" s="58">
        <f>_xlfn.IFS(LL$7="X",$J40*[1]Données!$I$26,LE$3="Samedi",$J40*[1]Données!$D$26,LE$3="Dimanche",$J40*[1]Données!$F$26,$B40="SSIAP3",$J40*[1]Données!$C$26)</f>
        <v>50.6</v>
      </c>
      <c r="LO43" s="57">
        <f>_xlfn.IFS(LL$7="X",$K40*[1]Données!$I$26,LE$3="Samedi",$K40*[1]Données!$D$26,LE$3="Dimanche",$K40*[1]Données!$F$26,$B40="SSIAP3",$K40*[1]Données!$B$26)</f>
        <v>50.600000000000094</v>
      </c>
      <c r="LP43" s="58">
        <f>IF($B40="SSIAP3",SUM(LL43:LO43),0)</f>
        <v>0</v>
      </c>
      <c r="LQ43" s="73"/>
      <c r="LR43" s="73"/>
      <c r="LS43" s="76"/>
      <c r="LT43" s="70"/>
      <c r="LU43" s="70"/>
      <c r="LV43" s="70"/>
      <c r="LW43" s="70"/>
      <c r="LX43" s="58" t="e">
        <f>_xlfn.IFS(LX$7="X",LT$40*[1]Données!$H$26,LQ$3="Samedi",LT$40*[1]Données!$D$26,LQ$3="Dimanche",LT$40*[1]Données!$F$26,$B40="SSIAP3",LT$40*[1]Données!$B$26)</f>
        <v>#N/A</v>
      </c>
      <c r="LY43" s="58" t="e">
        <f>_xlfn.IFS(LX$7="X",$I40*[1]Données!$I$26,LQ$3="Samedi",$I40*[1]Données!$D$26,LQ$3="Dimanche",$I40*[1]Données!$F$26,$B40="SSIAP3",$I40*[1]Données!$C$26)</f>
        <v>#N/A</v>
      </c>
      <c r="LZ43" s="58" t="e">
        <f>_xlfn.IFS(LX$7="X",$J40*[1]Données!$I$26,LQ$3="Samedi",$J40*[1]Données!$D$26,LQ$3="Dimanche",$J40*[1]Données!$F$26,$B40="SSIAP3",$J40*[1]Données!$C$26)</f>
        <v>#N/A</v>
      </c>
      <c r="MA43" s="57" t="e">
        <f>_xlfn.IFS(LX$7="X",$K40*[1]Données!$I$26,LQ$3="Samedi",$K40*[1]Données!$D$26,LQ$3="Dimanche",$K40*[1]Données!$F$26,$B40="SSIAP3",$K40*[1]Données!$B$26)</f>
        <v>#N/A</v>
      </c>
      <c r="MB43" s="58">
        <f>IF($B40="SSIAP3",SUM(LX43:MA43),0)</f>
        <v>0</v>
      </c>
      <c r="MC43" s="73"/>
      <c r="MD43" s="73"/>
      <c r="ME43" s="76"/>
      <c r="MF43" s="70"/>
      <c r="MG43" s="70"/>
      <c r="MH43" s="70"/>
      <c r="MI43" s="70"/>
      <c r="MJ43" s="58" t="e">
        <f>_xlfn.IFS(MJ$7="X",MF$40*[1]Données!$H$26,MC$3="Samedi",MF$40*[1]Données!$D$26,MC$3="Dimanche",MF$40*[1]Données!$F$26,$B40="SSIAP3",MF$40*[1]Données!$B$26)</f>
        <v>#N/A</v>
      </c>
      <c r="MK43" s="58" t="e">
        <f>_xlfn.IFS(MJ$7="X",$I40*[1]Données!$I$26,MC$3="Samedi",$I40*[1]Données!$D$26,MC$3="Dimanche",$I40*[1]Données!$F$26,$B40="SSIAP3",$I40*[1]Données!$C$26)</f>
        <v>#N/A</v>
      </c>
      <c r="ML43" s="58" t="e">
        <f>_xlfn.IFS(MJ$7="X",$J40*[1]Données!$I$26,MC$3="Samedi",$J40*[1]Données!$D$26,MC$3="Dimanche",$J40*[1]Données!$F$26,$B40="SSIAP3",$J40*[1]Données!$C$26)</f>
        <v>#N/A</v>
      </c>
      <c r="MM43" s="57" t="e">
        <f>_xlfn.IFS(MJ$7="X",$K40*[1]Données!$I$26,MC$3="Samedi",$K40*[1]Données!$D$26,MC$3="Dimanche",$K40*[1]Données!$F$26,$B40="SSIAP3",$K40*[1]Données!$B$26)</f>
        <v>#N/A</v>
      </c>
      <c r="MN43" s="58">
        <f>IF($B40="SSIAP3",SUM(MJ43:MM43),0)</f>
        <v>0</v>
      </c>
      <c r="MO43" s="73"/>
      <c r="MP43" s="73"/>
      <c r="MQ43" s="76"/>
      <c r="MR43" s="70"/>
      <c r="MS43" s="70"/>
      <c r="MT43" s="70"/>
      <c r="MU43" s="70"/>
      <c r="MV43" s="58" t="e">
        <f>_xlfn.IFS(MV$7="X",MR$40*[1]Données!$H$26,MO$3="Samedi",MR$40*[1]Données!$D$26,MO$3="Dimanche",MR$40*[1]Données!$F$26,$B40="SSIAP3",MR$40*[1]Données!$B$26)</f>
        <v>#N/A</v>
      </c>
      <c r="MW43" s="58" t="e">
        <f>_xlfn.IFS(MV$7="X",$I40*[1]Données!$I$26,MO$3="Samedi",$I40*[1]Données!$D$26,MO$3="Dimanche",$I40*[1]Données!$F$26,$B40="SSIAP3",$I40*[1]Données!$C$26)</f>
        <v>#N/A</v>
      </c>
      <c r="MX43" s="58" t="e">
        <f>_xlfn.IFS(MV$7="X",$J40*[1]Données!$I$26,MO$3="Samedi",$J40*[1]Données!$D$26,MO$3="Dimanche",$J40*[1]Données!$F$26,$B40="SSIAP3",$J40*[1]Données!$C$26)</f>
        <v>#N/A</v>
      </c>
      <c r="MY43" s="57" t="e">
        <f>_xlfn.IFS(MV$7="X",$K40*[1]Données!$I$26,MO$3="Samedi",$K40*[1]Données!$D$26,MO$3="Dimanche",$K40*[1]Données!$F$26,$B40="SSIAP3",$K40*[1]Données!$B$26)</f>
        <v>#N/A</v>
      </c>
      <c r="MZ43" s="58">
        <f>IF($B40="SSIAP3",SUM(MV43:MY43),0)</f>
        <v>0</v>
      </c>
      <c r="NA43" s="73"/>
      <c r="NB43" s="73"/>
      <c r="NC43" s="76"/>
      <c r="ND43" s="70"/>
      <c r="NE43" s="70"/>
      <c r="NF43" s="70"/>
      <c r="NG43" s="70"/>
      <c r="NH43" s="58" t="e">
        <f>_xlfn.IFS(NH$7="X",ND$40*[1]Données!$H$26,NA$3="Samedi",ND$40*[1]Données!$D$26,NA$3="Dimanche",ND$40*[1]Données!$F$26,$B40="SSIAP3",ND$40*[1]Données!$B$26)</f>
        <v>#N/A</v>
      </c>
      <c r="NI43" s="58" t="e">
        <f>_xlfn.IFS(NH$7="X",$I40*[1]Données!$I$26,NA$3="Samedi",$I40*[1]Données!$D$26,NA$3="Dimanche",$I40*[1]Données!$F$26,$B40="SSIAP3",$I40*[1]Données!$C$26)</f>
        <v>#N/A</v>
      </c>
      <c r="NJ43" s="58" t="e">
        <f>_xlfn.IFS(NH$7="X",$J40*[1]Données!$I$26,NA$3="Samedi",$J40*[1]Données!$D$26,NA$3="Dimanche",$J40*[1]Données!$F$26,$B40="SSIAP3",$J40*[1]Données!$C$26)</f>
        <v>#N/A</v>
      </c>
      <c r="NK43" s="57" t="e">
        <f>_xlfn.IFS(NH$7="X",$K40*[1]Données!$I$26,NA$3="Samedi",$K40*[1]Données!$D$26,NA$3="Dimanche",$K40*[1]Données!$F$26,$B40="SSIAP3",$K40*[1]Données!$B$26)</f>
        <v>#N/A</v>
      </c>
      <c r="NL43" s="58">
        <f>IF($B40="SSIAP3",SUM(NH43:NK43),0)</f>
        <v>0</v>
      </c>
      <c r="NM43" s="54">
        <f>IF($B40="SSIAP3",SUM($P43+$AB43+$AN43+$AZ43+$BL43+$BX43+$CJ43+$CV43+$DH43+$DT43+$EF43+$ER43+$FD43+$FP43+$GB42+$GB43+$GN43+$GZ43+$HL43+$HX43+$IJ43+$IV43+$JH43+$JT43+$KF43+$KR43+$LD43+$LP43+$MB43+$MN43+$MZ43+$NL43),0)</f>
        <v>0</v>
      </c>
    </row>
    <row r="44" spans="1:377">
      <c r="A44" s="77">
        <v>10</v>
      </c>
      <c r="B44" s="80" t="s">
        <v>28</v>
      </c>
      <c r="C44" s="80" t="s">
        <v>44</v>
      </c>
      <c r="D44" s="55"/>
      <c r="E44" s="71">
        <v>0.91666666666666663</v>
      </c>
      <c r="F44" s="71">
        <v>0.33333333333333331</v>
      </c>
      <c r="G44" s="74">
        <f>24*(MOD(F44-E44,1))</f>
        <v>10.000000000000002</v>
      </c>
      <c r="H44" s="68">
        <f>IF(E44&lt;(21/24),(MIN(21-E44*24,G44)),0)</f>
        <v>0</v>
      </c>
      <c r="I44" s="68">
        <f t="shared" ref="I44" si="463">IF(OR(E44&gt;=21/24,H44&lt;&gt;0),MIN(9-MAX(0,E44*24-21),G44-H44),0)</f>
        <v>8</v>
      </c>
      <c r="J44" s="68">
        <f>MAX(0,MIN(1,G44-SUM($H44:I44)))</f>
        <v>1</v>
      </c>
      <c r="K44" s="68">
        <f>MAX(0,G44-SUM(H44:J44))</f>
        <v>1.0000000000000018</v>
      </c>
      <c r="L44" s="56">
        <f>_xlfn.IFS(L$7="X",H$44*[1]Données!$H$23,E$3="Samedi",H$44*[1]Données!$D$23,E$3="Dimanche",H$44*[1]Données!$F59,$B44="ADS",H$44*[1]Données!$B$23)</f>
        <v>0</v>
      </c>
      <c r="M44" s="56">
        <f>_xlfn.IFS(L$7="X",$I44*[1]Données!$I$23,E$3="Samedi",$I44*[1]Données!$D$23,E$3="Dimanche",$I44*[1]Données!$F$23,$B44="ADS",$I44*[1]Données!$C$23)</f>
        <v>422.72</v>
      </c>
      <c r="N44" s="56">
        <f>_xlfn.IFS(L$7="X",$J44*[1]Données!$I$23,E$3="Samedi",$J44*[1]Données!$D$23,E$3="Dimanche",$J44*[1]Données!$F$23,$B44="ADS",$J44*[1]Données!$C$23)</f>
        <v>52.84</v>
      </c>
      <c r="O44" s="56">
        <f>_xlfn.IFS(L$7="X",$K44*[1]Données!$H$23,E$3="Samedi",$K44*[1]Données!$D$23,E$3="Dimanche",$K44*[1]Données!$F$23,$B44="ADS",$K44*[1]Données!$B$23)</f>
        <v>47.600000000000087</v>
      </c>
      <c r="P44" s="56">
        <f>IF($B44="ADS",SUM(L44:O44),0)</f>
        <v>523.1600000000002</v>
      </c>
      <c r="Q44" s="71">
        <v>0.70833333333333337</v>
      </c>
      <c r="R44" s="71">
        <v>0.33333333333333331</v>
      </c>
      <c r="S44" s="74">
        <f>24*(MOD(R44-Q44,1))</f>
        <v>15</v>
      </c>
      <c r="T44" s="68">
        <f>IF(Q44&lt;(21/24),(MIN(21-Q44*24,S44)),0)</f>
        <v>4</v>
      </c>
      <c r="U44" s="68">
        <f t="shared" ref="U44" si="464">IF(OR(Q44&gt;=21/24,T44&lt;&gt;0),MIN(9-MAX(0,Q44*24-21),S44-T44),0)</f>
        <v>9</v>
      </c>
      <c r="V44" s="68">
        <f>MAX(0,MIN(1,S44-SUM($T44:U44)))</f>
        <v>1</v>
      </c>
      <c r="W44" s="68">
        <f>MAX(0,S44-SUM(T44:V44))</f>
        <v>1</v>
      </c>
      <c r="X44" s="56">
        <f>_xlfn.IFS(X$7="X",T$44*[1]Données!$H$23,Q$3="Samedi",T$44*[1]Données!$D$23,Q$3="Dimanche",T$44*[1]Données!$F59,$B44="ADS",T$44*[1]Données!$B$23)</f>
        <v>95.2</v>
      </c>
      <c r="Y44" s="56">
        <f>_xlfn.IFS(X$7="X",$I44*[1]Données!$I$23,Q$3="Samedi",$I44*[1]Données!$D$23,Q$3="Dimanche",$I44*[1]Données!$F$23,$B44="ADS",$I44*[1]Données!$C$23)</f>
        <v>211.36</v>
      </c>
      <c r="Z44" s="56">
        <f>_xlfn.IFS(X$7="X",$J44*[1]Données!$I$23,Q$3="Samedi",$J44*[1]Données!$D$23,Q$3="Dimanche",$J44*[1]Données!$F$23,$B44="ADS",$J44*[1]Données!$C$23)</f>
        <v>26.42</v>
      </c>
      <c r="AA44" s="56">
        <f>_xlfn.IFS(X$7="X",$K44*[1]Données!$H$23,Q$3="Samedi",$K44*[1]Données!$D$23,Q$3="Dimanche",$K44*[1]Données!$F$23,$B44="ADS",$K44*[1]Données!$B$23)</f>
        <v>23.800000000000043</v>
      </c>
      <c r="AB44" s="56">
        <f>IF($B44="ADS",SUM(X44:AA44),0)</f>
        <v>356.78000000000009</v>
      </c>
      <c r="AC44" s="71">
        <v>0.70833333333333337</v>
      </c>
      <c r="AD44" s="71">
        <v>0.33333333333333331</v>
      </c>
      <c r="AE44" s="74">
        <f>24*(MOD(AD44-AC44,1))</f>
        <v>15</v>
      </c>
      <c r="AF44" s="68">
        <f>IF(AC44&lt;(21/24),(MIN(21-AC44*24,AE44)),0)</f>
        <v>4</v>
      </c>
      <c r="AG44" s="68">
        <f t="shared" ref="AG44" si="465">IF(OR(AC44&gt;=21/24,AF44&lt;&gt;0),MIN(9-MAX(0,AC44*24-21),AE44-AF44),0)</f>
        <v>9</v>
      </c>
      <c r="AH44" s="68">
        <f>MAX(0,MIN(1,AE44-SUM($AF44:AG44)))</f>
        <v>1</v>
      </c>
      <c r="AI44" s="68">
        <f>MAX(0,AE44-SUM(AF44:AH44))</f>
        <v>1</v>
      </c>
      <c r="AJ44" s="56">
        <f>_xlfn.IFS(AJ$7="X",AF$44*[1]Données!$H$23,AC$3="Samedi",AF$44*[1]Données!$D$23,AC$3="Dimanche",AF$44*[1]Données!$F59,$B44="ADS",AF$44*[1]Données!$B$23)</f>
        <v>95.2</v>
      </c>
      <c r="AK44" s="56">
        <f>_xlfn.IFS(AJ$7="X",$I44*[1]Données!$I$23,AC$3="Samedi",$I44*[1]Données!$D$23,AC$3="Dimanche",$I44*[1]Données!$F$23,$B44="ADS",$I44*[1]Données!$C$23)</f>
        <v>211.36</v>
      </c>
      <c r="AL44" s="56">
        <f>_xlfn.IFS(AJ$7="X",$J44*[1]Données!$I$23,AC$3="Samedi",$J44*[1]Données!$D$23,AC$3="Dimanche",$J44*[1]Données!$F$23,$B44="ADS",$J44*[1]Données!$C$23)</f>
        <v>26.42</v>
      </c>
      <c r="AM44" s="56">
        <f>_xlfn.IFS(AJ$7="X",$K44*[1]Données!$H$23,AC$3="Samedi",$K44*[1]Données!$D$23,AC$3="Dimanche",$K44*[1]Données!$F$23,$B44="ADS",$K44*[1]Données!$B$23)</f>
        <v>23.800000000000043</v>
      </c>
      <c r="AN44" s="56">
        <f>IF($B44="ADS",SUM(AJ44:AM44),0)</f>
        <v>356.78000000000009</v>
      </c>
      <c r="AO44" s="71">
        <v>0.70833333333333337</v>
      </c>
      <c r="AP44" s="71">
        <v>0.33333333333333331</v>
      </c>
      <c r="AQ44" s="74">
        <f>24*(MOD(AP44-AO44,1))</f>
        <v>15</v>
      </c>
      <c r="AR44" s="68">
        <f>IF(AO44&lt;(21/24),(MIN(21-AO44*24,AQ44)),0)</f>
        <v>4</v>
      </c>
      <c r="AS44" s="68">
        <f t="shared" ref="AS44" si="466">IF(OR(AO44&gt;=21/24,AR44&lt;&gt;0),MIN(9-MAX(0,AO44*24-21),AQ44-AR44),0)</f>
        <v>9</v>
      </c>
      <c r="AT44" s="68">
        <f>MAX(0,MIN(1,AQ44-SUM($AR44:AS44)))</f>
        <v>1</v>
      </c>
      <c r="AU44" s="68">
        <f>MAX(0,AQ44-SUM(AR44:AT44))</f>
        <v>1</v>
      </c>
      <c r="AV44" s="56">
        <f>_xlfn.IFS(AV$7="X",AR$44*[1]Données!$H$23,AO$3="Samedi",AR$44*[1]Données!$D$23,AO$3="Dimanche",AR$44*[1]Données!$F59,$B44="ADS",AR$44*[1]Données!$B$23)</f>
        <v>95.2</v>
      </c>
      <c r="AW44" s="56">
        <f>_xlfn.IFS(AV$7="X",$I44*[1]Données!$I$23,AO$3="Samedi",$I44*[1]Données!$D$23,AO$3="Dimanche",$I44*[1]Données!$F$23,$B44="ADS",$I44*[1]Données!$C$23)</f>
        <v>211.36</v>
      </c>
      <c r="AX44" s="56">
        <f>_xlfn.IFS(AV$7="X",$J44*[1]Données!$I$23,AO$3="Samedi",$J44*[1]Données!$D$23,AO$3="Dimanche",$J44*[1]Données!$F$23,$B44="ADS",$J44*[1]Données!$C$23)</f>
        <v>26.42</v>
      </c>
      <c r="AY44" s="56">
        <f>_xlfn.IFS(AV$7="X",$K44*[1]Données!$H$23,AO$3="Samedi",$K44*[1]Données!$D$23,AO$3="Dimanche",$K44*[1]Données!$F$23,$B44="ADS",$K44*[1]Données!$B$23)</f>
        <v>23.800000000000043</v>
      </c>
      <c r="AZ44" s="56">
        <f>IF($B44="ADS",SUM(AV44:AY44),0)</f>
        <v>356.78000000000009</v>
      </c>
      <c r="BA44" s="71">
        <v>0.70833333333333337</v>
      </c>
      <c r="BB44" s="71">
        <v>0.33333333333333331</v>
      </c>
      <c r="BC44" s="74">
        <f>24*(MOD(BB44-BA44,1))</f>
        <v>15</v>
      </c>
      <c r="BD44" s="68">
        <f>IF(BA44&lt;(21/24),(MIN(21-BA44*24,BC44)),0)</f>
        <v>4</v>
      </c>
      <c r="BE44" s="68">
        <f t="shared" ref="BE44" si="467">IF(OR(BA44&gt;=21/24,BD44&lt;&gt;0),MIN(9-MAX(0,BA44*24-21),BC44-BD44),0)</f>
        <v>9</v>
      </c>
      <c r="BF44" s="68">
        <f>MAX(0,MIN(1,BC44-SUM($BD44:BE44)))</f>
        <v>1</v>
      </c>
      <c r="BG44" s="68">
        <f>MAX(0,BC44-SUM(BD44:BF44))</f>
        <v>1</v>
      </c>
      <c r="BH44" s="56">
        <f>_xlfn.IFS(BH$7="X",BD$44*[1]Données!$H$23,BA$3="Samedi",BD$44*[1]Données!$D$23,BA$3="Dimanche",BD$44*[1]Données!$F59,$B44="ADS",BD$44*[1]Données!$B$23)</f>
        <v>95.2</v>
      </c>
      <c r="BI44" s="56">
        <f>_xlfn.IFS(BH$7="X",$I44*[1]Données!$I$23,BA$3="Samedi",$I44*[1]Données!$D$23,BA$3="Dimanche",$I44*[1]Données!$F$23,$B44="ADS",$I44*[1]Données!$C$23)</f>
        <v>190.4</v>
      </c>
      <c r="BJ44" s="56">
        <f>_xlfn.IFS(BH$7="X",$J44*[1]Données!$I$23,BA$3="Samedi",$J44*[1]Données!$D$23,BA$3="Dimanche",$J44*[1]Données!$F$23,$B44="ADS",$J44*[1]Données!$C$23)</f>
        <v>23.8</v>
      </c>
      <c r="BK44" s="56">
        <f>_xlfn.IFS(BH$7="X",$K44*[1]Données!$H$23,BA$3="Samedi",$K44*[1]Données!$D$23,BA$3="Dimanche",$K44*[1]Données!$F$23,$B44="ADS",$K44*[1]Données!$B$23)</f>
        <v>23.800000000000043</v>
      </c>
      <c r="BL44" s="56">
        <f>IF($B44="ADS",SUM(BH44:BK44),0)</f>
        <v>333.2000000000001</v>
      </c>
      <c r="BM44" s="71">
        <v>0.70833333333333337</v>
      </c>
      <c r="BN44" s="71">
        <v>0.33333333333333331</v>
      </c>
      <c r="BO44" s="74">
        <f>24*(MOD(BN44-BM44,1))</f>
        <v>15</v>
      </c>
      <c r="BP44" s="68">
        <f>IF(BM44&lt;(21/24),(MIN(21-BM44*24,BO44)),0)</f>
        <v>4</v>
      </c>
      <c r="BQ44" s="68">
        <f t="shared" ref="BQ44" si="468">IF(OR(BM44&gt;=21/24,BP44&lt;&gt;0),MIN(9-MAX(0,BM44*24-21),BO44-BP44),0)</f>
        <v>9</v>
      </c>
      <c r="BR44" s="68">
        <f>MAX(0,MIN(1,BO44-SUM($BP44:BQ44)))</f>
        <v>1</v>
      </c>
      <c r="BS44" s="68">
        <f>MAX(0,BO44-SUM(BP44:BR44))</f>
        <v>1</v>
      </c>
      <c r="BT44" s="56">
        <f>_xlfn.IFS(BT$7="X",BP$44*[1]Données!$H$23,BM$3="Samedi",BP$44*[1]Données!$D$23,BM$3="Dimanche",BP$44*[1]Données!$F59,$B44="ADS",BP$44*[1]Données!$B$23)</f>
        <v>0</v>
      </c>
      <c r="BU44" s="56">
        <f>_xlfn.IFS(BT$7="X",$I44*[1]Données!$I$23,BM$3="Samedi",$I44*[1]Données!$D$23,BM$3="Dimanche",$I44*[1]Données!$F$23,$B44="ADS",$I44*[1]Données!$C$23)</f>
        <v>209.44</v>
      </c>
      <c r="BV44" s="56">
        <f>_xlfn.IFS(BT$7="X",$J44*[1]Données!$I$23,BM$3="Samedi",$J44*[1]Données!$D$23,BM$3="Dimanche",$J44*[1]Données!$F$23,$B44="ADS",$J44*[1]Données!$C$23)</f>
        <v>26.18</v>
      </c>
      <c r="BW44" s="56">
        <f>_xlfn.IFS(BT$7="X",$K44*[1]Données!$H$23,BM$3="Samedi",$K44*[1]Données!$D$23,BM$3="Dimanche",$K44*[1]Données!$F$23,$B44="ADS",$K44*[1]Données!$B$23)</f>
        <v>26.180000000000046</v>
      </c>
      <c r="BX44" s="56">
        <f>IF($B44="ADS",SUM(BT44:BW44),0)</f>
        <v>261.80000000000007</v>
      </c>
      <c r="BY44" s="71">
        <v>0.70833333333333337</v>
      </c>
      <c r="BZ44" s="71">
        <v>0.33333333333333331</v>
      </c>
      <c r="CA44" s="74">
        <f>24*(MOD(BZ44-BY44,1))</f>
        <v>15</v>
      </c>
      <c r="CB44" s="68">
        <f>IF(BY44&lt;(21/24),(MIN(21-BY44*24,CA44)),0)</f>
        <v>4</v>
      </c>
      <c r="CC44" s="68">
        <f t="shared" ref="CC44" si="469">IF(OR(BY44&gt;=21/24,CB44&lt;&gt;0),MIN(9-MAX(0,BY44*24-21),CA44-CB44),0)</f>
        <v>9</v>
      </c>
      <c r="CD44" s="68">
        <f>MAX(0,MIN(1,CA44-SUM($BP44:CC44)))</f>
        <v>0</v>
      </c>
      <c r="CE44" s="68">
        <f>MAX(0,CA44-SUM(CB44:CD44))</f>
        <v>2</v>
      </c>
      <c r="CF44" s="56">
        <f>_xlfn.IFS(CF$7="X",CB$44*[1]Données!$H$23,BY$3="Samedi",CB$44*[1]Données!$D$23,BY$3="Dimanche",CB$44*[1]Données!$F59,$B44="ADS",CB$44*[1]Données!$B$23)</f>
        <v>95.2</v>
      </c>
      <c r="CG44" s="56">
        <f>_xlfn.IFS(CF$7="X",$I44*[1]Données!$I$23,BY$3="Samedi",$I44*[1]Données!$D$23,BY$3="Dimanche",$I44*[1]Données!$F$23,$B44="ADS",$I44*[1]Données!$C$23)</f>
        <v>211.36</v>
      </c>
      <c r="CH44" s="56">
        <f>_xlfn.IFS(CF$7="X",$J44*[1]Données!$I$23,BY$3="Samedi",$J44*[1]Données!$D$23,BY$3="Dimanche",$J44*[1]Données!$F$23,$B44="ADS",$J44*[1]Données!$C$23)</f>
        <v>26.42</v>
      </c>
      <c r="CI44" s="56">
        <f>_xlfn.IFS(CF$7="X",$K44*[1]Données!$H$23,BY$3="Samedi",$K44*[1]Données!$D$23,BY$3="Dimanche",$K44*[1]Données!$F$23,$B44="ADS",$K44*[1]Données!$B$23)</f>
        <v>23.800000000000043</v>
      </c>
      <c r="CJ44" s="56">
        <f>IF($B44="ADS",SUM(CF44:CI44),0)</f>
        <v>356.78000000000009</v>
      </c>
      <c r="CK44" s="71">
        <v>0.70833333333333337</v>
      </c>
      <c r="CL44" s="71">
        <v>0.33333333333333331</v>
      </c>
      <c r="CM44" s="74">
        <f>24*(MOD(CL44-CK44,1))</f>
        <v>15</v>
      </c>
      <c r="CN44" s="68">
        <f>IF(CK44&lt;(21/24),(MIN(21-CK44*24,CM44)),0)</f>
        <v>4</v>
      </c>
      <c r="CO44" s="68">
        <f t="shared" ref="CO44" si="470">IF(OR(CK44&gt;=21/24,CN44&lt;&gt;0),MIN(9-MAX(0,CK44*24-21),CM44-CN44),0)</f>
        <v>9</v>
      </c>
      <c r="CP44" s="68">
        <f t="shared" ref="CP44" si="471">MAX(0,MIN(1,CM44-SUM(CN44:CO44)))</f>
        <v>1</v>
      </c>
      <c r="CQ44" s="68">
        <f>MAX(0,CM44-SUM(CN44:CP44))</f>
        <v>1</v>
      </c>
      <c r="CR44" s="56">
        <f>_xlfn.IFS(CR$7="X",CN$44*[1]Données!$H$23,CK$3="Samedi",CN$44*[1]Données!$D$23,CK$3="Dimanche",CN$44*[1]Données!$F59,$B44="ADS",CN$44*[1]Données!$B$23)</f>
        <v>95.2</v>
      </c>
      <c r="CS44" s="56">
        <f>_xlfn.IFS(CR$7="X",$I44*[1]Données!$I$23,CK$3="Samedi",$I44*[1]Données!$D$23,CK$3="Dimanche",$I44*[1]Données!$F$23,$B44="ADS",$I44*[1]Données!$C$23)</f>
        <v>211.36</v>
      </c>
      <c r="CT44" s="56">
        <f>_xlfn.IFS(CR$7="X",$J44*[1]Données!$I$23,CK$3="Samedi",$J44*[1]Données!$D$23,CK$3="Dimanche",$J44*[1]Données!$F$23,$B44="ADS",$J44*[1]Données!$C$23)</f>
        <v>26.42</v>
      </c>
      <c r="CU44" s="56">
        <f>_xlfn.IFS(CR$7="X",$K44*[1]Données!$H$23,CK$3="Samedi",$K44*[1]Données!$D$23,CK$3="Dimanche",$K44*[1]Données!$F$23,$B44="ADS",$K44*[1]Données!$B$23)</f>
        <v>23.800000000000043</v>
      </c>
      <c r="CV44" s="56">
        <f>IF($B44="ADS",SUM(CR44:CU44),0)</f>
        <v>356.78000000000009</v>
      </c>
      <c r="CW44" s="71">
        <v>0.70833333333333337</v>
      </c>
      <c r="CX44" s="71">
        <v>0.33333333333333331</v>
      </c>
      <c r="CY44" s="74">
        <f>24*(MOD(CX44-CW44,1))</f>
        <v>15</v>
      </c>
      <c r="CZ44" s="68">
        <f>IF(CW44&lt;(21/24),(MIN(21-CW44*24,CY44)),0)</f>
        <v>4</v>
      </c>
      <c r="DA44" s="68">
        <f t="shared" ref="DA44" si="472">IF(OR(CW44&gt;=21/24,CZ44&lt;&gt;0),MIN(9-MAX(0,CW44*24-21),CY44-CZ44),0)</f>
        <v>9</v>
      </c>
      <c r="DB44" s="68">
        <f t="shared" ref="DB44" si="473">MAX(0,MIN(1,CY44-SUM(CZ44:DA44)))</f>
        <v>1</v>
      </c>
      <c r="DC44" s="68">
        <f>MAX(0,CY44-SUM(CZ44:DB44))</f>
        <v>1</v>
      </c>
      <c r="DD44" s="56">
        <f>_xlfn.IFS(DD$7="X",CZ$44*[1]Données!$H$23,CW$3="Samedi",CZ$44*[1]Données!$D$23,CW$3="Dimanche",CZ$44*[1]Données!$F59,$B44="ADS",CZ$44*[1]Données!$B$23)</f>
        <v>95.2</v>
      </c>
      <c r="DE44" s="56">
        <f>_xlfn.IFS(DD$7="X",$I44*[1]Données!$I$23,CW$3="Samedi",$I44*[1]Données!$D$23,CW$3="Dimanche",$I44*[1]Données!$F$23,$B44="ADS",$I44*[1]Données!$C$23)</f>
        <v>211.36</v>
      </c>
      <c r="DF44" s="56">
        <f>_xlfn.IFS(DD$7="X",$J44*[1]Données!$I$23,CW$3="Samedi",$J44*[1]Données!$D$23,CW$3="Dimanche",$J44*[1]Données!$F$23,$B44="ADS",$J44*[1]Données!$C$23)</f>
        <v>26.42</v>
      </c>
      <c r="DG44" s="56">
        <f>_xlfn.IFS(DD$7="X",$K44*[1]Données!$H$23,CW$3="Samedi",$K44*[1]Données!$D$23,CW$3="Dimanche",$K44*[1]Données!$F$23,$B44="ADS",$K44*[1]Données!$B$23)</f>
        <v>23.800000000000043</v>
      </c>
      <c r="DH44" s="56">
        <f>IF($B44="ADS",SUM(DD44:DG44),0)</f>
        <v>356.78000000000009</v>
      </c>
      <c r="DI44" s="71">
        <v>0.70833333333333337</v>
      </c>
      <c r="DJ44" s="71">
        <v>0.33333333333333331</v>
      </c>
      <c r="DK44" s="74">
        <f>24*(MOD(DJ44-DI44,1))</f>
        <v>15</v>
      </c>
      <c r="DL44" s="68">
        <f>IF(DI44&lt;(21/24),(MIN(21-DI44*24,DK44)),0)</f>
        <v>4</v>
      </c>
      <c r="DM44" s="68">
        <f t="shared" ref="DM44" si="474">IF(OR(DI44&gt;=21/24,DL44&lt;&gt;0),MIN(9-MAX(0,DI44*24-21),DK44-DL44),0)</f>
        <v>9</v>
      </c>
      <c r="DN44" s="68">
        <f>MAX(0,MIN(1,DK44-SUM($DL44:DM44)))</f>
        <v>1</v>
      </c>
      <c r="DO44" s="68">
        <f>MAX(0,DK44-SUM(DL44:DN44))</f>
        <v>1</v>
      </c>
      <c r="DP44" s="56">
        <f>_xlfn.IFS(DP$7="X",DL$44*[1]Données!$H$23,DI$3="Samedi",DL$44*[1]Données!$D$23,DI$3="Dimanche",DL$44*[1]Données!$F59,$B44="ADS",DL$44*[1]Données!$B$23)</f>
        <v>95.2</v>
      </c>
      <c r="DQ44" s="56">
        <f>_xlfn.IFS(DP$7="X",$I44*[1]Données!$I$23,DI$3="Samedi",$I44*[1]Données!$D$23,DI$3="Dimanche",$I44*[1]Données!$F$23,$B44="ADS",$I44*[1]Données!$C$23)</f>
        <v>211.36</v>
      </c>
      <c r="DR44" s="56">
        <f>_xlfn.IFS(DP$7="X",$J44*[1]Données!$I$23,DI$3="Samedi",$J44*[1]Données!$D$23,DI$3="Dimanche",$J44*[1]Données!$F$23,$B44="ADS",$J44*[1]Données!$C$23)</f>
        <v>26.42</v>
      </c>
      <c r="DS44" s="56">
        <f>_xlfn.IFS(DP$7="X",$K44*[1]Données!$H$23,DI$3="Samedi",$K44*[1]Données!$D$23,DI$3="Dimanche",$K44*[1]Données!$F$23,$B44="ADS",$K44*[1]Données!$B$23)</f>
        <v>23.800000000000043</v>
      </c>
      <c r="DT44" s="56">
        <f>IF($B44="ADS",SUM(DP44:DS44),0)</f>
        <v>356.78000000000009</v>
      </c>
      <c r="DU44" s="71">
        <v>0.70833333333333337</v>
      </c>
      <c r="DV44" s="71">
        <v>0.33333333333333331</v>
      </c>
      <c r="DW44" s="74">
        <f>24*(MOD(DV44-DU44,1))</f>
        <v>15</v>
      </c>
      <c r="DX44" s="68">
        <f>IF(DU44&lt;(21/24),(MIN(21-DU44*24,DW44)),0)</f>
        <v>4</v>
      </c>
      <c r="DY44" s="68">
        <f t="shared" ref="DY44" si="475">IF(OR(DU44&gt;=21/24,DX44&lt;&gt;0),MIN(9-MAX(0,DU44*24-21),DW44-DX44),0)</f>
        <v>9</v>
      </c>
      <c r="DZ44" s="68">
        <f t="shared" ref="DZ44" si="476">MAX(0,MIN(1,DW44-SUM(DX44:DY44)))</f>
        <v>1</v>
      </c>
      <c r="EA44" s="68">
        <f>MAX(0,DW44-SUM(DX44:DZ44))</f>
        <v>1</v>
      </c>
      <c r="EB44" s="56">
        <f>_xlfn.IFS(EB$7="X",DX$44*[1]Données!$H$23,DU$3="Samedi",DX$44*[1]Données!$D$23,DU$3="Dimanche",DX$44*[1]Données!$F59,$B44="ADS",DX$44*[1]Données!$B$23)</f>
        <v>95.2</v>
      </c>
      <c r="EC44" s="56">
        <f>_xlfn.IFS(EB$7="X",$I44*[1]Données!$I$23,DU$3="Samedi",$I44*[1]Données!$D$23,DU$3="Dimanche",$I44*[1]Données!$F$23,$B44="ADS",$I44*[1]Données!$C$23)</f>
        <v>211.36</v>
      </c>
      <c r="ED44" s="56">
        <f>_xlfn.IFS(EB$7="X",$J44*[1]Données!$I$23,DU$3="Samedi",$J44*[1]Données!$D$23,DU$3="Dimanche",$J44*[1]Données!$F$23,$B44="ADS",$J44*[1]Données!$C$23)</f>
        <v>26.42</v>
      </c>
      <c r="EE44" s="56">
        <f>_xlfn.IFS(EB$7="X",$K44*[1]Données!$H$23,DU$3="Samedi",$K44*[1]Données!$D$23,DU$3="Dimanche",$K44*[1]Données!$F$23,$B44="ADS",$K44*[1]Données!$B$23)</f>
        <v>23.800000000000043</v>
      </c>
      <c r="EF44" s="56">
        <f>IF($B44="ADS",SUM(EB44:EE44),0)</f>
        <v>356.78000000000009</v>
      </c>
      <c r="EG44" s="71">
        <v>0.70833333333333337</v>
      </c>
      <c r="EH44" s="71">
        <v>0.33333333333333331</v>
      </c>
      <c r="EI44" s="74">
        <f>24*(MOD(EH44-EG44,1))</f>
        <v>15</v>
      </c>
      <c r="EJ44" s="68">
        <f>IF(EG44&lt;(21/24),(MIN(21-EG44*24,EI44)),0)</f>
        <v>4</v>
      </c>
      <c r="EK44" s="68">
        <f t="shared" ref="EK44" si="477">IF(OR(EG44&gt;=21/24,EJ44&lt;&gt;0),MIN(9-MAX(0,EG44*24-21),EI44-EJ44),0)</f>
        <v>9</v>
      </c>
      <c r="EL44" s="68">
        <f t="shared" ref="EL44" si="478">MAX(0,MIN(1,EI44-SUM(EJ44:EK44)))</f>
        <v>1</v>
      </c>
      <c r="EM44" s="68">
        <f>MAX(0,EI44-SUM(EJ44:EL44))</f>
        <v>1</v>
      </c>
      <c r="EN44" s="56">
        <f>_xlfn.IFS(EN$7="X",EJ$44*[1]Données!$H$23,EG$3="Samedi",EJ$44*[1]Données!$D$23,EG$3="Dimanche",EJ$44*[1]Données!$F59,$B44="ADS",EJ$44*[1]Données!$B$23)</f>
        <v>95.2</v>
      </c>
      <c r="EO44" s="56">
        <f>_xlfn.IFS(EN$7="X",$I44*[1]Données!$I$23,EG$3="Samedi",$I44*[1]Données!$D$23,EG$3="Dimanche",$I44*[1]Données!$F$23,$B44="ADS",$I44*[1]Données!$C$23)</f>
        <v>190.4</v>
      </c>
      <c r="EP44" s="56">
        <f>_xlfn.IFS(EN$7="X",$J44*[1]Données!$I$23,EG$3="Samedi",$J44*[1]Données!$D$23,EG$3="Dimanche",$J44*[1]Données!$F$23,$B44="ADS",$J44*[1]Données!$C$23)</f>
        <v>23.8</v>
      </c>
      <c r="EQ44" s="56">
        <f>_xlfn.IFS(EN$7="X",$K44*[1]Données!$H$23,EG$3="Samedi",$K44*[1]Données!$D$23,EG$3="Dimanche",$K44*[1]Données!$F$23,$B44="ADS",$K44*[1]Données!$B$23)</f>
        <v>23.800000000000043</v>
      </c>
      <c r="ER44" s="56">
        <f>IF($B44="ADS",SUM(EN44:EQ44),0)</f>
        <v>333.2000000000001</v>
      </c>
      <c r="ES44" s="71">
        <v>0.70833333333333337</v>
      </c>
      <c r="ET44" s="71">
        <v>0.33333333333333331</v>
      </c>
      <c r="EU44" s="74">
        <f>24*(MOD(ET44-ES44,1))</f>
        <v>15</v>
      </c>
      <c r="EV44" s="68">
        <f>IF(ES44&lt;(21/24),(MIN(21-ES44*24,EU44)),0)</f>
        <v>4</v>
      </c>
      <c r="EW44" s="68">
        <f t="shared" ref="EW44" si="479">IF(OR(ES44&gt;=21/24,EV44&lt;&gt;0),MIN(9-MAX(0,ES44*24-21),EU44-EV44),0)</f>
        <v>9</v>
      </c>
      <c r="EX44" s="68">
        <f t="shared" ref="EX44" si="480">MAX(0,MIN(1,EU44-SUM(EV44:EW44)))</f>
        <v>1</v>
      </c>
      <c r="EY44" s="68">
        <f>MAX(0,EU44-SUM(EV44:EX44))</f>
        <v>1</v>
      </c>
      <c r="EZ44" s="56">
        <f>_xlfn.IFS(EZ$7="X",EV$44*[1]Données!$H$23,ES$3="Samedi",EV$44*[1]Données!$D$23,ES$3="Dimanche",EV$44*[1]Données!$F59,$B44="ADS",EV$44*[1]Données!$B$23)</f>
        <v>0</v>
      </c>
      <c r="FA44" s="56">
        <f>_xlfn.IFS(EZ$7="X",$I44*[1]Données!$I$23,ES$3="Samedi",$I44*[1]Données!$D$23,ES$3="Dimanche",$I44*[1]Données!$F$23,$B44="ADS",$I44*[1]Données!$C$23)</f>
        <v>209.44</v>
      </c>
      <c r="FB44" s="56">
        <f>_xlfn.IFS(EZ$7="X",$J44*[1]Données!$I$23,ES$3="Samedi",$J44*[1]Données!$D$23,ES$3="Dimanche",$J44*[1]Données!$F$23,$B44="ADS",$J44*[1]Données!$C$23)</f>
        <v>26.18</v>
      </c>
      <c r="FC44" s="56">
        <f>_xlfn.IFS(EZ$7="X",$K44*[1]Données!$H$23,ES$3="Samedi",$K44*[1]Données!$D$23,ES$3="Dimanche",$K44*[1]Données!$F$23,$B44="ADS",$K44*[1]Données!$B$23)</f>
        <v>26.180000000000046</v>
      </c>
      <c r="FD44" s="56">
        <f>IF($B44="ADS",SUM(EZ44:FC44),0)</f>
        <v>261.80000000000007</v>
      </c>
      <c r="FE44" s="71">
        <v>0.70833333333333337</v>
      </c>
      <c r="FF44" s="71">
        <v>0.33333333333333331</v>
      </c>
      <c r="FG44" s="74">
        <f>24*(MOD(FF44-FE44,1))</f>
        <v>15</v>
      </c>
      <c r="FH44" s="68">
        <f>IF(FE44&lt;(21/24),(MIN(21-FE44*24,FG44)),0)</f>
        <v>4</v>
      </c>
      <c r="FI44" s="68">
        <f t="shared" ref="FI44" si="481">IF(OR(FE44&gt;=21/24,FH44&lt;&gt;0),MIN(9-MAX(0,FE44*24-21),FG44-FH44),0)</f>
        <v>9</v>
      </c>
      <c r="FJ44" s="68">
        <f t="shared" ref="FJ44" si="482">MAX(0,MIN(1,FG44-SUM(FH44:FI44)))</f>
        <v>1</v>
      </c>
      <c r="FK44" s="68">
        <f>MAX(0,FG44-SUM(FH44:FJ44))</f>
        <v>1</v>
      </c>
      <c r="FL44" s="56">
        <f>_xlfn.IFS(FL$7="X",FH$44*[1]Données!$H$23,FE$3="Samedi",FH$44*[1]Données!$D$23,FE$3="Dimanche",FH$44*[1]Données!$F59,$B44="ADS",FH$44*[1]Données!$B$23)</f>
        <v>95.2</v>
      </c>
      <c r="FM44" s="56">
        <f>_xlfn.IFS(FL$7="X",$I44*[1]Données!$I$23,FE$3="Samedi",$I44*[1]Données!$D$23,FE$3="Dimanche",$I44*[1]Données!$F$23,$B44="ADS",$I44*[1]Données!$C$23)</f>
        <v>211.36</v>
      </c>
      <c r="FN44" s="56">
        <f>_xlfn.IFS(FL$7="X",$J44*[1]Données!$I$23,FE$3="Samedi",$J44*[1]Données!$D$23,FE$3="Dimanche",$J44*[1]Données!$F$23,$B44="ADS",$J44*[1]Données!$C$23)</f>
        <v>26.42</v>
      </c>
      <c r="FO44" s="56">
        <f>_xlfn.IFS(FL$7="X",$K44*[1]Données!$H$23,FE$3="Samedi",$K44*[1]Données!$D$23,FE$3="Dimanche",$K44*[1]Données!$F$23,$B44="ADS",$K44*[1]Données!$B$23)</f>
        <v>23.800000000000043</v>
      </c>
      <c r="FP44" s="56">
        <f>IF($B44="ADS",SUM(FL44:FO44),0)</f>
        <v>356.78000000000009</v>
      </c>
      <c r="FQ44" s="71">
        <v>0.70833333333333337</v>
      </c>
      <c r="FR44" s="71">
        <v>0.33333333333333331</v>
      </c>
      <c r="FS44" s="74">
        <f>24*(MOD(FR44-FQ44,1))</f>
        <v>15</v>
      </c>
      <c r="FT44" s="68">
        <f>IF(FQ44&lt;(21/24),(MIN(21-FQ44*24,FS44)),0)</f>
        <v>4</v>
      </c>
      <c r="FU44" s="68">
        <f t="shared" ref="FU44" si="483">IF(OR(FQ44&gt;=21/24,FT44&lt;&gt;0),MIN(9-MAX(0,FQ44*24-21),FS44-FT44),0)</f>
        <v>9</v>
      </c>
      <c r="FV44" s="68">
        <f t="shared" ref="FV44" si="484">MAX(0,MIN(1,FS44-SUM(FT44:FU44)))</f>
        <v>1</v>
      </c>
      <c r="FW44" s="68">
        <f>MAX(0,FS44-SUM(FT44:FV44))</f>
        <v>1</v>
      </c>
      <c r="FX44" s="56">
        <f>_xlfn.IFS(FX$7="X",FT$44*[1]Données!$H$23,FQ$3="Samedi",FT$44*[1]Données!$D$23,FQ$3="Dimanche",FT$44*[1]Données!$F59,$B44="ADS",FT$44*[1]Données!$B$23)</f>
        <v>95.2</v>
      </c>
      <c r="FY44" s="56">
        <f>_xlfn.IFS(FX$7="X",$I44*[1]Données!$I$23,FQ$3="Samedi",$I44*[1]Données!$D$23,FQ$3="Dimanche",$I44*[1]Données!$F$23,$B44="ADS",$I44*[1]Données!$C$23)</f>
        <v>211.36</v>
      </c>
      <c r="FZ44" s="56">
        <f>_xlfn.IFS(FX$7="X",$J44*[1]Données!$I$23,FQ$3="Samedi",$J44*[1]Données!$D$23,FQ$3="Dimanche",$J44*[1]Données!$F$23,$B44="ADS",$J44*[1]Données!$C$23)</f>
        <v>26.42</v>
      </c>
      <c r="GA44" s="56">
        <f>_xlfn.IFS(FX$7="X",$K44*[1]Données!$H$23,FQ$3="Samedi",$K44*[1]Données!$D$23,FQ$3="Dimanche",$K44*[1]Données!$F$23,$B44="ADS",$K44*[1]Données!$B$23)</f>
        <v>23.800000000000043</v>
      </c>
      <c r="GB44" s="56">
        <f>IF($B44="ADS",SUM(FX44:GA44),0)</f>
        <v>356.78000000000009</v>
      </c>
      <c r="GC44" s="71">
        <v>0.70833333333333337</v>
      </c>
      <c r="GD44" s="71">
        <v>0.33333333333333331</v>
      </c>
      <c r="GE44" s="74">
        <f>24*(MOD(GD44-GC44,1))</f>
        <v>15</v>
      </c>
      <c r="GF44" s="68">
        <f>IF(GC44&lt;(21/24),(MIN(21-GC44*24,GE44)),0)</f>
        <v>4</v>
      </c>
      <c r="GG44" s="68">
        <f t="shared" ref="GG44" si="485">IF(OR(GC44&gt;=21/24,GF44&lt;&gt;0),MIN(9-MAX(0,GC44*24-21),GE44-GF44),0)</f>
        <v>9</v>
      </c>
      <c r="GH44" s="68">
        <f t="shared" ref="GH44" si="486">MAX(0,MIN(1,GE44-SUM(GF44:GG44)))</f>
        <v>1</v>
      </c>
      <c r="GI44" s="68">
        <f>MAX(0,GE44-SUM(GF44:GH44))</f>
        <v>1</v>
      </c>
      <c r="GJ44" s="56">
        <f>_xlfn.IFS(GJ$7="X",GF$44*[1]Données!$H$23,GC$3="Samedi",GF$44*[1]Données!$D$23,GC$3="Dimanche",GF$44*[1]Données!$F59,$B44="ADS",GF$44*[1]Données!$B$23)</f>
        <v>95.2</v>
      </c>
      <c r="GK44" s="56">
        <f>_xlfn.IFS(GJ$7="X",$I44*[1]Données!$I$23,GC$3="Samedi",$I44*[1]Données!$D$23,GC$3="Dimanche",$I44*[1]Données!$F$23,$B44="ADS",$I44*[1]Données!$C$23)</f>
        <v>211.36</v>
      </c>
      <c r="GL44" s="56">
        <f>_xlfn.IFS(GJ$7="X",$J44*[1]Données!$I$23,GC$3="Samedi",$J44*[1]Données!$D$23,GC$3="Dimanche",$J44*[1]Données!$F$23,$B44="ADS",$J44*[1]Données!$C$23)</f>
        <v>26.42</v>
      </c>
      <c r="GM44" s="56">
        <f>_xlfn.IFS(GJ$7="X",$K44*[1]Données!$H$23,GC$3="Samedi",$K44*[1]Données!$D$23,GC$3="Dimanche",$K44*[1]Données!$F$23,$B44="ADS",$K44*[1]Données!$B$23)</f>
        <v>23.800000000000043</v>
      </c>
      <c r="GN44" s="56">
        <f>IF($B44="ADS",SUM(GJ44:GM44),0)</f>
        <v>356.78000000000009</v>
      </c>
      <c r="GO44" s="71">
        <v>0.70833333333333337</v>
      </c>
      <c r="GP44" s="71">
        <v>0.33333333333333331</v>
      </c>
      <c r="GQ44" s="74">
        <f>24*(MOD(GP44-GO44,1))</f>
        <v>15</v>
      </c>
      <c r="GR44" s="68">
        <f>IF(GO44&lt;(21/24),(MIN(21-GO44*24,GQ44)),0)</f>
        <v>4</v>
      </c>
      <c r="GS44" s="68">
        <f t="shared" ref="GS44" si="487">IF(OR(GO44&gt;=21/24,GR44&lt;&gt;0),MIN(9-MAX(0,GO44*24-21),GQ44-GR44),0)</f>
        <v>9</v>
      </c>
      <c r="GT44" s="68">
        <f t="shared" ref="GT44" si="488">MAX(0,MIN(1,GQ44-SUM(GR44:GS44)))</f>
        <v>1</v>
      </c>
      <c r="GU44" s="68">
        <f>MAX(0,GQ44-SUM(GR44:GT44))</f>
        <v>1</v>
      </c>
      <c r="GV44" s="56">
        <f>_xlfn.IFS(GV$7="X",GR$44*[1]Données!$H$23,GO$3="Samedi",GR$44*[1]Données!$D$23,GO$3="Dimanche",GR$44*[1]Données!$F59,$B44="ADS",GR$44*[1]Données!$B$23)</f>
        <v>95.2</v>
      </c>
      <c r="GW44" s="56">
        <f>_xlfn.IFS(GV$7="X",$I44*[1]Données!$I$23,GO$3="Samedi",$I44*[1]Données!$D$23,GO$3="Dimanche",$I44*[1]Données!$F$23,$B44="ADS",$I44*[1]Données!$C$23)</f>
        <v>211.36</v>
      </c>
      <c r="GX44" s="56">
        <f>_xlfn.IFS(GV$7="X",$J44*[1]Données!$I$23,GO$3="Samedi",$J44*[1]Données!$D$23,GO$3="Dimanche",$J44*[1]Données!$F$23,$B44="ADS",$J44*[1]Données!$C$23)</f>
        <v>26.42</v>
      </c>
      <c r="GY44" s="56">
        <f>_xlfn.IFS(GV$7="X",$K44*[1]Données!$H$23,GO$3="Samedi",$K44*[1]Données!$D$23,GO$3="Dimanche",$K44*[1]Données!$F$23,$B44="ADS",$K44*[1]Données!$B$23)</f>
        <v>23.800000000000043</v>
      </c>
      <c r="GZ44" s="56">
        <f>IF($B44="ADS",SUM(GV44:GY44),0)</f>
        <v>356.78000000000009</v>
      </c>
      <c r="HA44" s="71">
        <v>0.70833333333333337</v>
      </c>
      <c r="HB44" s="71">
        <v>0.33333333333333331</v>
      </c>
      <c r="HC44" s="74">
        <f>24*(MOD(HB44-HA44,1))</f>
        <v>15</v>
      </c>
      <c r="HD44" s="68">
        <f>IF(HA44&lt;(21/24),(MIN(21-HA44*24,HC44)),0)</f>
        <v>4</v>
      </c>
      <c r="HE44" s="68">
        <f t="shared" ref="HE44" si="489">IF(OR(HA44&gt;=21/24,HD44&lt;&gt;0),MIN(9-MAX(0,HA44*24-21),HC44-HD44),0)</f>
        <v>9</v>
      </c>
      <c r="HF44" s="68">
        <f t="shared" ref="HF44" si="490">MAX(0,MIN(1,HC44-SUM(HD44:HE44)))</f>
        <v>1</v>
      </c>
      <c r="HG44" s="68">
        <f>MAX(0,HC44-SUM(HD44:HF44))</f>
        <v>1</v>
      </c>
      <c r="HH44" s="56">
        <f>_xlfn.IFS(HH$7="X",HD$44*[1]Données!$H$23,HA$3="Samedi",HD$44*[1]Données!$D$23,HA$3="Dimanche",HD$44*[1]Données!$F59,$B44="ADS",HD$44*[1]Données!$B$23)</f>
        <v>95.2</v>
      </c>
      <c r="HI44" s="56">
        <f>_xlfn.IFS(HH$7="X",$I44*[1]Données!$I$23,HA$3="Samedi",$I44*[1]Données!$D$23,HA$3="Dimanche",$I44*[1]Données!$F$23,$B44="ADS",$I44*[1]Données!$C$23)</f>
        <v>211.36</v>
      </c>
      <c r="HJ44" s="56">
        <f>_xlfn.IFS(HH$7="X",$J44*[1]Données!$I$23,HA$3="Samedi",$J44*[1]Données!$D$23,HA$3="Dimanche",$J44*[1]Données!$F$23,$B44="ADS",$J44*[1]Données!$C$23)</f>
        <v>26.42</v>
      </c>
      <c r="HK44" s="56">
        <f>_xlfn.IFS(HH$7="X",$K44*[1]Données!$H$23,HA$3="Samedi",$K44*[1]Données!$D$23,HA$3="Dimanche",$K44*[1]Données!$F$23,$B44="ADS",$K44*[1]Données!$B$23)</f>
        <v>23.800000000000043</v>
      </c>
      <c r="HL44" s="56">
        <f>IF($B44="ADS",SUM(HH44:HK44),0)</f>
        <v>356.78000000000009</v>
      </c>
      <c r="HM44" s="71">
        <v>0.70833333333333337</v>
      </c>
      <c r="HN44" s="71">
        <v>0.33333333333333331</v>
      </c>
      <c r="HO44" s="74">
        <f>24*(MOD(HN44-HM44,1))</f>
        <v>15</v>
      </c>
      <c r="HP44" s="68">
        <f>IF(HM44&lt;(21/24),(MIN(21-HM44*24,HO44)),0)</f>
        <v>4</v>
      </c>
      <c r="HQ44" s="68">
        <f t="shared" ref="HQ44" si="491">IF(OR(HM44&gt;=21/24,HP44&lt;&gt;0),MIN(9-MAX(0,HM44*24-21),HO44-HP44),0)</f>
        <v>9</v>
      </c>
      <c r="HR44" s="68">
        <f t="shared" ref="HR44" si="492">MAX(0,MIN(1,HO44-SUM(HP44:HQ44)))</f>
        <v>1</v>
      </c>
      <c r="HS44" s="68">
        <f>MAX(0,HO44-SUM(HP44:HR44))</f>
        <v>1</v>
      </c>
      <c r="HT44" s="56">
        <f>_xlfn.IFS(HT$7="X",HP$44*[1]Données!$H$23,HM$3="Samedi",HP$44*[1]Données!$D$23,HM$3="Dimanche",HP$44*[1]Données!$F59,$B44="ADS",HP$44*[1]Données!$B$23)</f>
        <v>95.2</v>
      </c>
      <c r="HU44" s="56">
        <f>_xlfn.IFS(HT$7="X",$I44*[1]Données!$I$23,HM$3="Samedi",$I44*[1]Données!$D$23,HM$3="Dimanche",$I44*[1]Données!$F$23,$B44="ADS",$I44*[1]Données!$C$23)</f>
        <v>190.4</v>
      </c>
      <c r="HV44" s="56">
        <f>_xlfn.IFS(HT$7="X",$J44*[1]Données!$I$23,HM$3="Samedi",$J44*[1]Données!$D$23,HM$3="Dimanche",$J44*[1]Données!$F$23,$B44="ADS",$J44*[1]Données!$C$23)</f>
        <v>23.8</v>
      </c>
      <c r="HW44" s="56">
        <f>_xlfn.IFS(HT$7="X",$K44*[1]Données!$H$23,HM$3="Samedi",$K44*[1]Données!$D$23,HM$3="Dimanche",$K44*[1]Données!$F$23,$B44="ADS",$K44*[1]Données!$B$23)</f>
        <v>23.800000000000043</v>
      </c>
      <c r="HX44" s="56">
        <f>IF($B44="ADS",SUM(HT44:HW44),0)</f>
        <v>333.2000000000001</v>
      </c>
      <c r="HY44" s="71">
        <v>0.70833333333333337</v>
      </c>
      <c r="HZ44" s="71">
        <v>0.33333333333333331</v>
      </c>
      <c r="IA44" s="74">
        <f>24*(MOD(HZ44-HY44,1))</f>
        <v>15</v>
      </c>
      <c r="IB44" s="68">
        <f>IF(HY44&lt;(21/24),(MIN(21-HY44*24,IA44)),0)</f>
        <v>4</v>
      </c>
      <c r="IC44" s="68">
        <f t="shared" ref="IC44" si="493">IF(OR(HY44&gt;=21/24,IB44&lt;&gt;0),MIN(9-MAX(0,HY44*24-21),IA44-IB44),0)</f>
        <v>9</v>
      </c>
      <c r="ID44" s="68">
        <f t="shared" ref="ID44" si="494">MAX(0,MIN(1,IA44-SUM(IB44:IC44)))</f>
        <v>1</v>
      </c>
      <c r="IE44" s="68">
        <f>MAX(0,IA44-SUM(IB44:ID44))</f>
        <v>1</v>
      </c>
      <c r="IF44" s="56">
        <f>_xlfn.IFS(IF$7="X",IB$44*[1]Données!$H$23,HY$3="Samedi",IB$44*[1]Données!$D$23,HY$3="Dimanche",IB$44*[1]Données!$F59,$B44="ADS",IB$44*[1]Données!$B$23)</f>
        <v>0</v>
      </c>
      <c r="IG44" s="56">
        <f>_xlfn.IFS(IF$7="X",$I44*[1]Données!$I$23,HY$3="Samedi",$I44*[1]Données!$D$23,HY$3="Dimanche",$I44*[1]Données!$F$23,$B44="ADS",$I44*[1]Données!$C$23)</f>
        <v>209.44</v>
      </c>
      <c r="IH44" s="56">
        <f>_xlfn.IFS(IF$7="X",$J44*[1]Données!$I$23,HY$3="Samedi",$J44*[1]Données!$D$23,HY$3="Dimanche",$J44*[1]Données!$F$23,$B44="ADS",$J44*[1]Données!$C$23)</f>
        <v>26.18</v>
      </c>
      <c r="II44" s="56">
        <f>_xlfn.IFS(IF$7="X",$K44*[1]Données!$H$23,HY$3="Samedi",$K44*[1]Données!$D$23,HY$3="Dimanche",$K44*[1]Données!$F$23,$B44="ADS",$K44*[1]Données!$B$23)</f>
        <v>26.180000000000046</v>
      </c>
      <c r="IJ44" s="56">
        <f>IF($B44="ADS",SUM(IF44:II44),0)</f>
        <v>261.80000000000007</v>
      </c>
      <c r="IK44" s="71">
        <v>0.70833333333333337</v>
      </c>
      <c r="IL44" s="71">
        <v>0.33333333333333331</v>
      </c>
      <c r="IM44" s="74">
        <f>24*(MOD(IL44-IK44,1))</f>
        <v>15</v>
      </c>
      <c r="IN44" s="68">
        <f>IF(IK44&lt;(21/24),(MIN(21-IK44*24,IM44)),0)</f>
        <v>4</v>
      </c>
      <c r="IO44" s="68">
        <f t="shared" ref="IO44" si="495">IF(OR(IK44&gt;=21/24,IN44&lt;&gt;0),MIN(9-MAX(0,IK44*24-21),IM44-IN44),0)</f>
        <v>9</v>
      </c>
      <c r="IP44" s="68">
        <f t="shared" ref="IP44" si="496">MAX(0,MIN(1,IM44-SUM(IN44:IO44)))</f>
        <v>1</v>
      </c>
      <c r="IQ44" s="68">
        <f>MAX(0,IM44-SUM(IN44:IP44))</f>
        <v>1</v>
      </c>
      <c r="IR44" s="56">
        <f>_xlfn.IFS(IR$7="X",IN$44*[1]Données!$H$23,IK$3="Samedi",IN$44*[1]Données!$D$23,IK$3="Dimanche",IN$44*[1]Données!$F59,$B44="ADS",IN$44*[1]Données!$B$23)</f>
        <v>95.2</v>
      </c>
      <c r="IS44" s="56">
        <f>_xlfn.IFS(IR$7="X",$I44*[1]Données!$I$23,IK$3="Samedi",$I44*[1]Données!$D$23,IK$3="Dimanche",$I44*[1]Données!$F$23,$B44="ADS",$I44*[1]Données!$C$23)</f>
        <v>211.36</v>
      </c>
      <c r="IT44" s="56">
        <f>_xlfn.IFS(IR$7="X",$J44*[1]Données!$I$23,IK$3="Samedi",$J44*[1]Données!$D$23,IK$3="Dimanche",$J44*[1]Données!$F$23,$B44="ADS",$J44*[1]Données!$C$23)</f>
        <v>26.42</v>
      </c>
      <c r="IU44" s="56">
        <f>_xlfn.IFS(IR$7="X",$K44*[1]Données!$H$23,IK$3="Samedi",$K44*[1]Données!$D$23,IK$3="Dimanche",$K44*[1]Données!$F$23,$B44="ADS",$K44*[1]Données!$B$23)</f>
        <v>23.800000000000043</v>
      </c>
      <c r="IV44" s="56">
        <f>IF($B44="ADS",SUM(IR44:IU44),0)</f>
        <v>356.78000000000009</v>
      </c>
      <c r="IW44" s="71">
        <v>0.70833333333333337</v>
      </c>
      <c r="IX44" s="71">
        <v>0.33333333333333331</v>
      </c>
      <c r="IY44" s="74">
        <f>24*(MOD(IX44-IW44,1))</f>
        <v>15</v>
      </c>
      <c r="IZ44" s="68">
        <f>IF(IW44&lt;(21/24),(MIN(21-IW44*24,IY44)),0)</f>
        <v>4</v>
      </c>
      <c r="JA44" s="68">
        <f t="shared" ref="JA44" si="497">IF(OR(IW44&gt;=21/24,IZ44&lt;&gt;0),MIN(9-MAX(0,IW44*24-21),IY44-IZ44),0)</f>
        <v>9</v>
      </c>
      <c r="JB44" s="68">
        <f t="shared" ref="JB44" si="498">MAX(0,MIN(1,IY44-SUM(IZ44:JA44)))</f>
        <v>1</v>
      </c>
      <c r="JC44" s="68">
        <f>MAX(0,IY44-SUM(IZ44:JB44))</f>
        <v>1</v>
      </c>
      <c r="JD44" s="56">
        <f>_xlfn.IFS(JD$7="X",IZ$44*[1]Données!$H$23,IW$3="Samedi",IZ$44*[1]Données!$D$23,IW$3="Dimanche",IZ$44*[1]Données!$F59,$B44="ADS",IZ$44*[1]Données!$B$23)</f>
        <v>95.2</v>
      </c>
      <c r="JE44" s="56">
        <f>_xlfn.IFS(JD$7="X",$I44*[1]Données!$I$23,IW$3="Samedi",$I44*[1]Données!$D$23,IW$3="Dimanche",$I44*[1]Données!$F$23,$B44="ADS",$I44*[1]Données!$C$23)</f>
        <v>211.36</v>
      </c>
      <c r="JF44" s="56">
        <f>_xlfn.IFS(JD$7="X",$J44*[1]Données!$I$23,IW$3="Samedi",$J44*[1]Données!$D$23,IW$3="Dimanche",$J44*[1]Données!$F$23,$B44="ADS",$J44*[1]Données!$C$23)</f>
        <v>26.42</v>
      </c>
      <c r="JG44" s="56">
        <f>_xlfn.IFS(JD$7="X",$K44*[1]Données!$H$23,IW$3="Samedi",$K44*[1]Données!$D$23,IW$3="Dimanche",$K44*[1]Données!$F$23,$B44="ADS",$K44*[1]Données!$B$23)</f>
        <v>23.800000000000043</v>
      </c>
      <c r="JH44" s="56">
        <f>IF($B44="ADS",SUM(JD44:JG44),0)</f>
        <v>356.78000000000009</v>
      </c>
      <c r="JI44" s="71">
        <v>0.70833333333333337</v>
      </c>
      <c r="JJ44" s="71">
        <v>0.33333333333333331</v>
      </c>
      <c r="JK44" s="74">
        <f>24*(MOD(JJ44-JI44,1))</f>
        <v>15</v>
      </c>
      <c r="JL44" s="68">
        <f>IF(JI44&lt;(21/24),(MIN(21-JI44*24,JK44)),0)</f>
        <v>4</v>
      </c>
      <c r="JM44" s="68">
        <f t="shared" ref="JM44" si="499">IF(OR(JI44&gt;=21/24,JL44&lt;&gt;0),MIN(9-MAX(0,JI44*24-21),JK44-JL44),0)</f>
        <v>9</v>
      </c>
      <c r="JN44" s="68">
        <f t="shared" ref="JN44" si="500">MAX(0,MIN(1,JK44-SUM(JL44:JM44)))</f>
        <v>1</v>
      </c>
      <c r="JO44" s="68">
        <f>MAX(0,JK44-SUM(JL44:JN44))</f>
        <v>1</v>
      </c>
      <c r="JP44" s="56">
        <f>_xlfn.IFS(JP$7="X",JL$44*[1]Données!$H$23,JI$3="Samedi",JL$44*[1]Données!$D$23,JI$3="Dimanche",JL$44*[1]Données!$F59,$B44="ADS",JL$44*[1]Données!$B$23)</f>
        <v>95.2</v>
      </c>
      <c r="JQ44" s="56">
        <f>_xlfn.IFS(JP$7="X",$I44*[1]Données!$I$23,JI$3="Samedi",$I44*[1]Données!$D$23,JI$3="Dimanche",$I44*[1]Données!$F$23,$B44="ADS",$I44*[1]Données!$C$23)</f>
        <v>211.36</v>
      </c>
      <c r="JR44" s="56">
        <f>_xlfn.IFS(JP$7="X",$J44*[1]Données!$I$23,JI$3="Samedi",$J44*[1]Données!$D$23,JI$3="Dimanche",$J44*[1]Données!$F$23,$B44="ADS",$J44*[1]Données!$C$23)</f>
        <v>26.42</v>
      </c>
      <c r="JS44" s="56">
        <f>_xlfn.IFS(JP$7="X",$K44*[1]Données!$H$23,JI$3="Samedi",$K44*[1]Données!$D$23,JI$3="Dimanche",$K44*[1]Données!$F$23,$B44="ADS",$K44*[1]Données!$B$23)</f>
        <v>23.800000000000043</v>
      </c>
      <c r="JT44" s="56">
        <f>IF($B44="ADS",SUM(JP44:JS44),0)</f>
        <v>356.78000000000009</v>
      </c>
      <c r="JU44" s="71">
        <v>0.70833333333333337</v>
      </c>
      <c r="JV44" s="71">
        <v>0.33333333333333331</v>
      </c>
      <c r="JW44" s="74">
        <f>24*(MOD(JV44-JU44,1))</f>
        <v>15</v>
      </c>
      <c r="JX44" s="68">
        <f>IF(JU44&lt;(21/24),(MIN(21-JU44*24,JW44)),0)</f>
        <v>4</v>
      </c>
      <c r="JY44" s="68">
        <f t="shared" ref="JY44" si="501">IF(OR(JU44&gt;=21/24,JX44&lt;&gt;0),MIN(9-MAX(0,JU44*24-21),JW44-JX44),0)</f>
        <v>9</v>
      </c>
      <c r="JZ44" s="68">
        <f t="shared" ref="JZ44" si="502">MAX(0,MIN(1,JW44-SUM(JX44:JY44)))</f>
        <v>1</v>
      </c>
      <c r="KA44" s="68">
        <f>MAX(0,JW44-SUM(JX44:JZ44))</f>
        <v>1</v>
      </c>
      <c r="KB44" s="56">
        <f>_xlfn.IFS(KB$7="X",JX$44*[1]Données!$H$23,JU$3="Samedi",JX$44*[1]Données!$D$23,JU$3="Dimanche",JX$44*[1]Données!$F59,$B44="ADS",JX$44*[1]Données!$B$23)</f>
        <v>95.2</v>
      </c>
      <c r="KC44" s="56">
        <f>_xlfn.IFS(KB$7="X",$I44*[1]Données!$I$23,JU$3="Samedi",$I44*[1]Données!$D$23,JU$3="Dimanche",$I44*[1]Données!$F$23,$B44="ADS",$I44*[1]Données!$C$23)</f>
        <v>211.36</v>
      </c>
      <c r="KD44" s="56">
        <f>_xlfn.IFS(KB$7="X",$J44*[1]Données!$I$23,JU$3="Samedi",$J44*[1]Données!$D$23,JU$3="Dimanche",$J44*[1]Données!$F$23,$B44="ADS",$J44*[1]Données!$C$23)</f>
        <v>26.42</v>
      </c>
      <c r="KE44" s="56">
        <f>_xlfn.IFS(KB$7="X",$K44*[1]Données!$H$23,JU$3="Samedi",$K44*[1]Données!$D$23,JU$3="Dimanche",$K44*[1]Données!$F$23,$B44="ADS",$K44*[1]Données!$B$23)</f>
        <v>23.800000000000043</v>
      </c>
      <c r="KF44" s="56">
        <f>IF($B44="ADS",SUM(KB44:KE44),0)</f>
        <v>356.78000000000009</v>
      </c>
      <c r="KG44" s="71">
        <v>0.70833333333333337</v>
      </c>
      <c r="KH44" s="71">
        <v>0.33333333333333331</v>
      </c>
      <c r="KI44" s="74">
        <f>24*(MOD(KH44-KG44,1))</f>
        <v>15</v>
      </c>
      <c r="KJ44" s="68">
        <f>IF(KG44&lt;(21/24),(MIN(21-KG44*24,KI44)),0)</f>
        <v>4</v>
      </c>
      <c r="KK44" s="68">
        <f t="shared" ref="KK44" si="503">IF(OR(KG44&gt;=21/24,KJ44&lt;&gt;0),MIN(9-MAX(0,KG44*24-21),KI44-KJ44),0)</f>
        <v>9</v>
      </c>
      <c r="KL44" s="68">
        <f t="shared" ref="KL44" si="504">MAX(0,MIN(1,KI44-SUM(KJ44:KK44)))</f>
        <v>1</v>
      </c>
      <c r="KM44" s="68">
        <f>MAX(0,KI44-SUM(KJ44:KL44))</f>
        <v>1</v>
      </c>
      <c r="KN44" s="56">
        <f>_xlfn.IFS(KN$7="X",KJ$44*[1]Données!$H$23,KG$3="Samedi",KJ$44*[1]Données!$D$23,KG$3="Dimanche",KJ$44*[1]Données!$F59,$B44="ADS",KJ$44*[1]Données!$B$23)</f>
        <v>95.2</v>
      </c>
      <c r="KO44" s="56">
        <f>_xlfn.IFS(KN$7="X",$I44*[1]Données!$I$23,KG$3="Samedi",$I44*[1]Données!$D$23,KG$3="Dimanche",$I44*[1]Données!$F$23,$B44="ADS",$I44*[1]Données!$C$23)</f>
        <v>211.36</v>
      </c>
      <c r="KP44" s="56">
        <f>_xlfn.IFS(KN$7="X",$J44*[1]Données!$I$23,KG$3="Samedi",$J44*[1]Données!$D$23,KG$3="Dimanche",$J44*[1]Données!$F$23,$B44="ADS",$J44*[1]Données!$C$23)</f>
        <v>26.42</v>
      </c>
      <c r="KQ44" s="56">
        <f>_xlfn.IFS(KN$7="X",$K44*[1]Données!$H$23,KG$3="Samedi",$K44*[1]Données!$D$23,KG$3="Dimanche",$K44*[1]Données!$F$23,$B44="ADS",$K44*[1]Données!$B$23)</f>
        <v>23.800000000000043</v>
      </c>
      <c r="KR44" s="56">
        <f>IF($B44="ADS",SUM(KN44:KQ44),0)</f>
        <v>356.78000000000009</v>
      </c>
      <c r="KS44" s="71">
        <v>0.70833333333333337</v>
      </c>
      <c r="KT44" s="71">
        <v>0.33333333333333331</v>
      </c>
      <c r="KU44" s="74">
        <f>24*(MOD(KT44-KS44,1))</f>
        <v>15</v>
      </c>
      <c r="KV44" s="68">
        <f>IF(KS44&lt;(21/24),(MIN(21-KS44*24,KU44)),0)</f>
        <v>4</v>
      </c>
      <c r="KW44" s="68">
        <f t="shared" ref="KW44" si="505">IF(OR(KS44&gt;=21/24,KV44&lt;&gt;0),MIN(9-MAX(0,KS44*24-21),KU44-KV44),0)</f>
        <v>9</v>
      </c>
      <c r="KX44" s="68">
        <f t="shared" ref="KX44" si="506">MAX(0,MIN(1,KU44-SUM(KV44:KW44)))</f>
        <v>1</v>
      </c>
      <c r="KY44" s="68">
        <f>MAX(0,KU44-SUM(KV44:KX44))</f>
        <v>1</v>
      </c>
      <c r="KZ44" s="56">
        <f>_xlfn.IFS(KZ$7="X",KV$44*[1]Données!$H$23,KS$3="Samedi",KV$44*[1]Données!$D$23,KS$3="Dimanche",KV$44*[1]Données!$F59,$B44="ADS",KV$44*[1]Données!$B$23)</f>
        <v>95.2</v>
      </c>
      <c r="LA44" s="56">
        <f>_xlfn.IFS(KZ$7="X",$I44*[1]Données!$I$23,KS$3="Samedi",$I44*[1]Données!$D$23,KS$3="Dimanche",$I44*[1]Données!$F$23,$B44="ADS",$I44*[1]Données!$C$23)</f>
        <v>190.4</v>
      </c>
      <c r="LB44" s="56">
        <f>_xlfn.IFS(KZ$7="X",$J44*[1]Données!$I$23,KS$3="Samedi",$J44*[1]Données!$D$23,KS$3="Dimanche",$J44*[1]Données!$F$23,$B44="ADS",$J44*[1]Données!$C$23)</f>
        <v>23.8</v>
      </c>
      <c r="LC44" s="56">
        <f>_xlfn.IFS(KZ$7="X",$K44*[1]Données!$H$23,KS$3="Samedi",$K44*[1]Données!$D$23,KS$3="Dimanche",$K44*[1]Données!$F$23,$B44="ADS",$K44*[1]Données!$B$23)</f>
        <v>23.800000000000043</v>
      </c>
      <c r="LD44" s="56">
        <f>IF($B44="ADS",SUM(KZ44:LC44),0)</f>
        <v>333.2000000000001</v>
      </c>
      <c r="LE44" s="71">
        <v>0.70833333333333337</v>
      </c>
      <c r="LF44" s="71">
        <v>0.33333333333333331</v>
      </c>
      <c r="LG44" s="74">
        <f>24*(MOD(LF44-LE44,1))</f>
        <v>15</v>
      </c>
      <c r="LH44" s="68">
        <f>IF(LE44&lt;(21/24),(MIN(21-LE44*24,LG44)),0)</f>
        <v>4</v>
      </c>
      <c r="LI44" s="68">
        <f t="shared" ref="LI44" si="507">IF(OR(LE44&gt;=21/24,LH44&lt;&gt;0),MIN(9-MAX(0,LE44*24-21),LG44-LH44),0)</f>
        <v>9</v>
      </c>
      <c r="LJ44" s="68">
        <f t="shared" ref="LJ44" si="508">MAX(0,MIN(1,LG44-SUM(LH44:LI44)))</f>
        <v>1</v>
      </c>
      <c r="LK44" s="68">
        <f>MAX(0,LG44-SUM(LH44:LJ44))</f>
        <v>1</v>
      </c>
      <c r="LL44" s="56">
        <f>_xlfn.IFS(LL$7="X",LH$44*[1]Données!$H$23,LE$3="Samedi",LH$44*[1]Données!$D$23,LE$3="Dimanche",LH$44*[1]Données!$F59,$B44="ADS",LH$44*[1]Données!$B$23)</f>
        <v>0</v>
      </c>
      <c r="LM44" s="56">
        <f>_xlfn.IFS(LL$7="X",$I44*[1]Données!$I$23,LE$3="Samedi",$I44*[1]Données!$D$23,LE$3="Dimanche",$I44*[1]Données!$F$23,$B44="ADS",$I44*[1]Données!$C$23)</f>
        <v>209.44</v>
      </c>
      <c r="LN44" s="56">
        <f>_xlfn.IFS(LL$7="X",$J44*[1]Données!$I$23,LE$3="Samedi",$J44*[1]Données!$D$23,LE$3="Dimanche",$J44*[1]Données!$F$23,$B44="ADS",$J44*[1]Données!$C$23)</f>
        <v>26.18</v>
      </c>
      <c r="LO44" s="56">
        <f>_xlfn.IFS(LL$7="X",$K44*[1]Données!$H$23,LE$3="Samedi",$K44*[1]Données!$D$23,LE$3="Dimanche",$K44*[1]Données!$F$23,$B44="ADS",$K44*[1]Données!$B$23)</f>
        <v>26.180000000000046</v>
      </c>
      <c r="LP44" s="56">
        <f>IF($B44="ADS",SUM(LL44:LO44),0)</f>
        <v>261.80000000000007</v>
      </c>
      <c r="LQ44" s="71">
        <v>0.70833333333333337</v>
      </c>
      <c r="LR44" s="71">
        <v>0.33333333333333331</v>
      </c>
      <c r="LS44" s="74">
        <f>24*(MOD(LR44-LQ44,1))</f>
        <v>15</v>
      </c>
      <c r="LT44" s="68">
        <f>IF(LQ44&lt;(21/24),(MIN(21-LQ44*24,LS44)),0)</f>
        <v>4</v>
      </c>
      <c r="LU44" s="68">
        <f t="shared" ref="LU44" si="509">IF(OR(LQ44&gt;=21/24,LT44&lt;&gt;0),MIN(9-MAX(0,LQ44*24-21),LS44-LT44),0)</f>
        <v>9</v>
      </c>
      <c r="LV44" s="68">
        <f t="shared" ref="LV44" si="510">MAX(0,MIN(1,LS44-SUM(LT44:LU44)))</f>
        <v>1</v>
      </c>
      <c r="LW44" s="68">
        <f>MAX(0,LS44-SUM(LT44:LV44))</f>
        <v>1</v>
      </c>
      <c r="LX44" s="56">
        <f>_xlfn.IFS(LX$7="X",LT$44*[1]Données!$H$23,LQ$3="Samedi",LT$44*[1]Données!$D$23,LQ$3="Dimanche",LT$44*[1]Données!$F59,$B44="ADS",LT$44*[1]Données!$B$23)</f>
        <v>95.2</v>
      </c>
      <c r="LY44" s="56">
        <f>_xlfn.IFS(LX$7="X",$I44*[1]Données!$I$23,LQ$3="Samedi",$I44*[1]Données!$D$23,LQ$3="Dimanche",$I44*[1]Données!$F$23,$B44="ADS",$I44*[1]Données!$C$23)</f>
        <v>211.36</v>
      </c>
      <c r="LZ44" s="56">
        <f>_xlfn.IFS(LX$7="X",$J44*[1]Données!$I$23,LQ$3="Samedi",$J44*[1]Données!$D$23,LQ$3="Dimanche",$J44*[1]Données!$F$23,$B44="ADS",$J44*[1]Données!$C$23)</f>
        <v>26.42</v>
      </c>
      <c r="MA44" s="56">
        <f>_xlfn.IFS(LX$7="X",$K44*[1]Données!$H$23,LQ$3="Samedi",$K44*[1]Données!$D$23,LQ$3="Dimanche",$K44*[1]Données!$F$23,$B44="ADS",$K44*[1]Données!$B$23)</f>
        <v>23.800000000000043</v>
      </c>
      <c r="MB44" s="56">
        <f>IF($B44="ADS",SUM(LX44:MA44),0)</f>
        <v>356.78000000000009</v>
      </c>
      <c r="MC44" s="71">
        <v>0.70833333333333337</v>
      </c>
      <c r="MD44" s="71">
        <v>0.33333333333333331</v>
      </c>
      <c r="ME44" s="74">
        <f>24*(MOD(MD44-MC44,1))</f>
        <v>15</v>
      </c>
      <c r="MF44" s="68">
        <f>IF(MC44&lt;(21/24),(MIN(21-MC44*24,ME44)),0)</f>
        <v>4</v>
      </c>
      <c r="MG44" s="68">
        <f t="shared" ref="MG44" si="511">IF(OR(MC44&gt;=21/24,MF44&lt;&gt;0),MIN(9-MAX(0,MC44*24-21),ME44-MF44),0)</f>
        <v>9</v>
      </c>
      <c r="MH44" s="68">
        <f t="shared" ref="MH44" si="512">MAX(0,MIN(1,ME44-SUM(MF44:MG44)))</f>
        <v>1</v>
      </c>
      <c r="MI44" s="68">
        <f>MAX(0,ME44-SUM(MF44:MH44))</f>
        <v>1</v>
      </c>
      <c r="MJ44" s="56">
        <f>_xlfn.IFS(MJ$7="X",MF$44*[1]Données!$H$23,MC$3="Samedi",MF$44*[1]Données!$D$23,MC$3="Dimanche",MF$44*[1]Données!$F59,$B44="ADS",MF$44*[1]Données!$B$23)</f>
        <v>95.2</v>
      </c>
      <c r="MK44" s="56">
        <f>_xlfn.IFS(MJ$7="X",$I44*[1]Données!$I$23,MC$3="Samedi",$I44*[1]Données!$D$23,MC$3="Dimanche",$I44*[1]Données!$F$23,$B44="ADS",$I44*[1]Données!$C$23)</f>
        <v>211.36</v>
      </c>
      <c r="ML44" s="56">
        <f>_xlfn.IFS(MJ$7="X",$J44*[1]Données!$I$23,MC$3="Samedi",$J44*[1]Données!$D$23,MC$3="Dimanche",$J44*[1]Données!$F$23,$B44="ADS",$J44*[1]Données!$C$23)</f>
        <v>26.42</v>
      </c>
      <c r="MM44" s="56">
        <f>_xlfn.IFS(MJ$7="X",$K44*[1]Données!$H$23,MC$3="Samedi",$K44*[1]Données!$D$23,MC$3="Dimanche",$K44*[1]Données!$F$23,$B44="ADS",$K44*[1]Données!$B$23)</f>
        <v>23.800000000000043</v>
      </c>
      <c r="MN44" s="56">
        <f>IF($B44="ADS",SUM(MJ44:MM44),0)</f>
        <v>356.78000000000009</v>
      </c>
      <c r="MO44" s="71">
        <v>0.70833333333333337</v>
      </c>
      <c r="MP44" s="71">
        <v>0.33333333333333331</v>
      </c>
      <c r="MQ44" s="74">
        <f>24*(MOD(MP44-MO44,1))</f>
        <v>15</v>
      </c>
      <c r="MR44" s="68">
        <f>IF(MO44&lt;(21/24),(MIN(21-MO44*24,MQ44)),0)</f>
        <v>4</v>
      </c>
      <c r="MS44" s="68">
        <f t="shared" ref="MS44" si="513">IF(OR(MO44&gt;=21/24,MR44&lt;&gt;0),MIN(9-MAX(0,MO44*24-21),MQ44-MR44),0)</f>
        <v>9</v>
      </c>
      <c r="MT44" s="68">
        <f t="shared" ref="MT44" si="514">MAX(0,MIN(1,MQ44-SUM(MR44:MS44)))</f>
        <v>1</v>
      </c>
      <c r="MU44" s="68">
        <f>MAX(0,MQ44-SUM(MR44:MT44))</f>
        <v>1</v>
      </c>
      <c r="MV44" s="56">
        <f>_xlfn.IFS(MV$7="X",MR$44*[1]Données!$H$23,MO$3="Samedi",MR$44*[1]Données!$D$23,MO$3="Dimanche",MR$44*[1]Données!$F59,$B44="ADS",MR$44*[1]Données!$B$23)</f>
        <v>95.2</v>
      </c>
      <c r="MW44" s="56">
        <f>_xlfn.IFS(MV$7="X",$I44*[1]Données!$I$23,MO$3="Samedi",$I44*[1]Données!$D$23,MO$3="Dimanche",$I44*[1]Données!$F$23,$B44="ADS",$I44*[1]Données!$C$23)</f>
        <v>211.36</v>
      </c>
      <c r="MX44" s="56">
        <f>_xlfn.IFS(MV$7="X",$J44*[1]Données!$I$23,MO$3="Samedi",$J44*[1]Données!$D$23,MO$3="Dimanche",$J44*[1]Données!$F$23,$B44="ADS",$J44*[1]Données!$C$23)</f>
        <v>26.42</v>
      </c>
      <c r="MY44" s="56">
        <f>_xlfn.IFS(MV$7="X",$K44*[1]Données!$H$23,MO$3="Samedi",$K44*[1]Données!$D$23,MO$3="Dimanche",$K44*[1]Données!$F$23,$B44="ADS",$K44*[1]Données!$B$23)</f>
        <v>23.800000000000043</v>
      </c>
      <c r="MZ44" s="56">
        <f>IF($B44="ADS",SUM(MV44:MY44),0)</f>
        <v>356.78000000000009</v>
      </c>
      <c r="NA44" s="71">
        <v>0.70833333333333337</v>
      </c>
      <c r="NB44" s="71">
        <v>0.33333333333333331</v>
      </c>
      <c r="NC44" s="74">
        <f>24*(MOD(NB44-NA44,1))</f>
        <v>15</v>
      </c>
      <c r="ND44" s="68">
        <f>IF(NA44&lt;(21/24),(MIN(21-NA44*24,NC44)),0)</f>
        <v>4</v>
      </c>
      <c r="NE44" s="68">
        <f t="shared" ref="NE44" si="515">IF(OR(NA44&gt;=21/24,ND44&lt;&gt;0),MIN(9-MAX(0,NA44*24-21),NC44-ND44),0)</f>
        <v>9</v>
      </c>
      <c r="NF44" s="68">
        <f t="shared" ref="NF44" si="516">MAX(0,MIN(1,NC44-SUM(ND44:NE44)))</f>
        <v>1</v>
      </c>
      <c r="NG44" s="68">
        <f>MAX(0,NC44-SUM(ND44:NF44))</f>
        <v>1</v>
      </c>
      <c r="NH44" s="56">
        <f>_xlfn.IFS(NH$7="X",ND$44*[1]Données!$H$23,NA$3="Samedi",ND$44*[1]Données!$D$23,NA$3="Dimanche",ND$44*[1]Données!$F59,$B44="ADS",ND$44*[1]Données!$B$23)</f>
        <v>95.2</v>
      </c>
      <c r="NI44" s="56">
        <f>_xlfn.IFS(NH$7="X",$I44*[1]Données!$I$23,NA$3="Samedi",$I44*[1]Données!$D$23,NA$3="Dimanche",$I44*[1]Données!$F$23,$B44="ADS",$I44*[1]Données!$C$23)</f>
        <v>211.36</v>
      </c>
      <c r="NJ44" s="56">
        <f>_xlfn.IFS(NH$7="X",$J44*[1]Données!$I$23,NA$3="Samedi",$J44*[1]Données!$D$23,NA$3="Dimanche",$J44*[1]Données!$F$23,$B44="ADS",$J44*[1]Données!$C$23)</f>
        <v>26.42</v>
      </c>
      <c r="NK44" s="56">
        <f>_xlfn.IFS(NH$7="X",$K44*[1]Données!$H$23,NA$3="Samedi",$K44*[1]Données!$D$23,NA$3="Dimanche",$K44*[1]Données!$F$23,$B44="ADS",$K44*[1]Données!$B$23)</f>
        <v>23.800000000000043</v>
      </c>
      <c r="NL44" s="56">
        <f>IF($B44="ADS",SUM(NH44:NK44),0)</f>
        <v>356.78000000000009</v>
      </c>
      <c r="NM44" s="50">
        <f>IF($B$12="ADS",SUM($P44+$AB44+$AN44+$AZ44+$BL44+$BX44+$CJ44+$CV44+$DH44+$DT44+$EF44+$ER44+$FD44+$FP44+$GB43+$GB44+$GN44+$GZ44+$HL44+$HX44+$IJ44+$IV44+$JH44+$JT44+$KF44+$KR44+$LD44+$LP44+$MB44+$MN44+$MZ44+$NL44),0)</f>
        <v>10752.320000000003</v>
      </c>
    </row>
    <row r="45" spans="1:377" ht="15.75" hidden="1" thickBot="1">
      <c r="A45" s="78"/>
      <c r="B45" s="81"/>
      <c r="C45" s="81"/>
      <c r="D45" s="51"/>
      <c r="E45" s="72"/>
      <c r="F45" s="72"/>
      <c r="G45" s="75"/>
      <c r="H45" s="69"/>
      <c r="I45" s="69"/>
      <c r="J45" s="69"/>
      <c r="K45" s="69"/>
      <c r="L45" s="57">
        <f>_xlfn.IFS(L$7="X",H$44*[1]Données!$H$24,E$3="Samedi",H$44*[1]Données!$D$24,E$3="Dimanche",H$44*[1]Données!$F$24,$B44="SSIAP1",H$44*[1]Données!$B$24)</f>
        <v>0</v>
      </c>
      <c r="M45" s="57">
        <f>_xlfn.IFS(L$7="X",$I44*[1]Données!$I$24,E$3="Samedi",$I44*[1]Données!$D$24,E$3="Dimanche",$I44*[1]Données!$F$24,$B44="SSIAP1",$I44*[1]Données!$C$24)</f>
        <v>433.36</v>
      </c>
      <c r="N45" s="57">
        <f>_xlfn.IFS(L$7="X",$J44*[1]Données!$I$24,E$3="Samedi",$J44*[1]Données!$D$24,E$3="Dimanche",$J44*[1]Données!$F$24,$B44="SSIAP1",$J44*[1]Données!$C$24)</f>
        <v>54.17</v>
      </c>
      <c r="O45" s="57">
        <f>_xlfn.IFS(L$7="X",$K44*[1]Données!$I$24,E$3="Samedi",$K44*[1]Données!$D$24,E$3="Dimanche",$K44*[1]Données!$F$24,$B44="SSIAP1",$K44*[1]Données!$B$24)</f>
        <v>54.170000000000101</v>
      </c>
      <c r="P45" s="57">
        <f>IF($B44="SSIAP1",SUM(L45:O45),0)</f>
        <v>0</v>
      </c>
      <c r="Q45" s="72"/>
      <c r="R45" s="72"/>
      <c r="S45" s="75"/>
      <c r="T45" s="69"/>
      <c r="U45" s="69"/>
      <c r="V45" s="69"/>
      <c r="W45" s="69"/>
      <c r="X45" s="57" t="e">
        <f>_xlfn.IFS(X$7="X",T$44*[1]Données!$H$24,Q$3="Samedi",T$44*[1]Données!$D$24,Q$3="Dimanche",T$44*[1]Données!$F$24,$B44="SSIAP1",T$44*[1]Données!$B$24)</f>
        <v>#N/A</v>
      </c>
      <c r="Y45" s="57" t="e">
        <f>_xlfn.IFS(X$7="X",$I44*[1]Données!$I$24,Q$3="Samedi",$I44*[1]Données!$D$24,Q$3="Dimanche",$I44*[1]Données!$F$24,$B44="SSIAP1",$I44*[1]Données!$C$24)</f>
        <v>#N/A</v>
      </c>
      <c r="Z45" s="57" t="e">
        <f>_xlfn.IFS(X$7="X",$J44*[1]Données!$I$24,Q$3="Samedi",$J44*[1]Données!$D$24,Q$3="Dimanche",$J44*[1]Données!$F$24,$B44="SSIAP1",$J44*[1]Données!$C$24)</f>
        <v>#N/A</v>
      </c>
      <c r="AA45" s="57" t="e">
        <f>_xlfn.IFS(X$7="X",$K44*[1]Données!$I$24,Q$3="Samedi",$K44*[1]Données!$D$24,Q$3="Dimanche",$K44*[1]Données!$F$24,$B44="SSIAP1",$K44*[1]Données!$B$24)</f>
        <v>#N/A</v>
      </c>
      <c r="AB45" s="57">
        <f>IF($B44="SSIAP1",SUM(X45:AA45),0)</f>
        <v>0</v>
      </c>
      <c r="AC45" s="72"/>
      <c r="AD45" s="72"/>
      <c r="AE45" s="75"/>
      <c r="AF45" s="69"/>
      <c r="AG45" s="69"/>
      <c r="AH45" s="69"/>
      <c r="AI45" s="69"/>
      <c r="AJ45" s="57" t="e">
        <f>_xlfn.IFS(AJ$7="X",AF$44*[1]Données!$H$24,AC$3="Samedi",AF$44*[1]Données!$D$24,AC$3="Dimanche",AF$44*[1]Données!$F$24,$B44="SSIAP1",AF$44*[1]Données!$B$24)</f>
        <v>#N/A</v>
      </c>
      <c r="AK45" s="57" t="e">
        <f>_xlfn.IFS(AJ$7="X",$I44*[1]Données!$I$24,AC$3="Samedi",$I44*[1]Données!$D$24,AC$3="Dimanche",$I44*[1]Données!$F$24,$B44="SSIAP1",$I44*[1]Données!$C$24)</f>
        <v>#N/A</v>
      </c>
      <c r="AL45" s="57" t="e">
        <f>_xlfn.IFS(AJ$7="X",$J44*[1]Données!$I$24,AC$3="Samedi",$J44*[1]Données!$D$24,AC$3="Dimanche",$J44*[1]Données!$F$24,$B44="SSIAP1",$J44*[1]Données!$C$24)</f>
        <v>#N/A</v>
      </c>
      <c r="AM45" s="57" t="e">
        <f>_xlfn.IFS(AJ$7="X",$K44*[1]Données!$I$24,AC$3="Samedi",$K44*[1]Données!$D$24,AC$3="Dimanche",$K44*[1]Données!$F$24,$B44="SSIAP1",$K44*[1]Données!$B$24)</f>
        <v>#N/A</v>
      </c>
      <c r="AN45" s="57">
        <f>IF($B44="SSIAP1",SUM(AJ45:AM45),0)</f>
        <v>0</v>
      </c>
      <c r="AO45" s="72"/>
      <c r="AP45" s="72"/>
      <c r="AQ45" s="75"/>
      <c r="AR45" s="69"/>
      <c r="AS45" s="69"/>
      <c r="AT45" s="69"/>
      <c r="AU45" s="69"/>
      <c r="AV45" s="57" t="e">
        <f>_xlfn.IFS(AV$7="X",AR$44*[1]Données!$H$24,AO$3="Samedi",AR$44*[1]Données!$D$24,AO$3="Dimanche",AR$44*[1]Données!$F$24,$B44="SSIAP1",AR$44*[1]Données!$B$24)</f>
        <v>#N/A</v>
      </c>
      <c r="AW45" s="57" t="e">
        <f>_xlfn.IFS(AV$7="X",$I44*[1]Données!$I$24,AO$3="Samedi",$I44*[1]Données!$D$24,AO$3="Dimanche",$I44*[1]Données!$F$24,$B44="SSIAP1",$I44*[1]Données!$C$24)</f>
        <v>#N/A</v>
      </c>
      <c r="AX45" s="57" t="e">
        <f>_xlfn.IFS(AV$7="X",$J44*[1]Données!$I$24,AO$3="Samedi",$J44*[1]Données!$D$24,AO$3="Dimanche",$J44*[1]Données!$F$24,$B44="SSIAP1",$J44*[1]Données!$C$24)</f>
        <v>#N/A</v>
      </c>
      <c r="AY45" s="57" t="e">
        <f>_xlfn.IFS(AV$7="X",$K44*[1]Données!$I$24,AO$3="Samedi",$K44*[1]Données!$D$24,AO$3="Dimanche",$K44*[1]Données!$F$24,$B44="SSIAP1",$K44*[1]Données!$B$24)</f>
        <v>#N/A</v>
      </c>
      <c r="AZ45" s="57">
        <f>IF($B44="SSIAP1",SUM(AV45:AY45),0)</f>
        <v>0</v>
      </c>
      <c r="BA45" s="72"/>
      <c r="BB45" s="72"/>
      <c r="BC45" s="75"/>
      <c r="BD45" s="69"/>
      <c r="BE45" s="69"/>
      <c r="BF45" s="69"/>
      <c r="BG45" s="69"/>
      <c r="BH45" s="57">
        <f>_xlfn.IFS(BH$7="X",BD$44*[1]Données!$H$24,BA$3="Samedi",BD$44*[1]Données!$D$24,BA$3="Dimanche",BD$44*[1]Données!$F$24,$B44="SSIAP1",BD$44*[1]Données!$B$24)</f>
        <v>97.6</v>
      </c>
      <c r="BI45" s="57">
        <f>_xlfn.IFS(BH$7="X",$I44*[1]Données!$I$24,BA$3="Samedi",$I44*[1]Données!$D$24,BA$3="Dimanche",$I44*[1]Données!$F$24,$B44="SSIAP1",$I44*[1]Données!$C$24)</f>
        <v>195.2</v>
      </c>
      <c r="BJ45" s="57">
        <f>_xlfn.IFS(BH$7="X",$J44*[1]Données!$I$24,BA$3="Samedi",$J44*[1]Données!$D$24,BA$3="Dimanche",$J44*[1]Données!$F$24,$B44="SSIAP1",$J44*[1]Données!$C$24)</f>
        <v>24.4</v>
      </c>
      <c r="BK45" s="57">
        <f>_xlfn.IFS(BH$7="X",$K44*[1]Données!$I$24,BA$3="Samedi",$K44*[1]Données!$D$24,BA$3="Dimanche",$K44*[1]Données!$F$24,$B44="SSIAP1",$K44*[1]Données!$B$24)</f>
        <v>24.400000000000041</v>
      </c>
      <c r="BL45" s="57">
        <f>IF($B44="SSIAP1",SUM(BH45:BK45),0)</f>
        <v>0</v>
      </c>
      <c r="BM45" s="72"/>
      <c r="BN45" s="72"/>
      <c r="BO45" s="75"/>
      <c r="BP45" s="69"/>
      <c r="BQ45" s="69"/>
      <c r="BR45" s="69"/>
      <c r="BS45" s="69"/>
      <c r="BT45" s="57">
        <f>_xlfn.IFS(BT$7="X",BP$44*[1]Données!$H$24,BM$3="Samedi",BP$44*[1]Données!$D$24,BM$3="Dimanche",BP$44*[1]Données!$F$24,$B44="SSIAP1",BP$44*[1]Données!$B$24)</f>
        <v>107.36</v>
      </c>
      <c r="BU45" s="57">
        <f>_xlfn.IFS(BT$7="X",$I44*[1]Données!$I$24,BM$3="Samedi",$I44*[1]Données!$D$24,BM$3="Dimanche",$I44*[1]Données!$F$24,$B44="SSIAP1",$I44*[1]Données!$C$24)</f>
        <v>214.72</v>
      </c>
      <c r="BV45" s="57">
        <f>_xlfn.IFS(BT$7="X",$J44*[1]Données!$I$24,BM$3="Samedi",$J44*[1]Données!$D$24,BM$3="Dimanche",$J44*[1]Données!$F$24,$B44="SSIAP1",$J44*[1]Données!$C$24)</f>
        <v>26.84</v>
      </c>
      <c r="BW45" s="57">
        <f>_xlfn.IFS(BT$7="X",$K44*[1]Données!$I$24,BM$3="Samedi",$K44*[1]Données!$D$24,BM$3="Dimanche",$K44*[1]Données!$F$24,$B44="SSIAP1",$K44*[1]Données!$B$24)</f>
        <v>26.840000000000046</v>
      </c>
      <c r="BX45" s="57">
        <f>IF($B44="SSIAP1",SUM(BT45:BW45),0)</f>
        <v>0</v>
      </c>
      <c r="BY45" s="72"/>
      <c r="BZ45" s="72"/>
      <c r="CA45" s="75"/>
      <c r="CB45" s="69"/>
      <c r="CC45" s="69"/>
      <c r="CD45" s="69"/>
      <c r="CE45" s="69"/>
      <c r="CF45" s="57" t="e">
        <f>_xlfn.IFS(CF$7="X",CB$44*[1]Données!$H$24,BY$3="Samedi",CB$44*[1]Données!$D$24,BY$3="Dimanche",CB$44*[1]Données!$F$24,$B44="SSIAP1",CB$44*[1]Données!$B$24)</f>
        <v>#N/A</v>
      </c>
      <c r="CG45" s="57" t="e">
        <f>_xlfn.IFS(CF$7="X",$I44*[1]Données!$I$24,BY$3="Samedi",$I44*[1]Données!$D$24,BY$3="Dimanche",$I44*[1]Données!$F$24,$B44="SSIAP1",$I44*[1]Données!$C$24)</f>
        <v>#N/A</v>
      </c>
      <c r="CH45" s="57" t="e">
        <f>_xlfn.IFS(CF$7="X",$J44*[1]Données!$I$24,BY$3="Samedi",$J44*[1]Données!$D$24,BY$3="Dimanche",$J44*[1]Données!$F$24,$B44="SSIAP1",$J44*[1]Données!$C$24)</f>
        <v>#N/A</v>
      </c>
      <c r="CI45" s="57" t="e">
        <f>_xlfn.IFS(CF$7="X",$K44*[1]Données!$I$24,BY$3="Samedi",$K44*[1]Données!$D$24,BY$3="Dimanche",$K44*[1]Données!$F$24,$B44="SSIAP1",$K44*[1]Données!$B$24)</f>
        <v>#N/A</v>
      </c>
      <c r="CJ45" s="57">
        <f>IF($B44="SSIAP1",SUM(CF45:CI45),0)</f>
        <v>0</v>
      </c>
      <c r="CK45" s="72"/>
      <c r="CL45" s="72"/>
      <c r="CM45" s="75"/>
      <c r="CN45" s="69"/>
      <c r="CO45" s="69"/>
      <c r="CP45" s="69"/>
      <c r="CQ45" s="69"/>
      <c r="CR45" s="57" t="e">
        <f>_xlfn.IFS(CR$7="X",CN$44*[1]Données!$H$24,CK$3="Samedi",CN$44*[1]Données!$D$24,CK$3="Dimanche",CN$44*[1]Données!$F$24,$B44="SSIAP1",CN$44*[1]Données!$B$24)</f>
        <v>#N/A</v>
      </c>
      <c r="CS45" s="57" t="e">
        <f>_xlfn.IFS(CR$7="X",$I44*[1]Données!$I$24,CK$3="Samedi",$I44*[1]Données!$D$24,CK$3="Dimanche",$I44*[1]Données!$F$24,$B44="SSIAP1",$I44*[1]Données!$C$24)</f>
        <v>#N/A</v>
      </c>
      <c r="CT45" s="57" t="e">
        <f>_xlfn.IFS(CR$7="X",$J44*[1]Données!$I$24,CK$3="Samedi",$J44*[1]Données!$D$24,CK$3="Dimanche",$J44*[1]Données!$F$24,$B44="SSIAP1",$J44*[1]Données!$C$24)</f>
        <v>#N/A</v>
      </c>
      <c r="CU45" s="57" t="e">
        <f>_xlfn.IFS(CR$7="X",$K44*[1]Données!$I$24,CK$3="Samedi",$K44*[1]Données!$D$24,CK$3="Dimanche",$K44*[1]Données!$F$24,$B44="SSIAP1",$K44*[1]Données!$B$24)</f>
        <v>#N/A</v>
      </c>
      <c r="CV45" s="57">
        <f>IF($B44="SSIAP1",SUM(CR45:CU45),0)</f>
        <v>0</v>
      </c>
      <c r="CW45" s="72"/>
      <c r="CX45" s="72"/>
      <c r="CY45" s="75"/>
      <c r="CZ45" s="69"/>
      <c r="DA45" s="69"/>
      <c r="DB45" s="69"/>
      <c r="DC45" s="69"/>
      <c r="DD45" s="57" t="e">
        <f>_xlfn.IFS(DD$7="X",CZ$44*[1]Données!$H$24,CW$3="Samedi",CZ$44*[1]Données!$D$24,CW$3="Dimanche",CZ$44*[1]Données!$F$24,$B44="SSIAP1",CZ$44*[1]Données!$B$24)</f>
        <v>#N/A</v>
      </c>
      <c r="DE45" s="57" t="e">
        <f>_xlfn.IFS(DD$7="X",$I44*[1]Données!$I$24,CW$3="Samedi",$I44*[1]Données!$D$24,CW$3="Dimanche",$I44*[1]Données!$F$24,$B44="SSIAP1",$I44*[1]Données!$C$24)</f>
        <v>#N/A</v>
      </c>
      <c r="DF45" s="57" t="e">
        <f>_xlfn.IFS(DD$7="X",$J44*[1]Données!$I$24,CW$3="Samedi",$J44*[1]Données!$D$24,CW$3="Dimanche",$J44*[1]Données!$F$24,$B44="SSIAP1",$J44*[1]Données!$C$24)</f>
        <v>#N/A</v>
      </c>
      <c r="DG45" s="57" t="e">
        <f>_xlfn.IFS(DD$7="X",$K44*[1]Données!$I$24,CW$3="Samedi",$K44*[1]Données!$D$24,CW$3="Dimanche",$K44*[1]Données!$F$24,$B44="SSIAP1",$K44*[1]Données!$B$24)</f>
        <v>#N/A</v>
      </c>
      <c r="DH45" s="57">
        <f>IF($B44="SSIAP1",SUM(DD45:DG45),0)</f>
        <v>0</v>
      </c>
      <c r="DI45" s="72"/>
      <c r="DJ45" s="72"/>
      <c r="DK45" s="75"/>
      <c r="DL45" s="69"/>
      <c r="DM45" s="69"/>
      <c r="DN45" s="69"/>
      <c r="DO45" s="69"/>
      <c r="DP45" s="57" t="e">
        <f>_xlfn.IFS(DP$7="X",DL$44*[1]Données!$H$24,DI$3="Samedi",DL$44*[1]Données!$D$24,DI$3="Dimanche",DL$44*[1]Données!$F$24,$B44="SSIAP1",DL$44*[1]Données!$B$24)</f>
        <v>#N/A</v>
      </c>
      <c r="DQ45" s="57" t="e">
        <f>_xlfn.IFS(DP$7="X",$I44*[1]Données!$I$24,DI$3="Samedi",$I44*[1]Données!$D$24,DI$3="Dimanche",$I44*[1]Données!$F$24,$B44="SSIAP1",$I44*[1]Données!$C$24)</f>
        <v>#N/A</v>
      </c>
      <c r="DR45" s="57" t="e">
        <f>_xlfn.IFS(DP$7="X",$J44*[1]Données!$I$24,DI$3="Samedi",$J44*[1]Données!$D$24,DI$3="Dimanche",$J44*[1]Données!$F$24,$B44="SSIAP1",$J44*[1]Données!$C$24)</f>
        <v>#N/A</v>
      </c>
      <c r="DS45" s="57" t="e">
        <f>_xlfn.IFS(DP$7="X",$K44*[1]Données!$I$24,DI$3="Samedi",$K44*[1]Données!$D$24,DI$3="Dimanche",$K44*[1]Données!$F$24,$B44="SSIAP1",$K44*[1]Données!$B$24)</f>
        <v>#N/A</v>
      </c>
      <c r="DT45" s="57">
        <f>IF($B44="SSIAP1",SUM(DP45:DS45),0)</f>
        <v>0</v>
      </c>
      <c r="DU45" s="72"/>
      <c r="DV45" s="72"/>
      <c r="DW45" s="75"/>
      <c r="DX45" s="69"/>
      <c r="DY45" s="69"/>
      <c r="DZ45" s="69"/>
      <c r="EA45" s="69"/>
      <c r="EB45" s="57" t="e">
        <f>_xlfn.IFS(EB$7="X",DX$44*[1]Données!$H$24,DU$3="Samedi",DX$44*[1]Données!$D$24,DU$3="Dimanche",DX$44*[1]Données!$F$24,$B44="SSIAP1",DX$44*[1]Données!$B$24)</f>
        <v>#N/A</v>
      </c>
      <c r="EC45" s="57" t="e">
        <f>_xlfn.IFS(EB$7="X",$I44*[1]Données!$I$24,DU$3="Samedi",$I44*[1]Données!$D$24,DU$3="Dimanche",$I44*[1]Données!$F$24,$B44="SSIAP1",$I44*[1]Données!$C$24)</f>
        <v>#N/A</v>
      </c>
      <c r="ED45" s="57" t="e">
        <f>_xlfn.IFS(EB$7="X",$J44*[1]Données!$I$24,DU$3="Samedi",$J44*[1]Données!$D$24,DU$3="Dimanche",$J44*[1]Données!$F$24,$B44="SSIAP1",$J44*[1]Données!$C$24)</f>
        <v>#N/A</v>
      </c>
      <c r="EE45" s="57" t="e">
        <f>_xlfn.IFS(EB$7="X",$K44*[1]Données!$I$24,DU$3="Samedi",$K44*[1]Données!$D$24,DU$3="Dimanche",$K44*[1]Données!$F$24,$B44="SSIAP1",$K44*[1]Données!$B$24)</f>
        <v>#N/A</v>
      </c>
      <c r="EF45" s="57">
        <f>IF($B44="SSIAP1",SUM(EB45:EE45),0)</f>
        <v>0</v>
      </c>
      <c r="EG45" s="72"/>
      <c r="EH45" s="72"/>
      <c r="EI45" s="75"/>
      <c r="EJ45" s="69"/>
      <c r="EK45" s="69"/>
      <c r="EL45" s="69"/>
      <c r="EM45" s="69"/>
      <c r="EN45" s="57">
        <f>_xlfn.IFS(EN$7="X",EJ$44*[1]Données!$H$24,EG$3="Samedi",EJ$44*[1]Données!$D$24,EG$3="Dimanche",EJ$44*[1]Données!$F$24,$B44="SSIAP1",EJ$44*[1]Données!$B$24)</f>
        <v>97.6</v>
      </c>
      <c r="EO45" s="57">
        <f>_xlfn.IFS(EN$7="X",$I44*[1]Données!$I$24,EG$3="Samedi",$I44*[1]Données!$D$24,EG$3="Dimanche",$I44*[1]Données!$F$24,$B44="SSIAP1",$I44*[1]Données!$C$24)</f>
        <v>195.2</v>
      </c>
      <c r="EP45" s="57">
        <f>_xlfn.IFS(EN$7="X",$J44*[1]Données!$I$24,EG$3="Samedi",$J44*[1]Données!$D$24,EG$3="Dimanche",$J44*[1]Données!$F$24,$B44="SSIAP1",$J44*[1]Données!$C$24)</f>
        <v>24.4</v>
      </c>
      <c r="EQ45" s="57">
        <f>_xlfn.IFS(EN$7="X",$K44*[1]Données!$I$24,EG$3="Samedi",$K44*[1]Données!$D$24,EG$3="Dimanche",$K44*[1]Données!$F$24,$B44="SSIAP1",$K44*[1]Données!$B$24)</f>
        <v>24.400000000000041</v>
      </c>
      <c r="ER45" s="57">
        <f>IF($B44="SSIAP1",SUM(EN45:EQ45),0)</f>
        <v>0</v>
      </c>
      <c r="ES45" s="72"/>
      <c r="ET45" s="72"/>
      <c r="EU45" s="75"/>
      <c r="EV45" s="69"/>
      <c r="EW45" s="69"/>
      <c r="EX45" s="69"/>
      <c r="EY45" s="69"/>
      <c r="EZ45" s="57">
        <f>_xlfn.IFS(EZ$7="X",EV$44*[1]Données!$H$24,ES$3="Samedi",EV$44*[1]Données!$D$24,ES$3="Dimanche",EV$44*[1]Données!$F$24,$B44="SSIAP1",EV$44*[1]Données!$B$24)</f>
        <v>107.36</v>
      </c>
      <c r="FA45" s="57">
        <f>_xlfn.IFS(EZ$7="X",$I44*[1]Données!$I$24,ES$3="Samedi",$I44*[1]Données!$D$24,ES$3="Dimanche",$I44*[1]Données!$F$24,$B44="SSIAP1",$I44*[1]Données!$C$24)</f>
        <v>214.72</v>
      </c>
      <c r="FB45" s="57">
        <f>_xlfn.IFS(EZ$7="X",$J44*[1]Données!$I$24,ES$3="Samedi",$J44*[1]Données!$D$24,ES$3="Dimanche",$J44*[1]Données!$F$24,$B44="SSIAP1",$J44*[1]Données!$C$24)</f>
        <v>26.84</v>
      </c>
      <c r="FC45" s="57">
        <f>_xlfn.IFS(EZ$7="X",$K44*[1]Données!$I$24,ES$3="Samedi",$K44*[1]Données!$D$24,ES$3="Dimanche",$K44*[1]Données!$F$24,$B44="SSIAP1",$K44*[1]Données!$B$24)</f>
        <v>26.840000000000046</v>
      </c>
      <c r="FD45" s="57">
        <f>IF($B44="SSIAP1",SUM(EZ45:FC45),0)</f>
        <v>0</v>
      </c>
      <c r="FE45" s="72"/>
      <c r="FF45" s="72"/>
      <c r="FG45" s="75"/>
      <c r="FH45" s="69"/>
      <c r="FI45" s="69"/>
      <c r="FJ45" s="69"/>
      <c r="FK45" s="69"/>
      <c r="FL45" s="57" t="e">
        <f>_xlfn.IFS(FL$7="X",FH$44*[1]Données!$H$24,FE$3="Samedi",FH$44*[1]Données!$D$24,FE$3="Dimanche",FH$44*[1]Données!$F$24,$B44="SSIAP1",FH$44*[1]Données!$B$24)</f>
        <v>#N/A</v>
      </c>
      <c r="FM45" s="57" t="e">
        <f>_xlfn.IFS(FL$7="X",$I44*[1]Données!$I$24,FE$3="Samedi",$I44*[1]Données!$D$24,FE$3="Dimanche",$I44*[1]Données!$F$24,$B44="SSIAP1",$I44*[1]Données!$C$24)</f>
        <v>#N/A</v>
      </c>
      <c r="FN45" s="57" t="e">
        <f>_xlfn.IFS(FL$7="X",$J44*[1]Données!$I$24,FE$3="Samedi",$J44*[1]Données!$D$24,FE$3="Dimanche",$J44*[1]Données!$F$24,$B44="SSIAP1",$J44*[1]Données!$C$24)</f>
        <v>#N/A</v>
      </c>
      <c r="FO45" s="57" t="e">
        <f>_xlfn.IFS(FL$7="X",$K44*[1]Données!$I$24,FE$3="Samedi",$K44*[1]Données!$D$24,FE$3="Dimanche",$K44*[1]Données!$F$24,$B44="SSIAP1",$K44*[1]Données!$B$24)</f>
        <v>#N/A</v>
      </c>
      <c r="FP45" s="57">
        <f>IF($B44="SSIAP1",SUM(FL45:FO45),0)</f>
        <v>0</v>
      </c>
      <c r="FQ45" s="72"/>
      <c r="FR45" s="72"/>
      <c r="FS45" s="75"/>
      <c r="FT45" s="69"/>
      <c r="FU45" s="69"/>
      <c r="FV45" s="69"/>
      <c r="FW45" s="69"/>
      <c r="FX45" s="57" t="e">
        <f>_xlfn.IFS(FX$7="X",FT$44*[1]Données!$H$24,FQ$3="Samedi",FT$44*[1]Données!$D$24,FQ$3="Dimanche",FT$44*[1]Données!$F$24,$B44="SSIAP1",FT$44*[1]Données!$B$24)</f>
        <v>#N/A</v>
      </c>
      <c r="FY45" s="57" t="e">
        <f>_xlfn.IFS(FX$7="X",$I44*[1]Données!$I$24,FQ$3="Samedi",$I44*[1]Données!$D$24,FQ$3="Dimanche",$I44*[1]Données!$F$24,$B44="SSIAP1",$I44*[1]Données!$C$24)</f>
        <v>#N/A</v>
      </c>
      <c r="FZ45" s="57" t="e">
        <f>_xlfn.IFS(FX$7="X",$J44*[1]Données!$I$24,FQ$3="Samedi",$J44*[1]Données!$D$24,FQ$3="Dimanche",$J44*[1]Données!$F$24,$B44="SSIAP1",$J44*[1]Données!$C$24)</f>
        <v>#N/A</v>
      </c>
      <c r="GA45" s="57" t="e">
        <f>_xlfn.IFS(FX$7="X",$K44*[1]Données!$I$24,FQ$3="Samedi",$K44*[1]Données!$D$24,FQ$3="Dimanche",$K44*[1]Données!$F$24,$B44="SSIAP1",$K44*[1]Données!$B$24)</f>
        <v>#N/A</v>
      </c>
      <c r="GB45" s="57">
        <f>IF($B44="SSIAP1",SUM(FX45:GA45),0)</f>
        <v>0</v>
      </c>
      <c r="GC45" s="72"/>
      <c r="GD45" s="72"/>
      <c r="GE45" s="75"/>
      <c r="GF45" s="69"/>
      <c r="GG45" s="69"/>
      <c r="GH45" s="69"/>
      <c r="GI45" s="69"/>
      <c r="GJ45" s="57" t="e">
        <f>_xlfn.IFS(GJ$7="X",GF$44*[1]Données!$H$24,GC$3="Samedi",GF$44*[1]Données!$D$24,GC$3="Dimanche",GF$44*[1]Données!$F$24,$B44="SSIAP1",GF$44*[1]Données!$B$24)</f>
        <v>#N/A</v>
      </c>
      <c r="GK45" s="57" t="e">
        <f>_xlfn.IFS(GJ$7="X",$I44*[1]Données!$I$24,GC$3="Samedi",$I44*[1]Données!$D$24,GC$3="Dimanche",$I44*[1]Données!$F$24,$B44="SSIAP1",$I44*[1]Données!$C$24)</f>
        <v>#N/A</v>
      </c>
      <c r="GL45" s="57" t="e">
        <f>_xlfn.IFS(GJ$7="X",$J44*[1]Données!$I$24,GC$3="Samedi",$J44*[1]Données!$D$24,GC$3="Dimanche",$J44*[1]Données!$F$24,$B44="SSIAP1",$J44*[1]Données!$C$24)</f>
        <v>#N/A</v>
      </c>
      <c r="GM45" s="57" t="e">
        <f>_xlfn.IFS(GJ$7="X",$K44*[1]Données!$I$24,GC$3="Samedi",$K44*[1]Données!$D$24,GC$3="Dimanche",$K44*[1]Données!$F$24,$B44="SSIAP1",$K44*[1]Données!$B$24)</f>
        <v>#N/A</v>
      </c>
      <c r="GN45" s="57">
        <f>IF($B44="SSIAP1",SUM(GJ45:GM45),0)</f>
        <v>0</v>
      </c>
      <c r="GO45" s="72"/>
      <c r="GP45" s="72"/>
      <c r="GQ45" s="75"/>
      <c r="GR45" s="69"/>
      <c r="GS45" s="69"/>
      <c r="GT45" s="69"/>
      <c r="GU45" s="69"/>
      <c r="GV45" s="57" t="e">
        <f>_xlfn.IFS(GV$7="X",GR$44*[1]Données!$H$24,GO$3="Samedi",GR$44*[1]Données!$D$24,GO$3="Dimanche",GR$44*[1]Données!$F$24,$B44="SSIAP1",GR$44*[1]Données!$B$24)</f>
        <v>#N/A</v>
      </c>
      <c r="GW45" s="57" t="e">
        <f>_xlfn.IFS(GV$7="X",$I44*[1]Données!$I$24,GO$3="Samedi",$I44*[1]Données!$D$24,GO$3="Dimanche",$I44*[1]Données!$F$24,$B44="SSIAP1",$I44*[1]Données!$C$24)</f>
        <v>#N/A</v>
      </c>
      <c r="GX45" s="57" t="e">
        <f>_xlfn.IFS(GV$7="X",$J44*[1]Données!$I$24,GO$3="Samedi",$J44*[1]Données!$D$24,GO$3="Dimanche",$J44*[1]Données!$F$24,$B44="SSIAP1",$J44*[1]Données!$C$24)</f>
        <v>#N/A</v>
      </c>
      <c r="GY45" s="57" t="e">
        <f>_xlfn.IFS(GV$7="X",$K44*[1]Données!$I$24,GO$3="Samedi",$K44*[1]Données!$D$24,GO$3="Dimanche",$K44*[1]Données!$F$24,$B44="SSIAP1",$K44*[1]Données!$B$24)</f>
        <v>#N/A</v>
      </c>
      <c r="GZ45" s="57">
        <f>IF($B44="SSIAP1",SUM(GV45:GY45),0)</f>
        <v>0</v>
      </c>
      <c r="HA45" s="72"/>
      <c r="HB45" s="72"/>
      <c r="HC45" s="75"/>
      <c r="HD45" s="69"/>
      <c r="HE45" s="69"/>
      <c r="HF45" s="69"/>
      <c r="HG45" s="69"/>
      <c r="HH45" s="57" t="e">
        <f>_xlfn.IFS(HH$7="X",HD$44*[1]Données!$H$24,HA$3="Samedi",HD$44*[1]Données!$D$24,HA$3="Dimanche",HD$44*[1]Données!$F$24,$B44="SSIAP1",HD$44*[1]Données!$B$24)</f>
        <v>#N/A</v>
      </c>
      <c r="HI45" s="57" t="e">
        <f>_xlfn.IFS(HH$7="X",$I44*[1]Données!$I$24,HA$3="Samedi",$I44*[1]Données!$D$24,HA$3="Dimanche",$I44*[1]Données!$F$24,$B44="SSIAP1",$I44*[1]Données!$C$24)</f>
        <v>#N/A</v>
      </c>
      <c r="HJ45" s="57" t="e">
        <f>_xlfn.IFS(HH$7="X",$J44*[1]Données!$I$24,HA$3="Samedi",$J44*[1]Données!$D$24,HA$3="Dimanche",$J44*[1]Données!$F$24,$B44="SSIAP1",$J44*[1]Données!$C$24)</f>
        <v>#N/A</v>
      </c>
      <c r="HK45" s="57" t="e">
        <f>_xlfn.IFS(HH$7="X",$K44*[1]Données!$I$24,HA$3="Samedi",$K44*[1]Données!$D$24,HA$3="Dimanche",$K44*[1]Données!$F$24,$B44="SSIAP1",$K44*[1]Données!$B$24)</f>
        <v>#N/A</v>
      </c>
      <c r="HL45" s="57">
        <f>IF($B44="SSIAP1",SUM(HH45:HK45),0)</f>
        <v>0</v>
      </c>
      <c r="HM45" s="72"/>
      <c r="HN45" s="72"/>
      <c r="HO45" s="75"/>
      <c r="HP45" s="69"/>
      <c r="HQ45" s="69"/>
      <c r="HR45" s="69"/>
      <c r="HS45" s="69"/>
      <c r="HT45" s="57">
        <f>_xlfn.IFS(HT$7="X",HP$44*[1]Données!$H$24,HM$3="Samedi",HP$44*[1]Données!$D$24,HM$3="Dimanche",HP$44*[1]Données!$F$24,$B44="SSIAP1",HP$44*[1]Données!$B$24)</f>
        <v>97.6</v>
      </c>
      <c r="HU45" s="57">
        <f>_xlfn.IFS(HT$7="X",$I44*[1]Données!$I$24,HM$3="Samedi",$I44*[1]Données!$D$24,HM$3="Dimanche",$I44*[1]Données!$F$24,$B44="SSIAP1",$I44*[1]Données!$C$24)</f>
        <v>195.2</v>
      </c>
      <c r="HV45" s="57">
        <f>_xlfn.IFS(HT$7="X",$J44*[1]Données!$I$24,HM$3="Samedi",$J44*[1]Données!$D$24,HM$3="Dimanche",$J44*[1]Données!$F$24,$B44="SSIAP1",$J44*[1]Données!$C$24)</f>
        <v>24.4</v>
      </c>
      <c r="HW45" s="57">
        <f>_xlfn.IFS(HT$7="X",$K44*[1]Données!$I$24,HM$3="Samedi",$K44*[1]Données!$D$24,HM$3="Dimanche",$K44*[1]Données!$F$24,$B44="SSIAP1",$K44*[1]Données!$B$24)</f>
        <v>24.400000000000041</v>
      </c>
      <c r="HX45" s="57">
        <f>IF($B44="SSIAP1",SUM(HT45:HW45),0)</f>
        <v>0</v>
      </c>
      <c r="HY45" s="72"/>
      <c r="HZ45" s="72"/>
      <c r="IA45" s="75"/>
      <c r="IB45" s="69"/>
      <c r="IC45" s="69"/>
      <c r="ID45" s="69"/>
      <c r="IE45" s="69"/>
      <c r="IF45" s="57">
        <f>_xlfn.IFS(IF$7="X",IB$44*[1]Données!$H$24,HY$3="Samedi",IB$44*[1]Données!$D$24,HY$3="Dimanche",IB$44*[1]Données!$F$24,$B44="SSIAP1",IB$44*[1]Données!$B$24)</f>
        <v>107.36</v>
      </c>
      <c r="IG45" s="57">
        <f>_xlfn.IFS(IF$7="X",$I44*[1]Données!$I$24,HY$3="Samedi",$I44*[1]Données!$D$24,HY$3="Dimanche",$I44*[1]Données!$F$24,$B44="SSIAP1",$I44*[1]Données!$C$24)</f>
        <v>214.72</v>
      </c>
      <c r="IH45" s="57">
        <f>_xlfn.IFS(IF$7="X",$J44*[1]Données!$I$24,HY$3="Samedi",$J44*[1]Données!$D$24,HY$3="Dimanche",$J44*[1]Données!$F$24,$B44="SSIAP1",$J44*[1]Données!$C$24)</f>
        <v>26.84</v>
      </c>
      <c r="II45" s="57">
        <f>_xlfn.IFS(IF$7="X",$K44*[1]Données!$I$24,HY$3="Samedi",$K44*[1]Données!$D$24,HY$3="Dimanche",$K44*[1]Données!$F$24,$B44="SSIAP1",$K44*[1]Données!$B$24)</f>
        <v>26.840000000000046</v>
      </c>
      <c r="IJ45" s="57">
        <f>IF($B44="SSIAP1",SUM(IF45:II45),0)</f>
        <v>0</v>
      </c>
      <c r="IK45" s="72"/>
      <c r="IL45" s="72"/>
      <c r="IM45" s="75"/>
      <c r="IN45" s="69"/>
      <c r="IO45" s="69"/>
      <c r="IP45" s="69"/>
      <c r="IQ45" s="69"/>
      <c r="IR45" s="57" t="e">
        <f>_xlfn.IFS(IR$7="X",IN$44*[1]Données!$H$24,IK$3="Samedi",IN$44*[1]Données!$D$24,IK$3="Dimanche",IN$44*[1]Données!$F$24,$B44="SSIAP1",IN$44*[1]Données!$B$24)</f>
        <v>#N/A</v>
      </c>
      <c r="IS45" s="57" t="e">
        <f>_xlfn.IFS(IR$7="X",$I44*[1]Données!$I$24,IK$3="Samedi",$I44*[1]Données!$D$24,IK$3="Dimanche",$I44*[1]Données!$F$24,$B44="SSIAP1",$I44*[1]Données!$C$24)</f>
        <v>#N/A</v>
      </c>
      <c r="IT45" s="57" t="e">
        <f>_xlfn.IFS(IR$7="X",$J44*[1]Données!$I$24,IK$3="Samedi",$J44*[1]Données!$D$24,IK$3="Dimanche",$J44*[1]Données!$F$24,$B44="SSIAP1",$J44*[1]Données!$C$24)</f>
        <v>#N/A</v>
      </c>
      <c r="IU45" s="57" t="e">
        <f>_xlfn.IFS(IR$7="X",$K44*[1]Données!$I$24,IK$3="Samedi",$K44*[1]Données!$D$24,IK$3="Dimanche",$K44*[1]Données!$F$24,$B44="SSIAP1",$K44*[1]Données!$B$24)</f>
        <v>#N/A</v>
      </c>
      <c r="IV45" s="57">
        <f>IF($B44="SSIAP1",SUM(IR45:IU45),0)</f>
        <v>0</v>
      </c>
      <c r="IW45" s="72"/>
      <c r="IX45" s="72"/>
      <c r="IY45" s="75"/>
      <c r="IZ45" s="69"/>
      <c r="JA45" s="69"/>
      <c r="JB45" s="69"/>
      <c r="JC45" s="69"/>
      <c r="JD45" s="57" t="e">
        <f>_xlfn.IFS(JD$7="X",IZ$44*[1]Données!$H$24,IW$3="Samedi",IZ$44*[1]Données!$D$24,IW$3="Dimanche",IZ$44*[1]Données!$F$24,$B44="SSIAP1",IZ$44*[1]Données!$B$24)</f>
        <v>#N/A</v>
      </c>
      <c r="JE45" s="57" t="e">
        <f>_xlfn.IFS(JD$7="X",$I44*[1]Données!$I$24,IW$3="Samedi",$I44*[1]Données!$D$24,IW$3="Dimanche",$I44*[1]Données!$F$24,$B44="SSIAP1",$I44*[1]Données!$C$24)</f>
        <v>#N/A</v>
      </c>
      <c r="JF45" s="57" t="e">
        <f>_xlfn.IFS(JD$7="X",$J44*[1]Données!$I$24,IW$3="Samedi",$J44*[1]Données!$D$24,IW$3="Dimanche",$J44*[1]Données!$F$24,$B44="SSIAP1",$J44*[1]Données!$C$24)</f>
        <v>#N/A</v>
      </c>
      <c r="JG45" s="57" t="e">
        <f>_xlfn.IFS(JD$7="X",$K44*[1]Données!$I$24,IW$3="Samedi",$K44*[1]Données!$D$24,IW$3="Dimanche",$K44*[1]Données!$F$24,$B44="SSIAP1",$K44*[1]Données!$B$24)</f>
        <v>#N/A</v>
      </c>
      <c r="JH45" s="57">
        <f>IF($B44="SSIAP1",SUM(JD45:JG45),0)</f>
        <v>0</v>
      </c>
      <c r="JI45" s="72"/>
      <c r="JJ45" s="72"/>
      <c r="JK45" s="75"/>
      <c r="JL45" s="69"/>
      <c r="JM45" s="69"/>
      <c r="JN45" s="69"/>
      <c r="JO45" s="69"/>
      <c r="JP45" s="57" t="e">
        <f>_xlfn.IFS(JP$7="X",JL$44*[1]Données!$H$24,JI$3="Samedi",JL$44*[1]Données!$D$24,JI$3="Dimanche",JL$44*[1]Données!$F$24,$B44="SSIAP1",JL$44*[1]Données!$B$24)</f>
        <v>#N/A</v>
      </c>
      <c r="JQ45" s="57" t="e">
        <f>_xlfn.IFS(JP$7="X",$I44*[1]Données!$I$24,JI$3="Samedi",$I44*[1]Données!$D$24,JI$3="Dimanche",$I44*[1]Données!$F$24,$B44="SSIAP1",$I44*[1]Données!$C$24)</f>
        <v>#N/A</v>
      </c>
      <c r="JR45" s="57" t="e">
        <f>_xlfn.IFS(JP$7="X",$J44*[1]Données!$I$24,JI$3="Samedi",$J44*[1]Données!$D$24,JI$3="Dimanche",$J44*[1]Données!$F$24,$B44="SSIAP1",$J44*[1]Données!$C$24)</f>
        <v>#N/A</v>
      </c>
      <c r="JS45" s="57" t="e">
        <f>_xlfn.IFS(JP$7="X",$K44*[1]Données!$I$24,JI$3="Samedi",$K44*[1]Données!$D$24,JI$3="Dimanche",$K44*[1]Données!$F$24,$B44="SSIAP1",$K44*[1]Données!$B$24)</f>
        <v>#N/A</v>
      </c>
      <c r="JT45" s="57">
        <f>IF($B44="SSIAP1",SUM(JP45:JS45),0)</f>
        <v>0</v>
      </c>
      <c r="JU45" s="72"/>
      <c r="JV45" s="72"/>
      <c r="JW45" s="75"/>
      <c r="JX45" s="69"/>
      <c r="JY45" s="69"/>
      <c r="JZ45" s="69"/>
      <c r="KA45" s="69"/>
      <c r="KB45" s="57" t="e">
        <f>_xlfn.IFS(KB$7="X",JX$44*[1]Données!$H$24,JU$3="Samedi",JX$44*[1]Données!$D$24,JU$3="Dimanche",JX$44*[1]Données!$F$24,$B44="SSIAP1",JX$44*[1]Données!$B$24)</f>
        <v>#N/A</v>
      </c>
      <c r="KC45" s="57" t="e">
        <f>_xlfn.IFS(KB$7="X",$I44*[1]Données!$I$24,JU$3="Samedi",$I44*[1]Données!$D$24,JU$3="Dimanche",$I44*[1]Données!$F$24,$B44="SSIAP1",$I44*[1]Données!$C$24)</f>
        <v>#N/A</v>
      </c>
      <c r="KD45" s="57" t="e">
        <f>_xlfn.IFS(KB$7="X",$J44*[1]Données!$I$24,JU$3="Samedi",$J44*[1]Données!$D$24,JU$3="Dimanche",$J44*[1]Données!$F$24,$B44="SSIAP1",$J44*[1]Données!$C$24)</f>
        <v>#N/A</v>
      </c>
      <c r="KE45" s="57" t="e">
        <f>_xlfn.IFS(KB$7="X",$K44*[1]Données!$I$24,JU$3="Samedi",$K44*[1]Données!$D$24,JU$3="Dimanche",$K44*[1]Données!$F$24,$B44="SSIAP1",$K44*[1]Données!$B$24)</f>
        <v>#N/A</v>
      </c>
      <c r="KF45" s="57">
        <f>IF($B44="SSIAP1",SUM(KB45:KE45),0)</f>
        <v>0</v>
      </c>
      <c r="KG45" s="72"/>
      <c r="KH45" s="72"/>
      <c r="KI45" s="75"/>
      <c r="KJ45" s="69"/>
      <c r="KK45" s="69"/>
      <c r="KL45" s="69"/>
      <c r="KM45" s="69"/>
      <c r="KN45" s="57" t="e">
        <f>_xlfn.IFS(KN$7="X",KJ$44*[1]Données!$H$24,KG$3="Samedi",KJ$44*[1]Données!$D$24,KG$3="Dimanche",KJ$44*[1]Données!$F$24,$B44="SSIAP1",KJ$44*[1]Données!$B$24)</f>
        <v>#N/A</v>
      </c>
      <c r="KO45" s="57" t="e">
        <f>_xlfn.IFS(KN$7="X",$I44*[1]Données!$I$24,KG$3="Samedi",$I44*[1]Données!$D$24,KG$3="Dimanche",$I44*[1]Données!$F$24,$B44="SSIAP1",$I44*[1]Données!$C$24)</f>
        <v>#N/A</v>
      </c>
      <c r="KP45" s="57" t="e">
        <f>_xlfn.IFS(KN$7="X",$J44*[1]Données!$I$24,KG$3="Samedi",$J44*[1]Données!$D$24,KG$3="Dimanche",$J44*[1]Données!$F$24,$B44="SSIAP1",$J44*[1]Données!$C$24)</f>
        <v>#N/A</v>
      </c>
      <c r="KQ45" s="57" t="e">
        <f>_xlfn.IFS(KN$7="X",$K44*[1]Données!$I$24,KG$3="Samedi",$K44*[1]Données!$D$24,KG$3="Dimanche",$K44*[1]Données!$F$24,$B44="SSIAP1",$K44*[1]Données!$B$24)</f>
        <v>#N/A</v>
      </c>
      <c r="KR45" s="57">
        <f>IF($B44="SSIAP1",SUM(KN45:KQ45),0)</f>
        <v>0</v>
      </c>
      <c r="KS45" s="72"/>
      <c r="KT45" s="72"/>
      <c r="KU45" s="75"/>
      <c r="KV45" s="69"/>
      <c r="KW45" s="69"/>
      <c r="KX45" s="69"/>
      <c r="KY45" s="69"/>
      <c r="KZ45" s="57">
        <f>_xlfn.IFS(KZ$7="X",KV$44*[1]Données!$H$24,KS$3="Samedi",KV$44*[1]Données!$D$24,KS$3="Dimanche",KV$44*[1]Données!$F$24,$B44="SSIAP1",KV$44*[1]Données!$B$24)</f>
        <v>97.6</v>
      </c>
      <c r="LA45" s="57">
        <f>_xlfn.IFS(KZ$7="X",$I44*[1]Données!$I$24,KS$3="Samedi",$I44*[1]Données!$D$24,KS$3="Dimanche",$I44*[1]Données!$F$24,$B44="SSIAP1",$I44*[1]Données!$C$24)</f>
        <v>195.2</v>
      </c>
      <c r="LB45" s="57">
        <f>_xlfn.IFS(KZ$7="X",$J44*[1]Données!$I$24,KS$3="Samedi",$J44*[1]Données!$D$24,KS$3="Dimanche",$J44*[1]Données!$F$24,$B44="SSIAP1",$J44*[1]Données!$C$24)</f>
        <v>24.4</v>
      </c>
      <c r="LC45" s="57">
        <f>_xlfn.IFS(KZ$7="X",$K44*[1]Données!$I$24,KS$3="Samedi",$K44*[1]Données!$D$24,KS$3="Dimanche",$K44*[1]Données!$F$24,$B44="SSIAP1",$K44*[1]Données!$B$24)</f>
        <v>24.400000000000041</v>
      </c>
      <c r="LD45" s="57">
        <f>IF($B44="SSIAP1",SUM(KZ45:LC45),0)</f>
        <v>0</v>
      </c>
      <c r="LE45" s="72"/>
      <c r="LF45" s="72"/>
      <c r="LG45" s="75"/>
      <c r="LH45" s="69"/>
      <c r="LI45" s="69"/>
      <c r="LJ45" s="69"/>
      <c r="LK45" s="69"/>
      <c r="LL45" s="57">
        <f>_xlfn.IFS(LL$7="X",LH$44*[1]Données!$H$24,LE$3="Samedi",LH$44*[1]Données!$D$24,LE$3="Dimanche",LH$44*[1]Données!$F$24,$B44="SSIAP1",LH$44*[1]Données!$B$24)</f>
        <v>107.36</v>
      </c>
      <c r="LM45" s="57">
        <f>_xlfn.IFS(LL$7="X",$I44*[1]Données!$I$24,LE$3="Samedi",$I44*[1]Données!$D$24,LE$3="Dimanche",$I44*[1]Données!$F$24,$B44="SSIAP1",$I44*[1]Données!$C$24)</f>
        <v>214.72</v>
      </c>
      <c r="LN45" s="57">
        <f>_xlfn.IFS(LL$7="X",$J44*[1]Données!$I$24,LE$3="Samedi",$J44*[1]Données!$D$24,LE$3="Dimanche",$J44*[1]Données!$F$24,$B44="SSIAP1",$J44*[1]Données!$C$24)</f>
        <v>26.84</v>
      </c>
      <c r="LO45" s="57">
        <f>_xlfn.IFS(LL$7="X",$K44*[1]Données!$I$24,LE$3="Samedi",$K44*[1]Données!$D$24,LE$3="Dimanche",$K44*[1]Données!$F$24,$B44="SSIAP1",$K44*[1]Données!$B$24)</f>
        <v>26.840000000000046</v>
      </c>
      <c r="LP45" s="57">
        <f>IF($B44="SSIAP1",SUM(LL45:LO45),0)</f>
        <v>0</v>
      </c>
      <c r="LQ45" s="72"/>
      <c r="LR45" s="72"/>
      <c r="LS45" s="75"/>
      <c r="LT45" s="69"/>
      <c r="LU45" s="69"/>
      <c r="LV45" s="69"/>
      <c r="LW45" s="69"/>
      <c r="LX45" s="57" t="e">
        <f>_xlfn.IFS(LX$7="X",LT$44*[1]Données!$H$24,LQ$3="Samedi",LT$44*[1]Données!$D$24,LQ$3="Dimanche",LT$44*[1]Données!$F$24,$B44="SSIAP1",LT$44*[1]Données!$B$24)</f>
        <v>#N/A</v>
      </c>
      <c r="LY45" s="57" t="e">
        <f>_xlfn.IFS(LX$7="X",$I44*[1]Données!$I$24,LQ$3="Samedi",$I44*[1]Données!$D$24,LQ$3="Dimanche",$I44*[1]Données!$F$24,$B44="SSIAP1",$I44*[1]Données!$C$24)</f>
        <v>#N/A</v>
      </c>
      <c r="LZ45" s="57" t="e">
        <f>_xlfn.IFS(LX$7="X",$J44*[1]Données!$I$24,LQ$3="Samedi",$J44*[1]Données!$D$24,LQ$3="Dimanche",$J44*[1]Données!$F$24,$B44="SSIAP1",$J44*[1]Données!$C$24)</f>
        <v>#N/A</v>
      </c>
      <c r="MA45" s="57" t="e">
        <f>_xlfn.IFS(LX$7="X",$K44*[1]Données!$I$24,LQ$3="Samedi",$K44*[1]Données!$D$24,LQ$3="Dimanche",$K44*[1]Données!$F$24,$B44="SSIAP1",$K44*[1]Données!$B$24)</f>
        <v>#N/A</v>
      </c>
      <c r="MB45" s="57">
        <f>IF($B44="SSIAP1",SUM(LX45:MA45),0)</f>
        <v>0</v>
      </c>
      <c r="MC45" s="72"/>
      <c r="MD45" s="72"/>
      <c r="ME45" s="75"/>
      <c r="MF45" s="69"/>
      <c r="MG45" s="69"/>
      <c r="MH45" s="69"/>
      <c r="MI45" s="69"/>
      <c r="MJ45" s="57" t="e">
        <f>_xlfn.IFS(MJ$7="X",MF$44*[1]Données!$H$24,MC$3="Samedi",MF$44*[1]Données!$D$24,MC$3="Dimanche",MF$44*[1]Données!$F$24,$B44="SSIAP1",MF$44*[1]Données!$B$24)</f>
        <v>#N/A</v>
      </c>
      <c r="MK45" s="57" t="e">
        <f>_xlfn.IFS(MJ$7="X",$I44*[1]Données!$I$24,MC$3="Samedi",$I44*[1]Données!$D$24,MC$3="Dimanche",$I44*[1]Données!$F$24,$B44="SSIAP1",$I44*[1]Données!$C$24)</f>
        <v>#N/A</v>
      </c>
      <c r="ML45" s="57" t="e">
        <f>_xlfn.IFS(MJ$7="X",$J44*[1]Données!$I$24,MC$3="Samedi",$J44*[1]Données!$D$24,MC$3="Dimanche",$J44*[1]Données!$F$24,$B44="SSIAP1",$J44*[1]Données!$C$24)</f>
        <v>#N/A</v>
      </c>
      <c r="MM45" s="57" t="e">
        <f>_xlfn.IFS(MJ$7="X",$K44*[1]Données!$I$24,MC$3="Samedi",$K44*[1]Données!$D$24,MC$3="Dimanche",$K44*[1]Données!$F$24,$B44="SSIAP1",$K44*[1]Données!$B$24)</f>
        <v>#N/A</v>
      </c>
      <c r="MN45" s="57">
        <f>IF($B44="SSIAP1",SUM(MJ45:MM45),0)</f>
        <v>0</v>
      </c>
      <c r="MO45" s="72"/>
      <c r="MP45" s="72"/>
      <c r="MQ45" s="75"/>
      <c r="MR45" s="69"/>
      <c r="MS45" s="69"/>
      <c r="MT45" s="69"/>
      <c r="MU45" s="69"/>
      <c r="MV45" s="57" t="e">
        <f>_xlfn.IFS(MV$7="X",MR$44*[1]Données!$H$24,MO$3="Samedi",MR$44*[1]Données!$D$24,MO$3="Dimanche",MR$44*[1]Données!$F$24,$B44="SSIAP1",MR$44*[1]Données!$B$24)</f>
        <v>#N/A</v>
      </c>
      <c r="MW45" s="57" t="e">
        <f>_xlfn.IFS(MV$7="X",$I44*[1]Données!$I$24,MO$3="Samedi",$I44*[1]Données!$D$24,MO$3="Dimanche",$I44*[1]Données!$F$24,$B44="SSIAP1",$I44*[1]Données!$C$24)</f>
        <v>#N/A</v>
      </c>
      <c r="MX45" s="57" t="e">
        <f>_xlfn.IFS(MV$7="X",$J44*[1]Données!$I$24,MO$3="Samedi",$J44*[1]Données!$D$24,MO$3="Dimanche",$J44*[1]Données!$F$24,$B44="SSIAP1",$J44*[1]Données!$C$24)</f>
        <v>#N/A</v>
      </c>
      <c r="MY45" s="57" t="e">
        <f>_xlfn.IFS(MV$7="X",$K44*[1]Données!$I$24,MO$3="Samedi",$K44*[1]Données!$D$24,MO$3="Dimanche",$K44*[1]Données!$F$24,$B44="SSIAP1",$K44*[1]Données!$B$24)</f>
        <v>#N/A</v>
      </c>
      <c r="MZ45" s="57">
        <f>IF($B44="SSIAP1",SUM(MV45:MY45),0)</f>
        <v>0</v>
      </c>
      <c r="NA45" s="72"/>
      <c r="NB45" s="72"/>
      <c r="NC45" s="75"/>
      <c r="ND45" s="69"/>
      <c r="NE45" s="69"/>
      <c r="NF45" s="69"/>
      <c r="NG45" s="69"/>
      <c r="NH45" s="57" t="e">
        <f>_xlfn.IFS(NH$7="X",ND$44*[1]Données!$H$24,NA$3="Samedi",ND$44*[1]Données!$D$24,NA$3="Dimanche",ND$44*[1]Données!$F$24,$B44="SSIAP1",ND$44*[1]Données!$B$24)</f>
        <v>#N/A</v>
      </c>
      <c r="NI45" s="57" t="e">
        <f>_xlfn.IFS(NH$7="X",$I44*[1]Données!$I$24,NA$3="Samedi",$I44*[1]Données!$D$24,NA$3="Dimanche",$I44*[1]Données!$F$24,$B44="SSIAP1",$I44*[1]Données!$C$24)</f>
        <v>#N/A</v>
      </c>
      <c r="NJ45" s="57" t="e">
        <f>_xlfn.IFS(NH$7="X",$J44*[1]Données!$I$24,NA$3="Samedi",$J44*[1]Données!$D$24,NA$3="Dimanche",$J44*[1]Données!$F$24,$B44="SSIAP1",$J44*[1]Données!$C$24)</f>
        <v>#N/A</v>
      </c>
      <c r="NK45" s="57" t="e">
        <f>_xlfn.IFS(NH$7="X",$K44*[1]Données!$I$24,NA$3="Samedi",$K44*[1]Données!$D$24,NA$3="Dimanche",$K44*[1]Données!$F$24,$B44="SSIAP1",$K44*[1]Données!$B$24)</f>
        <v>#N/A</v>
      </c>
      <c r="NL45" s="57">
        <f>IF($B44="SSIAP1",SUM(NH45:NK45),0)</f>
        <v>0</v>
      </c>
      <c r="NM45" s="52">
        <f>IF($B44="SSIAP1",SUM($P45+$AB45+$AN45+$AZ45+$BL45+$BX45+$CJ45+$CV45+$DH45+$DT45+$EF45+$ER45+$FD45+$FP45+$GB44+$GB45+$GN45+$GZ45+$HL45+$HX45+$IJ45+$IV45+$JH45+$JT45+$KF45+$KR45+$LD45+$LP45+$MB45+$MN45+$MZ45+$NL45),0)</f>
        <v>0</v>
      </c>
    </row>
    <row r="46" spans="1:377" ht="15.75" hidden="1" thickBot="1">
      <c r="A46" s="78"/>
      <c r="B46" s="81"/>
      <c r="C46" s="81"/>
      <c r="D46" s="51"/>
      <c r="E46" s="72"/>
      <c r="F46" s="72"/>
      <c r="G46" s="75"/>
      <c r="H46" s="69"/>
      <c r="I46" s="69"/>
      <c r="J46" s="69"/>
      <c r="K46" s="69"/>
      <c r="L46" s="57">
        <f>_xlfn.IFS(L$7="X",H$44*[1]Données!$H$25,E$3="Samedi",H$44*[1]Données!$D$25,E$3="Dimanche",H$44*[1]Données!$F$25,$B44="SSIAP2",H$44*[1]Données!$B$25)</f>
        <v>0</v>
      </c>
      <c r="M46" s="57">
        <f>_xlfn.IFS(L$7="X",$I44*[1]Données!$I$25,E$3="Samedi",$I44*[1]Données!$D$25,E$3="Dimanche",$I44*[1]Données!$F$25,$B44="SSIAP2",$I44*[1]Données!$C$25)</f>
        <v>518.55999999999995</v>
      </c>
      <c r="N46" s="57">
        <f>_xlfn.IFS(L$7="X",$J44*[1]Données!$I$25,E$3="Samedi",$J44*[1]Données!$D$25,E$3="Dimanche",$J44*[1]Données!$F$25,$B$8="SSIAP2",$J44*[1]Données!$C$25)</f>
        <v>64.819999999999993</v>
      </c>
      <c r="O46" s="57">
        <f>_xlfn.IFS(L$7="X",$K44*[1]Données!$I$25,E$3="Samedi",$K44*[1]Données!$D$25,E$3="Dimanche",$K44*[1]Données!$F$25,$B44="SSIAP2",$K44*[1]Données!$B$25)</f>
        <v>64.820000000000107</v>
      </c>
      <c r="P46" s="57">
        <f>IF($B44="SSIAP2",SUM(L46:O46),0)</f>
        <v>0</v>
      </c>
      <c r="Q46" s="72"/>
      <c r="R46" s="72"/>
      <c r="S46" s="75"/>
      <c r="T46" s="69"/>
      <c r="U46" s="69"/>
      <c r="V46" s="69"/>
      <c r="W46" s="69"/>
      <c r="X46" s="57" t="e">
        <f>_xlfn.IFS(X$7="X",T$44*[1]Données!$H$25,Q$3="Samedi",T$44*[1]Données!$D$25,Q$3="Dimanche",T$44*[1]Données!$F$25,$B44="SSIAP2",T$44*[1]Données!$B$25)</f>
        <v>#N/A</v>
      </c>
      <c r="Y46" s="57" t="e">
        <f>_xlfn.IFS(X$7="X",$I44*[1]Données!$I$25,Q$3="Samedi",$I44*[1]Données!$D$25,Q$3="Dimanche",$I44*[1]Données!$F$25,$B44="SSIAP2",$I44*[1]Données!$C$25)</f>
        <v>#N/A</v>
      </c>
      <c r="Z46" s="57" t="e">
        <f>_xlfn.IFS(X$7="X",$J44*[1]Données!$I$25,Q$3="Samedi",$J44*[1]Données!$D$25,Q$3="Dimanche",$J44*[1]Données!$F$25,$B$8="SSIAP2",$J44*[1]Données!$C$25)</f>
        <v>#N/A</v>
      </c>
      <c r="AA46" s="57" t="e">
        <f>_xlfn.IFS(X$7="X",$K44*[1]Données!$I$25,Q$3="Samedi",$K44*[1]Données!$D$25,Q$3="Dimanche",$K44*[1]Données!$F$25,$B44="SSIAP2",$K44*[1]Données!$B$25)</f>
        <v>#N/A</v>
      </c>
      <c r="AB46" s="57">
        <f>IF($B44="SSIAP2",SUM(X46:AA46),0)</f>
        <v>0</v>
      </c>
      <c r="AC46" s="72"/>
      <c r="AD46" s="72"/>
      <c r="AE46" s="75"/>
      <c r="AF46" s="69"/>
      <c r="AG46" s="69"/>
      <c r="AH46" s="69"/>
      <c r="AI46" s="69"/>
      <c r="AJ46" s="57" t="e">
        <f>_xlfn.IFS(AJ$7="X",AF$44*[1]Données!$H$25,AC$3="Samedi",AF$44*[1]Données!$D$25,AC$3="Dimanche",AF$44*[1]Données!$F$25,$B44="SSIAP2",AF$44*[1]Données!$B$25)</f>
        <v>#N/A</v>
      </c>
      <c r="AK46" s="57" t="e">
        <f>_xlfn.IFS(AJ$7="X",$I44*[1]Données!$I$25,AC$3="Samedi",$I44*[1]Données!$D$25,AC$3="Dimanche",$I44*[1]Données!$F$25,$B44="SSIAP2",$I44*[1]Données!$C$25)</f>
        <v>#N/A</v>
      </c>
      <c r="AL46" s="57" t="e">
        <f>_xlfn.IFS(AJ$7="X",$J44*[1]Données!$I$25,AC$3="Samedi",$J44*[1]Données!$D$25,AC$3="Dimanche",$J44*[1]Données!$F$25,$B$8="SSIAP2",$J44*[1]Données!$C$25)</f>
        <v>#N/A</v>
      </c>
      <c r="AM46" s="57" t="e">
        <f>_xlfn.IFS(AJ$7="X",$K44*[1]Données!$I$25,AC$3="Samedi",$K44*[1]Données!$D$25,AC$3="Dimanche",$K44*[1]Données!$F$25,$B44="SSIAP2",$K44*[1]Données!$B$25)</f>
        <v>#N/A</v>
      </c>
      <c r="AN46" s="57">
        <f>IF($B44="SSIAP2",SUM(AJ46:AM46),0)</f>
        <v>0</v>
      </c>
      <c r="AO46" s="72"/>
      <c r="AP46" s="72"/>
      <c r="AQ46" s="75"/>
      <c r="AR46" s="69"/>
      <c r="AS46" s="69"/>
      <c r="AT46" s="69"/>
      <c r="AU46" s="69"/>
      <c r="AV46" s="57" t="e">
        <f>_xlfn.IFS(AV$7="X",AR$44*[1]Données!$H$25,AO$3="Samedi",AR$44*[1]Données!$D$25,AO$3="Dimanche",AR$44*[1]Données!$F$25,$B44="SSIAP2",AR$44*[1]Données!$B$25)</f>
        <v>#N/A</v>
      </c>
      <c r="AW46" s="57" t="e">
        <f>_xlfn.IFS(AV$7="X",$I44*[1]Données!$I$25,AO$3="Samedi",$I44*[1]Données!$D$25,AO$3="Dimanche",$I44*[1]Données!$F$25,$B44="SSIAP2",$I44*[1]Données!$C$25)</f>
        <v>#N/A</v>
      </c>
      <c r="AX46" s="57" t="e">
        <f>_xlfn.IFS(AV$7="X",$J44*[1]Données!$I$25,AO$3="Samedi",$J44*[1]Données!$D$25,AO$3="Dimanche",$J44*[1]Données!$F$25,$B$8="SSIAP2",$J44*[1]Données!$C$25)</f>
        <v>#N/A</v>
      </c>
      <c r="AY46" s="57" t="e">
        <f>_xlfn.IFS(AV$7="X",$K44*[1]Données!$I$25,AO$3="Samedi",$K44*[1]Données!$D$25,AO$3="Dimanche",$K44*[1]Données!$F$25,$B44="SSIAP2",$K44*[1]Données!$B$25)</f>
        <v>#N/A</v>
      </c>
      <c r="AZ46" s="57">
        <f>IF($B44="SSIAP2",SUM(AV46:AY46),0)</f>
        <v>0</v>
      </c>
      <c r="BA46" s="72"/>
      <c r="BB46" s="72"/>
      <c r="BC46" s="75"/>
      <c r="BD46" s="69"/>
      <c r="BE46" s="69"/>
      <c r="BF46" s="69"/>
      <c r="BG46" s="69"/>
      <c r="BH46" s="57">
        <f>_xlfn.IFS(BH$7="X",BD$44*[1]Données!$H$25,BA$3="Samedi",BD$44*[1]Données!$D$25,BA$3="Dimanche",BD$44*[1]Données!$F$25,$B44="SSIAP2",BD$44*[1]Données!$B$25)</f>
        <v>116.8</v>
      </c>
      <c r="BI46" s="57">
        <f>_xlfn.IFS(BH$7="X",$I44*[1]Données!$I$25,BA$3="Samedi",$I44*[1]Données!$D$25,BA$3="Dimanche",$I44*[1]Données!$F$25,$B44="SSIAP2",$I44*[1]Données!$C$25)</f>
        <v>233.6</v>
      </c>
      <c r="BJ46" s="57">
        <f>_xlfn.IFS(BH$7="X",$J44*[1]Données!$I$25,BA$3="Samedi",$J44*[1]Données!$D$25,BA$3="Dimanche",$J44*[1]Données!$F$25,$B$8="SSIAP2",$J44*[1]Données!$C$25)</f>
        <v>29.2</v>
      </c>
      <c r="BK46" s="57">
        <f>_xlfn.IFS(BH$7="X",$K44*[1]Données!$I$25,BA$3="Samedi",$K44*[1]Données!$D$25,BA$3="Dimanche",$K44*[1]Données!$F$25,$B44="SSIAP2",$K44*[1]Données!$B$25)</f>
        <v>29.200000000000053</v>
      </c>
      <c r="BL46" s="57">
        <f>IF($B44="SSIAP2",SUM(BH46:BK46),0)</f>
        <v>0</v>
      </c>
      <c r="BM46" s="72"/>
      <c r="BN46" s="72"/>
      <c r="BO46" s="75"/>
      <c r="BP46" s="69"/>
      <c r="BQ46" s="69"/>
      <c r="BR46" s="69"/>
      <c r="BS46" s="69"/>
      <c r="BT46" s="57">
        <f>_xlfn.IFS(BT$7="X",BP$44*[1]Données!$H$25,BM$3="Samedi",BP$44*[1]Données!$D$25,BM$3="Dimanche",BP$44*[1]Données!$F$25,$B44="SSIAP2",BP$44*[1]Données!$B$25)</f>
        <v>128.47999999999999</v>
      </c>
      <c r="BU46" s="57">
        <f>_xlfn.IFS(BT$7="X",$I44*[1]Données!$I$25,BM$3="Samedi",$I44*[1]Données!$D$25,BM$3="Dimanche",$I44*[1]Données!$F$25,$B44="SSIAP2",$I44*[1]Données!$C$25)</f>
        <v>256.95999999999998</v>
      </c>
      <c r="BV46" s="57">
        <f>_xlfn.IFS(BT$7="X",$J44*[1]Données!$I$25,BM$3="Samedi",$J44*[1]Données!$D$25,BM$3="Dimanche",$J44*[1]Données!$F$25,$B$8="SSIAP2",$J44*[1]Données!$C$25)</f>
        <v>32.119999999999997</v>
      </c>
      <c r="BW46" s="57">
        <f>_xlfn.IFS(BT$7="X",$K44*[1]Données!$I$25,BM$3="Samedi",$K44*[1]Données!$D$25,BM$3="Dimanche",$K44*[1]Données!$F$25,$B44="SSIAP2",$K44*[1]Données!$B$25)</f>
        <v>32.120000000000054</v>
      </c>
      <c r="BX46" s="57">
        <f>IF($B44="SSIAP2",SUM(BT46:BW46),0)</f>
        <v>0</v>
      </c>
      <c r="BY46" s="72"/>
      <c r="BZ46" s="72"/>
      <c r="CA46" s="75"/>
      <c r="CB46" s="69"/>
      <c r="CC46" s="69"/>
      <c r="CD46" s="69"/>
      <c r="CE46" s="69"/>
      <c r="CF46" s="57" t="e">
        <f>_xlfn.IFS(CF$7="X",CB$44*[1]Données!$H$25,BY$3="Samedi",CB$44*[1]Données!$D$25,BY$3="Dimanche",CB$44*[1]Données!$F$25,$B44="SSIAP2",CB$44*[1]Données!$B$25)</f>
        <v>#N/A</v>
      </c>
      <c r="CG46" s="57" t="e">
        <f>_xlfn.IFS(CF$7="X",$I44*[1]Données!$I$25,BY$3="Samedi",$I44*[1]Données!$D$25,BY$3="Dimanche",$I44*[1]Données!$F$25,$B44="SSIAP2",$I44*[1]Données!$C$25)</f>
        <v>#N/A</v>
      </c>
      <c r="CH46" s="57" t="e">
        <f>_xlfn.IFS(CF$7="X",$J44*[1]Données!$I$25,BY$3="Samedi",$J44*[1]Données!$D$25,BY$3="Dimanche",$J44*[1]Données!$F$25,$B$8="SSIAP2",$J44*[1]Données!$C$25)</f>
        <v>#N/A</v>
      </c>
      <c r="CI46" s="57" t="e">
        <f>_xlfn.IFS(CF$7="X",$K44*[1]Données!$I$25,BY$3="Samedi",$K44*[1]Données!$D$25,BY$3="Dimanche",$K44*[1]Données!$F$25,$B44="SSIAP2",$K44*[1]Données!$B$25)</f>
        <v>#N/A</v>
      </c>
      <c r="CJ46" s="57">
        <f>IF($B44="SSIAP2",SUM(CF46:CI46),0)</f>
        <v>0</v>
      </c>
      <c r="CK46" s="72"/>
      <c r="CL46" s="72"/>
      <c r="CM46" s="75"/>
      <c r="CN46" s="69"/>
      <c r="CO46" s="69"/>
      <c r="CP46" s="69"/>
      <c r="CQ46" s="69"/>
      <c r="CR46" s="57" t="e">
        <f>_xlfn.IFS(CR$7="X",CN$44*[1]Données!$H$25,CK$3="Samedi",CN$44*[1]Données!$D$25,CK$3="Dimanche",CN$44*[1]Données!$F$25,$B44="SSIAP2",CN$44*[1]Données!$B$25)</f>
        <v>#N/A</v>
      </c>
      <c r="CS46" s="57" t="e">
        <f>_xlfn.IFS(CR$7="X",$I44*[1]Données!$I$25,CK$3="Samedi",$I44*[1]Données!$D$25,CK$3="Dimanche",$I44*[1]Données!$F$25,$B44="SSIAP2",$I44*[1]Données!$C$25)</f>
        <v>#N/A</v>
      </c>
      <c r="CT46" s="57" t="e">
        <f>_xlfn.IFS(CR$7="X",$J44*[1]Données!$I$25,CK$3="Samedi",$J44*[1]Données!$D$25,CK$3="Dimanche",$J44*[1]Données!$F$25,$B$8="SSIAP2",$J44*[1]Données!$C$25)</f>
        <v>#N/A</v>
      </c>
      <c r="CU46" s="57" t="e">
        <f>_xlfn.IFS(CR$7="X",$K44*[1]Données!$I$25,CK$3="Samedi",$K44*[1]Données!$D$25,CK$3="Dimanche",$K44*[1]Données!$F$25,$B44="SSIAP2",$K44*[1]Données!$B$25)</f>
        <v>#N/A</v>
      </c>
      <c r="CV46" s="57">
        <f>IF($B44="SSIAP2",SUM(CR46:CU46),0)</f>
        <v>0</v>
      </c>
      <c r="CW46" s="72"/>
      <c r="CX46" s="72"/>
      <c r="CY46" s="75"/>
      <c r="CZ46" s="69"/>
      <c r="DA46" s="69"/>
      <c r="DB46" s="69"/>
      <c r="DC46" s="69"/>
      <c r="DD46" s="57" t="e">
        <f>_xlfn.IFS(DD$7="X",CZ$44*[1]Données!$H$25,CW$3="Samedi",CZ$44*[1]Données!$D$25,CW$3="Dimanche",CZ$44*[1]Données!$F$25,$B44="SSIAP2",CZ$44*[1]Données!$B$25)</f>
        <v>#N/A</v>
      </c>
      <c r="DE46" s="57" t="e">
        <f>_xlfn.IFS(DD$7="X",$I44*[1]Données!$I$25,CW$3="Samedi",$I44*[1]Données!$D$25,CW$3="Dimanche",$I44*[1]Données!$F$25,$B44="SSIAP2",$I44*[1]Données!$C$25)</f>
        <v>#N/A</v>
      </c>
      <c r="DF46" s="57" t="e">
        <f>_xlfn.IFS(DD$7="X",$J44*[1]Données!$I$25,CW$3="Samedi",$J44*[1]Données!$D$25,CW$3="Dimanche",$J44*[1]Données!$F$25,$B$8="SSIAP2",$J44*[1]Données!$C$25)</f>
        <v>#N/A</v>
      </c>
      <c r="DG46" s="57" t="e">
        <f>_xlfn.IFS(DD$7="X",$K44*[1]Données!$I$25,CW$3="Samedi",$K44*[1]Données!$D$25,CW$3="Dimanche",$K44*[1]Données!$F$25,$B44="SSIAP2",$K44*[1]Données!$B$25)</f>
        <v>#N/A</v>
      </c>
      <c r="DH46" s="57">
        <f>IF($B44="SSIAP2",SUM(DD46:DG46),0)</f>
        <v>0</v>
      </c>
      <c r="DI46" s="72"/>
      <c r="DJ46" s="72"/>
      <c r="DK46" s="75"/>
      <c r="DL46" s="69"/>
      <c r="DM46" s="69"/>
      <c r="DN46" s="69"/>
      <c r="DO46" s="69"/>
      <c r="DP46" s="57" t="e">
        <f>_xlfn.IFS(DP$7="X",DL$44*[1]Données!$H$25,DI$3="Samedi",DL$44*[1]Données!$D$25,DI$3="Dimanche",DL$44*[1]Données!$F$25,$B44="SSIAP2",DL$44*[1]Données!$B$25)</f>
        <v>#N/A</v>
      </c>
      <c r="DQ46" s="57" t="e">
        <f>_xlfn.IFS(DP$7="X",$I44*[1]Données!$I$25,DI$3="Samedi",$I44*[1]Données!$D$25,DI$3="Dimanche",$I44*[1]Données!$F$25,$B44="SSIAP2",$I44*[1]Données!$C$25)</f>
        <v>#N/A</v>
      </c>
      <c r="DR46" s="57" t="e">
        <f>_xlfn.IFS(DP$7="X",$J44*[1]Données!$I$25,DI$3="Samedi",$J44*[1]Données!$D$25,DI$3="Dimanche",$J44*[1]Données!$F$25,$B$8="SSIAP2",$J44*[1]Données!$C$25)</f>
        <v>#N/A</v>
      </c>
      <c r="DS46" s="57" t="e">
        <f>_xlfn.IFS(DP$7="X",$K44*[1]Données!$I$25,DI$3="Samedi",$K44*[1]Données!$D$25,DI$3="Dimanche",$K44*[1]Données!$F$25,$B44="SSIAP2",$K44*[1]Données!$B$25)</f>
        <v>#N/A</v>
      </c>
      <c r="DT46" s="57">
        <f>IF($B44="SSIAP2",SUM(DP46:DS46),0)</f>
        <v>0</v>
      </c>
      <c r="DU46" s="72"/>
      <c r="DV46" s="72"/>
      <c r="DW46" s="75"/>
      <c r="DX46" s="69"/>
      <c r="DY46" s="69"/>
      <c r="DZ46" s="69"/>
      <c r="EA46" s="69"/>
      <c r="EB46" s="57" t="e">
        <f>_xlfn.IFS(EB$7="X",DX$44*[1]Données!$H$25,DU$3="Samedi",DX$44*[1]Données!$D$25,DU$3="Dimanche",DX$44*[1]Données!$F$25,$B44="SSIAP2",DX$44*[1]Données!$B$25)</f>
        <v>#N/A</v>
      </c>
      <c r="EC46" s="57" t="e">
        <f>_xlfn.IFS(EB$7="X",$I44*[1]Données!$I$25,DU$3="Samedi",$I44*[1]Données!$D$25,DU$3="Dimanche",$I44*[1]Données!$F$25,$B44="SSIAP2",$I44*[1]Données!$C$25)</f>
        <v>#N/A</v>
      </c>
      <c r="ED46" s="57" t="e">
        <f>_xlfn.IFS(EB$7="X",$J44*[1]Données!$I$25,DU$3="Samedi",$J44*[1]Données!$D$25,DU$3="Dimanche",$J44*[1]Données!$F$25,$B$8="SSIAP2",$J44*[1]Données!$C$25)</f>
        <v>#N/A</v>
      </c>
      <c r="EE46" s="57" t="e">
        <f>_xlfn.IFS(EB$7="X",$K44*[1]Données!$I$25,DU$3="Samedi",$K44*[1]Données!$D$25,DU$3="Dimanche",$K44*[1]Données!$F$25,$B44="SSIAP2",$K44*[1]Données!$B$25)</f>
        <v>#N/A</v>
      </c>
      <c r="EF46" s="57">
        <f>IF($B44="SSIAP2",SUM(EB46:EE46),0)</f>
        <v>0</v>
      </c>
      <c r="EG46" s="72"/>
      <c r="EH46" s="72"/>
      <c r="EI46" s="75"/>
      <c r="EJ46" s="69"/>
      <c r="EK46" s="69"/>
      <c r="EL46" s="69"/>
      <c r="EM46" s="69"/>
      <c r="EN46" s="57">
        <f>_xlfn.IFS(EN$7="X",EJ$44*[1]Données!$H$25,EG$3="Samedi",EJ$44*[1]Données!$D$25,EG$3="Dimanche",EJ$44*[1]Données!$F$25,$B44="SSIAP2",EJ$44*[1]Données!$B$25)</f>
        <v>116.8</v>
      </c>
      <c r="EO46" s="57">
        <f>_xlfn.IFS(EN$7="X",$I44*[1]Données!$I$25,EG$3="Samedi",$I44*[1]Données!$D$25,EG$3="Dimanche",$I44*[1]Données!$F$25,$B44="SSIAP2",$I44*[1]Données!$C$25)</f>
        <v>233.6</v>
      </c>
      <c r="EP46" s="57">
        <f>_xlfn.IFS(EN$7="X",$J44*[1]Données!$I$25,EG$3="Samedi",$J44*[1]Données!$D$25,EG$3="Dimanche",$J44*[1]Données!$F$25,$B$8="SSIAP2",$J44*[1]Données!$C$25)</f>
        <v>29.2</v>
      </c>
      <c r="EQ46" s="57">
        <f>_xlfn.IFS(EN$7="X",$K44*[1]Données!$I$25,EG$3="Samedi",$K44*[1]Données!$D$25,EG$3="Dimanche",$K44*[1]Données!$F$25,$B44="SSIAP2",$K44*[1]Données!$B$25)</f>
        <v>29.200000000000053</v>
      </c>
      <c r="ER46" s="57">
        <f>IF($B44="SSIAP2",SUM(EN46:EQ46),0)</f>
        <v>0</v>
      </c>
      <c r="ES46" s="72"/>
      <c r="ET46" s="72"/>
      <c r="EU46" s="75"/>
      <c r="EV46" s="69"/>
      <c r="EW46" s="69"/>
      <c r="EX46" s="69"/>
      <c r="EY46" s="69"/>
      <c r="EZ46" s="57">
        <f>_xlfn.IFS(EZ$7="X",EV$44*[1]Données!$H$25,ES$3="Samedi",EV$44*[1]Données!$D$25,ES$3="Dimanche",EV$44*[1]Données!$F$25,$B44="SSIAP2",EV$44*[1]Données!$B$25)</f>
        <v>128.47999999999999</v>
      </c>
      <c r="FA46" s="57">
        <f>_xlfn.IFS(EZ$7="X",$I44*[1]Données!$I$25,ES$3="Samedi",$I44*[1]Données!$D$25,ES$3="Dimanche",$I44*[1]Données!$F$25,$B44="SSIAP2",$I44*[1]Données!$C$25)</f>
        <v>256.95999999999998</v>
      </c>
      <c r="FB46" s="57">
        <f>_xlfn.IFS(EZ$7="X",$J44*[1]Données!$I$25,ES$3="Samedi",$J44*[1]Données!$D$25,ES$3="Dimanche",$J44*[1]Données!$F$25,$B$8="SSIAP2",$J44*[1]Données!$C$25)</f>
        <v>32.119999999999997</v>
      </c>
      <c r="FC46" s="57">
        <f>_xlfn.IFS(EZ$7="X",$K44*[1]Données!$I$25,ES$3="Samedi",$K44*[1]Données!$D$25,ES$3="Dimanche",$K44*[1]Données!$F$25,$B44="SSIAP2",$K44*[1]Données!$B$25)</f>
        <v>32.120000000000054</v>
      </c>
      <c r="FD46" s="57">
        <f>IF($B44="SSIAP2",SUM(EZ46:FC46),0)</f>
        <v>0</v>
      </c>
      <c r="FE46" s="72"/>
      <c r="FF46" s="72"/>
      <c r="FG46" s="75"/>
      <c r="FH46" s="69"/>
      <c r="FI46" s="69"/>
      <c r="FJ46" s="69"/>
      <c r="FK46" s="69"/>
      <c r="FL46" s="57" t="e">
        <f>_xlfn.IFS(FL$7="X",FH$44*[1]Données!$H$25,FE$3="Samedi",FH$44*[1]Données!$D$25,FE$3="Dimanche",FH$44*[1]Données!$F$25,$B44="SSIAP2",FH$44*[1]Données!$B$25)</f>
        <v>#N/A</v>
      </c>
      <c r="FM46" s="57" t="e">
        <f>_xlfn.IFS(FL$7="X",$I44*[1]Données!$I$25,FE$3="Samedi",$I44*[1]Données!$D$25,FE$3="Dimanche",$I44*[1]Données!$F$25,$B44="SSIAP2",$I44*[1]Données!$C$25)</f>
        <v>#N/A</v>
      </c>
      <c r="FN46" s="57" t="e">
        <f>_xlfn.IFS(FL$7="X",$J44*[1]Données!$I$25,FE$3="Samedi",$J44*[1]Données!$D$25,FE$3="Dimanche",$J44*[1]Données!$F$25,$B$8="SSIAP2",$J44*[1]Données!$C$25)</f>
        <v>#N/A</v>
      </c>
      <c r="FO46" s="57" t="e">
        <f>_xlfn.IFS(FL$7="X",$K44*[1]Données!$I$25,FE$3="Samedi",$K44*[1]Données!$D$25,FE$3="Dimanche",$K44*[1]Données!$F$25,$B44="SSIAP2",$K44*[1]Données!$B$25)</f>
        <v>#N/A</v>
      </c>
      <c r="FP46" s="57">
        <f>IF($B44="SSIAP2",SUM(FL46:FO46),0)</f>
        <v>0</v>
      </c>
      <c r="FQ46" s="72"/>
      <c r="FR46" s="72"/>
      <c r="FS46" s="75"/>
      <c r="FT46" s="69"/>
      <c r="FU46" s="69"/>
      <c r="FV46" s="69"/>
      <c r="FW46" s="69"/>
      <c r="FX46" s="57" t="e">
        <f>_xlfn.IFS(FX$7="X",FT$44*[1]Données!$H$25,FQ$3="Samedi",FT$44*[1]Données!$D$25,FQ$3="Dimanche",FT$44*[1]Données!$F$25,$B44="SSIAP2",FT$44*[1]Données!$B$25)</f>
        <v>#N/A</v>
      </c>
      <c r="FY46" s="57" t="e">
        <f>_xlfn.IFS(FX$7="X",$I44*[1]Données!$I$25,FQ$3="Samedi",$I44*[1]Données!$D$25,FQ$3="Dimanche",$I44*[1]Données!$F$25,$B44="SSIAP2",$I44*[1]Données!$C$25)</f>
        <v>#N/A</v>
      </c>
      <c r="FZ46" s="57" t="e">
        <f>_xlfn.IFS(FX$7="X",$J44*[1]Données!$I$25,FQ$3="Samedi",$J44*[1]Données!$D$25,FQ$3="Dimanche",$J44*[1]Données!$F$25,$B$8="SSIAP2",$J44*[1]Données!$C$25)</f>
        <v>#N/A</v>
      </c>
      <c r="GA46" s="57" t="e">
        <f>_xlfn.IFS(FX$7="X",$K44*[1]Données!$I$25,FQ$3="Samedi",$K44*[1]Données!$D$25,FQ$3="Dimanche",$K44*[1]Données!$F$25,$B44="SSIAP2",$K44*[1]Données!$B$25)</f>
        <v>#N/A</v>
      </c>
      <c r="GB46" s="57">
        <f>IF($B44="SSIAP2",SUM(FX46:GA46),0)</f>
        <v>0</v>
      </c>
      <c r="GC46" s="72"/>
      <c r="GD46" s="72"/>
      <c r="GE46" s="75"/>
      <c r="GF46" s="69"/>
      <c r="GG46" s="69"/>
      <c r="GH46" s="69"/>
      <c r="GI46" s="69"/>
      <c r="GJ46" s="57" t="e">
        <f>_xlfn.IFS(GJ$7="X",GF$44*[1]Données!$H$25,GC$3="Samedi",GF$44*[1]Données!$D$25,GC$3="Dimanche",GF$44*[1]Données!$F$25,$B44="SSIAP2",GF$44*[1]Données!$B$25)</f>
        <v>#N/A</v>
      </c>
      <c r="GK46" s="57" t="e">
        <f>_xlfn.IFS(GJ$7="X",$I44*[1]Données!$I$25,GC$3="Samedi",$I44*[1]Données!$D$25,GC$3="Dimanche",$I44*[1]Données!$F$25,$B44="SSIAP2",$I44*[1]Données!$C$25)</f>
        <v>#N/A</v>
      </c>
      <c r="GL46" s="57" t="e">
        <f>_xlfn.IFS(GJ$7="X",$J44*[1]Données!$I$25,GC$3="Samedi",$J44*[1]Données!$D$25,GC$3="Dimanche",$J44*[1]Données!$F$25,$B$8="SSIAP2",$J44*[1]Données!$C$25)</f>
        <v>#N/A</v>
      </c>
      <c r="GM46" s="57" t="e">
        <f>_xlfn.IFS(GJ$7="X",$K44*[1]Données!$I$25,GC$3="Samedi",$K44*[1]Données!$D$25,GC$3="Dimanche",$K44*[1]Données!$F$25,$B44="SSIAP2",$K44*[1]Données!$B$25)</f>
        <v>#N/A</v>
      </c>
      <c r="GN46" s="57">
        <f>IF($B44="SSIAP2",SUM(GJ46:GM46),0)</f>
        <v>0</v>
      </c>
      <c r="GO46" s="72"/>
      <c r="GP46" s="72"/>
      <c r="GQ46" s="75"/>
      <c r="GR46" s="69"/>
      <c r="GS46" s="69"/>
      <c r="GT46" s="69"/>
      <c r="GU46" s="69"/>
      <c r="GV46" s="57" t="e">
        <f>_xlfn.IFS(GV$7="X",GR$44*[1]Données!$H$25,GO$3="Samedi",GR$44*[1]Données!$D$25,GO$3="Dimanche",GR$44*[1]Données!$F$25,$B44="SSIAP2",GR$44*[1]Données!$B$25)</f>
        <v>#N/A</v>
      </c>
      <c r="GW46" s="57" t="e">
        <f>_xlfn.IFS(GV$7="X",$I44*[1]Données!$I$25,GO$3="Samedi",$I44*[1]Données!$D$25,GO$3="Dimanche",$I44*[1]Données!$F$25,$B44="SSIAP2",$I44*[1]Données!$C$25)</f>
        <v>#N/A</v>
      </c>
      <c r="GX46" s="57" t="e">
        <f>_xlfn.IFS(GV$7="X",$J44*[1]Données!$I$25,GO$3="Samedi",$J44*[1]Données!$D$25,GO$3="Dimanche",$J44*[1]Données!$F$25,$B$8="SSIAP2",$J44*[1]Données!$C$25)</f>
        <v>#N/A</v>
      </c>
      <c r="GY46" s="57" t="e">
        <f>_xlfn.IFS(GV$7="X",$K44*[1]Données!$I$25,GO$3="Samedi",$K44*[1]Données!$D$25,GO$3="Dimanche",$K44*[1]Données!$F$25,$B44="SSIAP2",$K44*[1]Données!$B$25)</f>
        <v>#N/A</v>
      </c>
      <c r="GZ46" s="57">
        <f>IF($B44="SSIAP2",SUM(GV46:GY46),0)</f>
        <v>0</v>
      </c>
      <c r="HA46" s="72"/>
      <c r="HB46" s="72"/>
      <c r="HC46" s="75"/>
      <c r="HD46" s="69"/>
      <c r="HE46" s="69"/>
      <c r="HF46" s="69"/>
      <c r="HG46" s="69"/>
      <c r="HH46" s="57" t="e">
        <f>_xlfn.IFS(HH$7="X",HD$44*[1]Données!$H$25,HA$3="Samedi",HD$44*[1]Données!$D$25,HA$3="Dimanche",HD$44*[1]Données!$F$25,$B44="SSIAP2",HD$44*[1]Données!$B$25)</f>
        <v>#N/A</v>
      </c>
      <c r="HI46" s="57" t="e">
        <f>_xlfn.IFS(HH$7="X",$I44*[1]Données!$I$25,HA$3="Samedi",$I44*[1]Données!$D$25,HA$3="Dimanche",$I44*[1]Données!$F$25,$B44="SSIAP2",$I44*[1]Données!$C$25)</f>
        <v>#N/A</v>
      </c>
      <c r="HJ46" s="57" t="e">
        <f>_xlfn.IFS(HH$7="X",$J44*[1]Données!$I$25,HA$3="Samedi",$J44*[1]Données!$D$25,HA$3="Dimanche",$J44*[1]Données!$F$25,$B$8="SSIAP2",$J44*[1]Données!$C$25)</f>
        <v>#N/A</v>
      </c>
      <c r="HK46" s="57" t="e">
        <f>_xlfn.IFS(HH$7="X",$K44*[1]Données!$I$25,HA$3="Samedi",$K44*[1]Données!$D$25,HA$3="Dimanche",$K44*[1]Données!$F$25,$B44="SSIAP2",$K44*[1]Données!$B$25)</f>
        <v>#N/A</v>
      </c>
      <c r="HL46" s="57">
        <f>IF($B44="SSIAP2",SUM(HH46:HK46),0)</f>
        <v>0</v>
      </c>
      <c r="HM46" s="72"/>
      <c r="HN46" s="72"/>
      <c r="HO46" s="75"/>
      <c r="HP46" s="69"/>
      <c r="HQ46" s="69"/>
      <c r="HR46" s="69"/>
      <c r="HS46" s="69"/>
      <c r="HT46" s="57">
        <f>_xlfn.IFS(HT$7="X",HP$44*[1]Données!$H$25,HM$3="Samedi",HP$44*[1]Données!$D$25,HM$3="Dimanche",HP$44*[1]Données!$F$25,$B44="SSIAP2",HP$44*[1]Données!$B$25)</f>
        <v>116.8</v>
      </c>
      <c r="HU46" s="57">
        <f>_xlfn.IFS(HT$7="X",$I44*[1]Données!$I$25,HM$3="Samedi",$I44*[1]Données!$D$25,HM$3="Dimanche",$I44*[1]Données!$F$25,$B44="SSIAP2",$I44*[1]Données!$C$25)</f>
        <v>233.6</v>
      </c>
      <c r="HV46" s="57">
        <f>_xlfn.IFS(HT$7="X",$J44*[1]Données!$I$25,HM$3="Samedi",$J44*[1]Données!$D$25,HM$3="Dimanche",$J44*[1]Données!$F$25,$B$8="SSIAP2",$J44*[1]Données!$C$25)</f>
        <v>29.2</v>
      </c>
      <c r="HW46" s="57">
        <f>_xlfn.IFS(HT$7="X",$K44*[1]Données!$I$25,HM$3="Samedi",$K44*[1]Données!$D$25,HM$3="Dimanche",$K44*[1]Données!$F$25,$B44="SSIAP2",$K44*[1]Données!$B$25)</f>
        <v>29.200000000000053</v>
      </c>
      <c r="HX46" s="57">
        <f>IF($B44="SSIAP2",SUM(HT46:HW46),0)</f>
        <v>0</v>
      </c>
      <c r="HY46" s="72"/>
      <c r="HZ46" s="72"/>
      <c r="IA46" s="75"/>
      <c r="IB46" s="69"/>
      <c r="IC46" s="69"/>
      <c r="ID46" s="69"/>
      <c r="IE46" s="69"/>
      <c r="IF46" s="57">
        <f>_xlfn.IFS(IF$7="X",IB$44*[1]Données!$H$25,HY$3="Samedi",IB$44*[1]Données!$D$25,HY$3="Dimanche",IB$44*[1]Données!$F$25,$B44="SSIAP2",IB$44*[1]Données!$B$25)</f>
        <v>128.47999999999999</v>
      </c>
      <c r="IG46" s="57">
        <f>_xlfn.IFS(IF$7="X",$I44*[1]Données!$I$25,HY$3="Samedi",$I44*[1]Données!$D$25,HY$3="Dimanche",$I44*[1]Données!$F$25,$B44="SSIAP2",$I44*[1]Données!$C$25)</f>
        <v>256.95999999999998</v>
      </c>
      <c r="IH46" s="57">
        <f>_xlfn.IFS(IF$7="X",$J44*[1]Données!$I$25,HY$3="Samedi",$J44*[1]Données!$D$25,HY$3="Dimanche",$J44*[1]Données!$F$25,$B$8="SSIAP2",$J44*[1]Données!$C$25)</f>
        <v>32.119999999999997</v>
      </c>
      <c r="II46" s="57">
        <f>_xlfn.IFS(IF$7="X",$K44*[1]Données!$I$25,HY$3="Samedi",$K44*[1]Données!$D$25,HY$3="Dimanche",$K44*[1]Données!$F$25,$B44="SSIAP2",$K44*[1]Données!$B$25)</f>
        <v>32.120000000000054</v>
      </c>
      <c r="IJ46" s="57">
        <f>IF($B44="SSIAP2",SUM(IF46:II46),0)</f>
        <v>0</v>
      </c>
      <c r="IK46" s="72"/>
      <c r="IL46" s="72"/>
      <c r="IM46" s="75"/>
      <c r="IN46" s="69"/>
      <c r="IO46" s="69"/>
      <c r="IP46" s="69"/>
      <c r="IQ46" s="69"/>
      <c r="IR46" s="57" t="e">
        <f>_xlfn.IFS(IR$7="X",IN$44*[1]Données!$H$25,IK$3="Samedi",IN$44*[1]Données!$D$25,IK$3="Dimanche",IN$44*[1]Données!$F$25,$B44="SSIAP2",IN$44*[1]Données!$B$25)</f>
        <v>#N/A</v>
      </c>
      <c r="IS46" s="57" t="e">
        <f>_xlfn.IFS(IR$7="X",$I44*[1]Données!$I$25,IK$3="Samedi",$I44*[1]Données!$D$25,IK$3="Dimanche",$I44*[1]Données!$F$25,$B44="SSIAP2",$I44*[1]Données!$C$25)</f>
        <v>#N/A</v>
      </c>
      <c r="IT46" s="57" t="e">
        <f>_xlfn.IFS(IR$7="X",$J44*[1]Données!$I$25,IK$3="Samedi",$J44*[1]Données!$D$25,IK$3="Dimanche",$J44*[1]Données!$F$25,$B$8="SSIAP2",$J44*[1]Données!$C$25)</f>
        <v>#N/A</v>
      </c>
      <c r="IU46" s="57" t="e">
        <f>_xlfn.IFS(IR$7="X",$K44*[1]Données!$I$25,IK$3="Samedi",$K44*[1]Données!$D$25,IK$3="Dimanche",$K44*[1]Données!$F$25,$B44="SSIAP2",$K44*[1]Données!$B$25)</f>
        <v>#N/A</v>
      </c>
      <c r="IV46" s="57">
        <f>IF($B44="SSIAP2",SUM(IR46:IU46),0)</f>
        <v>0</v>
      </c>
      <c r="IW46" s="72"/>
      <c r="IX46" s="72"/>
      <c r="IY46" s="75"/>
      <c r="IZ46" s="69"/>
      <c r="JA46" s="69"/>
      <c r="JB46" s="69"/>
      <c r="JC46" s="69"/>
      <c r="JD46" s="57" t="e">
        <f>_xlfn.IFS(JD$7="X",IZ$44*[1]Données!$H$25,IW$3="Samedi",IZ$44*[1]Données!$D$25,IW$3="Dimanche",IZ$44*[1]Données!$F$25,$B44="SSIAP2",IZ$44*[1]Données!$B$25)</f>
        <v>#N/A</v>
      </c>
      <c r="JE46" s="57" t="e">
        <f>_xlfn.IFS(JD$7="X",$I44*[1]Données!$I$25,IW$3="Samedi",$I44*[1]Données!$D$25,IW$3="Dimanche",$I44*[1]Données!$F$25,$B44="SSIAP2",$I44*[1]Données!$C$25)</f>
        <v>#N/A</v>
      </c>
      <c r="JF46" s="57" t="e">
        <f>_xlfn.IFS(JD$7="X",$J44*[1]Données!$I$25,IW$3="Samedi",$J44*[1]Données!$D$25,IW$3="Dimanche",$J44*[1]Données!$F$25,$B$8="SSIAP2",$J44*[1]Données!$C$25)</f>
        <v>#N/A</v>
      </c>
      <c r="JG46" s="57" t="e">
        <f>_xlfn.IFS(JD$7="X",$K44*[1]Données!$I$25,IW$3="Samedi",$K44*[1]Données!$D$25,IW$3="Dimanche",$K44*[1]Données!$F$25,$B44="SSIAP2",$K44*[1]Données!$B$25)</f>
        <v>#N/A</v>
      </c>
      <c r="JH46" s="57">
        <f>IF($B44="SSIAP2",SUM(JD46:JG46),0)</f>
        <v>0</v>
      </c>
      <c r="JI46" s="72"/>
      <c r="JJ46" s="72"/>
      <c r="JK46" s="75"/>
      <c r="JL46" s="69"/>
      <c r="JM46" s="69"/>
      <c r="JN46" s="69"/>
      <c r="JO46" s="69"/>
      <c r="JP46" s="57" t="e">
        <f>_xlfn.IFS(JP$7="X",JL$44*[1]Données!$H$25,JI$3="Samedi",JL$44*[1]Données!$D$25,JI$3="Dimanche",JL$44*[1]Données!$F$25,$B44="SSIAP2",JL$44*[1]Données!$B$25)</f>
        <v>#N/A</v>
      </c>
      <c r="JQ46" s="57" t="e">
        <f>_xlfn.IFS(JP$7="X",$I44*[1]Données!$I$25,JI$3="Samedi",$I44*[1]Données!$D$25,JI$3="Dimanche",$I44*[1]Données!$F$25,$B44="SSIAP2",$I44*[1]Données!$C$25)</f>
        <v>#N/A</v>
      </c>
      <c r="JR46" s="57" t="e">
        <f>_xlfn.IFS(JP$7="X",$J44*[1]Données!$I$25,JI$3="Samedi",$J44*[1]Données!$D$25,JI$3="Dimanche",$J44*[1]Données!$F$25,$B$8="SSIAP2",$J44*[1]Données!$C$25)</f>
        <v>#N/A</v>
      </c>
      <c r="JS46" s="57" t="e">
        <f>_xlfn.IFS(JP$7="X",$K44*[1]Données!$I$25,JI$3="Samedi",$K44*[1]Données!$D$25,JI$3="Dimanche",$K44*[1]Données!$F$25,$B44="SSIAP2",$K44*[1]Données!$B$25)</f>
        <v>#N/A</v>
      </c>
      <c r="JT46" s="57">
        <f>IF($B44="SSIAP2",SUM(JP46:JS46),0)</f>
        <v>0</v>
      </c>
      <c r="JU46" s="72"/>
      <c r="JV46" s="72"/>
      <c r="JW46" s="75"/>
      <c r="JX46" s="69"/>
      <c r="JY46" s="69"/>
      <c r="JZ46" s="69"/>
      <c r="KA46" s="69"/>
      <c r="KB46" s="57" t="e">
        <f>_xlfn.IFS(KB$7="X",JX$44*[1]Données!$H$25,JU$3="Samedi",JX$44*[1]Données!$D$25,JU$3="Dimanche",JX$44*[1]Données!$F$25,$B44="SSIAP2",JX$44*[1]Données!$B$25)</f>
        <v>#N/A</v>
      </c>
      <c r="KC46" s="57" t="e">
        <f>_xlfn.IFS(KB$7="X",$I44*[1]Données!$I$25,JU$3="Samedi",$I44*[1]Données!$D$25,JU$3="Dimanche",$I44*[1]Données!$F$25,$B44="SSIAP2",$I44*[1]Données!$C$25)</f>
        <v>#N/A</v>
      </c>
      <c r="KD46" s="57" t="e">
        <f>_xlfn.IFS(KB$7="X",$J44*[1]Données!$I$25,JU$3="Samedi",$J44*[1]Données!$D$25,JU$3="Dimanche",$J44*[1]Données!$F$25,$B$8="SSIAP2",$J44*[1]Données!$C$25)</f>
        <v>#N/A</v>
      </c>
      <c r="KE46" s="57" t="e">
        <f>_xlfn.IFS(KB$7="X",$K44*[1]Données!$I$25,JU$3="Samedi",$K44*[1]Données!$D$25,JU$3="Dimanche",$K44*[1]Données!$F$25,$B44="SSIAP2",$K44*[1]Données!$B$25)</f>
        <v>#N/A</v>
      </c>
      <c r="KF46" s="57">
        <f>IF($B44="SSIAP2",SUM(KB46:KE46),0)</f>
        <v>0</v>
      </c>
      <c r="KG46" s="72"/>
      <c r="KH46" s="72"/>
      <c r="KI46" s="75"/>
      <c r="KJ46" s="69"/>
      <c r="KK46" s="69"/>
      <c r="KL46" s="69"/>
      <c r="KM46" s="69"/>
      <c r="KN46" s="57" t="e">
        <f>_xlfn.IFS(KN$7="X",KJ$44*[1]Données!$H$25,KG$3="Samedi",KJ$44*[1]Données!$D$25,KG$3="Dimanche",KJ$44*[1]Données!$F$25,$B44="SSIAP2",KJ$44*[1]Données!$B$25)</f>
        <v>#N/A</v>
      </c>
      <c r="KO46" s="57" t="e">
        <f>_xlfn.IFS(KN$7="X",$I44*[1]Données!$I$25,KG$3="Samedi",$I44*[1]Données!$D$25,KG$3="Dimanche",$I44*[1]Données!$F$25,$B44="SSIAP2",$I44*[1]Données!$C$25)</f>
        <v>#N/A</v>
      </c>
      <c r="KP46" s="57" t="e">
        <f>_xlfn.IFS(KN$7="X",$J44*[1]Données!$I$25,KG$3="Samedi",$J44*[1]Données!$D$25,KG$3="Dimanche",$J44*[1]Données!$F$25,$B$8="SSIAP2",$J44*[1]Données!$C$25)</f>
        <v>#N/A</v>
      </c>
      <c r="KQ46" s="57" t="e">
        <f>_xlfn.IFS(KN$7="X",$K44*[1]Données!$I$25,KG$3="Samedi",$K44*[1]Données!$D$25,KG$3="Dimanche",$K44*[1]Données!$F$25,$B44="SSIAP2",$K44*[1]Données!$B$25)</f>
        <v>#N/A</v>
      </c>
      <c r="KR46" s="57">
        <f>IF($B44="SSIAP2",SUM(KN46:KQ46),0)</f>
        <v>0</v>
      </c>
      <c r="KS46" s="72"/>
      <c r="KT46" s="72"/>
      <c r="KU46" s="75"/>
      <c r="KV46" s="69"/>
      <c r="KW46" s="69"/>
      <c r="KX46" s="69"/>
      <c r="KY46" s="69"/>
      <c r="KZ46" s="57">
        <f>_xlfn.IFS(KZ$7="X",KV$44*[1]Données!$H$25,KS$3="Samedi",KV$44*[1]Données!$D$25,KS$3="Dimanche",KV$44*[1]Données!$F$25,$B44="SSIAP2",KV$44*[1]Données!$B$25)</f>
        <v>116.8</v>
      </c>
      <c r="LA46" s="57">
        <f>_xlfn.IFS(KZ$7="X",$I44*[1]Données!$I$25,KS$3="Samedi",$I44*[1]Données!$D$25,KS$3="Dimanche",$I44*[1]Données!$F$25,$B44="SSIAP2",$I44*[1]Données!$C$25)</f>
        <v>233.6</v>
      </c>
      <c r="LB46" s="57">
        <f>_xlfn.IFS(KZ$7="X",$J44*[1]Données!$I$25,KS$3="Samedi",$J44*[1]Données!$D$25,KS$3="Dimanche",$J44*[1]Données!$F$25,$B$8="SSIAP2",$J44*[1]Données!$C$25)</f>
        <v>29.2</v>
      </c>
      <c r="LC46" s="57">
        <f>_xlfn.IFS(KZ$7="X",$K44*[1]Données!$I$25,KS$3="Samedi",$K44*[1]Données!$D$25,KS$3="Dimanche",$K44*[1]Données!$F$25,$B44="SSIAP2",$K44*[1]Données!$B$25)</f>
        <v>29.200000000000053</v>
      </c>
      <c r="LD46" s="57">
        <f>IF($B44="SSIAP2",SUM(KZ46:LC46),0)</f>
        <v>0</v>
      </c>
      <c r="LE46" s="72"/>
      <c r="LF46" s="72"/>
      <c r="LG46" s="75"/>
      <c r="LH46" s="69"/>
      <c r="LI46" s="69"/>
      <c r="LJ46" s="69"/>
      <c r="LK46" s="69"/>
      <c r="LL46" s="57">
        <f>_xlfn.IFS(LL$7="X",LH$44*[1]Données!$H$25,LE$3="Samedi",LH$44*[1]Données!$D$25,LE$3="Dimanche",LH$44*[1]Données!$F$25,$B44="SSIAP2",LH$44*[1]Données!$B$25)</f>
        <v>128.47999999999999</v>
      </c>
      <c r="LM46" s="57">
        <f>_xlfn.IFS(LL$7="X",$I44*[1]Données!$I$25,LE$3="Samedi",$I44*[1]Données!$D$25,LE$3="Dimanche",$I44*[1]Données!$F$25,$B44="SSIAP2",$I44*[1]Données!$C$25)</f>
        <v>256.95999999999998</v>
      </c>
      <c r="LN46" s="57">
        <f>_xlfn.IFS(LL$7="X",$J44*[1]Données!$I$25,LE$3="Samedi",$J44*[1]Données!$D$25,LE$3="Dimanche",$J44*[1]Données!$F$25,$B$8="SSIAP2",$J44*[1]Données!$C$25)</f>
        <v>32.119999999999997</v>
      </c>
      <c r="LO46" s="57">
        <f>_xlfn.IFS(LL$7="X",$K44*[1]Données!$I$25,LE$3="Samedi",$K44*[1]Données!$D$25,LE$3="Dimanche",$K44*[1]Données!$F$25,$B44="SSIAP2",$K44*[1]Données!$B$25)</f>
        <v>32.120000000000054</v>
      </c>
      <c r="LP46" s="57">
        <f>IF($B44="SSIAP2",SUM(LL46:LO46),0)</f>
        <v>0</v>
      </c>
      <c r="LQ46" s="72"/>
      <c r="LR46" s="72"/>
      <c r="LS46" s="75"/>
      <c r="LT46" s="69"/>
      <c r="LU46" s="69"/>
      <c r="LV46" s="69"/>
      <c r="LW46" s="69"/>
      <c r="LX46" s="57" t="e">
        <f>_xlfn.IFS(LX$7="X",LT$44*[1]Données!$H$25,LQ$3="Samedi",LT$44*[1]Données!$D$25,LQ$3="Dimanche",LT$44*[1]Données!$F$25,$B44="SSIAP2",LT$44*[1]Données!$B$25)</f>
        <v>#N/A</v>
      </c>
      <c r="LY46" s="57" t="e">
        <f>_xlfn.IFS(LX$7="X",$I44*[1]Données!$I$25,LQ$3="Samedi",$I44*[1]Données!$D$25,LQ$3="Dimanche",$I44*[1]Données!$F$25,$B44="SSIAP2",$I44*[1]Données!$C$25)</f>
        <v>#N/A</v>
      </c>
      <c r="LZ46" s="57" t="e">
        <f>_xlfn.IFS(LX$7="X",$J44*[1]Données!$I$25,LQ$3="Samedi",$J44*[1]Données!$D$25,LQ$3="Dimanche",$J44*[1]Données!$F$25,$B$8="SSIAP2",$J44*[1]Données!$C$25)</f>
        <v>#N/A</v>
      </c>
      <c r="MA46" s="57" t="e">
        <f>_xlfn.IFS(LX$7="X",$K44*[1]Données!$I$25,LQ$3="Samedi",$K44*[1]Données!$D$25,LQ$3="Dimanche",$K44*[1]Données!$F$25,$B44="SSIAP2",$K44*[1]Données!$B$25)</f>
        <v>#N/A</v>
      </c>
      <c r="MB46" s="57">
        <f>IF($B44="SSIAP2",SUM(LX46:MA46),0)</f>
        <v>0</v>
      </c>
      <c r="MC46" s="72"/>
      <c r="MD46" s="72"/>
      <c r="ME46" s="75"/>
      <c r="MF46" s="69"/>
      <c r="MG46" s="69"/>
      <c r="MH46" s="69"/>
      <c r="MI46" s="69"/>
      <c r="MJ46" s="57" t="e">
        <f>_xlfn.IFS(MJ$7="X",MF$44*[1]Données!$H$25,MC$3="Samedi",MF$44*[1]Données!$D$25,MC$3="Dimanche",MF$44*[1]Données!$F$25,$B44="SSIAP2",MF$44*[1]Données!$B$25)</f>
        <v>#N/A</v>
      </c>
      <c r="MK46" s="57" t="e">
        <f>_xlfn.IFS(MJ$7="X",$I44*[1]Données!$I$25,MC$3="Samedi",$I44*[1]Données!$D$25,MC$3="Dimanche",$I44*[1]Données!$F$25,$B44="SSIAP2",$I44*[1]Données!$C$25)</f>
        <v>#N/A</v>
      </c>
      <c r="ML46" s="57" t="e">
        <f>_xlfn.IFS(MJ$7="X",$J44*[1]Données!$I$25,MC$3="Samedi",$J44*[1]Données!$D$25,MC$3="Dimanche",$J44*[1]Données!$F$25,$B$8="SSIAP2",$J44*[1]Données!$C$25)</f>
        <v>#N/A</v>
      </c>
      <c r="MM46" s="57" t="e">
        <f>_xlfn.IFS(MJ$7="X",$K44*[1]Données!$I$25,MC$3="Samedi",$K44*[1]Données!$D$25,MC$3="Dimanche",$K44*[1]Données!$F$25,$B44="SSIAP2",$K44*[1]Données!$B$25)</f>
        <v>#N/A</v>
      </c>
      <c r="MN46" s="57">
        <f>IF($B44="SSIAP2",SUM(MJ46:MM46),0)</f>
        <v>0</v>
      </c>
      <c r="MO46" s="72"/>
      <c r="MP46" s="72"/>
      <c r="MQ46" s="75"/>
      <c r="MR46" s="69"/>
      <c r="MS46" s="69"/>
      <c r="MT46" s="69"/>
      <c r="MU46" s="69"/>
      <c r="MV46" s="57" t="e">
        <f>_xlfn.IFS(MV$7="X",MR$44*[1]Données!$H$25,MO$3="Samedi",MR$44*[1]Données!$D$25,MO$3="Dimanche",MR$44*[1]Données!$F$25,$B44="SSIAP2",MR$44*[1]Données!$B$25)</f>
        <v>#N/A</v>
      </c>
      <c r="MW46" s="57" t="e">
        <f>_xlfn.IFS(MV$7="X",$I44*[1]Données!$I$25,MO$3="Samedi",$I44*[1]Données!$D$25,MO$3="Dimanche",$I44*[1]Données!$F$25,$B44="SSIAP2",$I44*[1]Données!$C$25)</f>
        <v>#N/A</v>
      </c>
      <c r="MX46" s="57" t="e">
        <f>_xlfn.IFS(MV$7="X",$J44*[1]Données!$I$25,MO$3="Samedi",$J44*[1]Données!$D$25,MO$3="Dimanche",$J44*[1]Données!$F$25,$B$8="SSIAP2",$J44*[1]Données!$C$25)</f>
        <v>#N/A</v>
      </c>
      <c r="MY46" s="57" t="e">
        <f>_xlfn.IFS(MV$7="X",$K44*[1]Données!$I$25,MO$3="Samedi",$K44*[1]Données!$D$25,MO$3="Dimanche",$K44*[1]Données!$F$25,$B44="SSIAP2",$K44*[1]Données!$B$25)</f>
        <v>#N/A</v>
      </c>
      <c r="MZ46" s="57">
        <f>IF($B44="SSIAP2",SUM(MV46:MY46),0)</f>
        <v>0</v>
      </c>
      <c r="NA46" s="72"/>
      <c r="NB46" s="72"/>
      <c r="NC46" s="75"/>
      <c r="ND46" s="69"/>
      <c r="NE46" s="69"/>
      <c r="NF46" s="69"/>
      <c r="NG46" s="69"/>
      <c r="NH46" s="57" t="e">
        <f>_xlfn.IFS(NH$7="X",ND$44*[1]Données!$H$25,NA$3="Samedi",ND$44*[1]Données!$D$25,NA$3="Dimanche",ND$44*[1]Données!$F$25,$B44="SSIAP2",ND$44*[1]Données!$B$25)</f>
        <v>#N/A</v>
      </c>
      <c r="NI46" s="57" t="e">
        <f>_xlfn.IFS(NH$7="X",$I44*[1]Données!$I$25,NA$3="Samedi",$I44*[1]Données!$D$25,NA$3="Dimanche",$I44*[1]Données!$F$25,$B44="SSIAP2",$I44*[1]Données!$C$25)</f>
        <v>#N/A</v>
      </c>
      <c r="NJ46" s="57" t="e">
        <f>_xlfn.IFS(NH$7="X",$J44*[1]Données!$I$25,NA$3="Samedi",$J44*[1]Données!$D$25,NA$3="Dimanche",$J44*[1]Données!$F$25,$B$8="SSIAP2",$J44*[1]Données!$C$25)</f>
        <v>#N/A</v>
      </c>
      <c r="NK46" s="57" t="e">
        <f>_xlfn.IFS(NH$7="X",$K44*[1]Données!$I$25,NA$3="Samedi",$K44*[1]Données!$D$25,NA$3="Dimanche",$K44*[1]Données!$F$25,$B44="SSIAP2",$K44*[1]Données!$B$25)</f>
        <v>#N/A</v>
      </c>
      <c r="NL46" s="57">
        <f>IF($B44="SSIAP2",SUM(NH46:NK46),0)</f>
        <v>0</v>
      </c>
      <c r="NM46" s="52">
        <f>IF($B44="SSIAP2",SUM($P46+$AB46+$AN46+$AZ46+$BL46+$BX46+$CJ46+$CV46+$DH46+$DT46+$EF46+$ER46+$FD46+$FP46+$GB45+$GB46+$GN46+$GZ46+$HL46+$HX46+$IJ46+$IV46+$JH46+$JT46+$KF46+$KR46+$LD46+$LP46+$MB46+$MN46+$MZ46+$NL46),0)</f>
        <v>0</v>
      </c>
    </row>
    <row r="47" spans="1:377" ht="15.75" hidden="1" thickBot="1">
      <c r="A47" s="79"/>
      <c r="B47" s="82"/>
      <c r="C47" s="82"/>
      <c r="D47" s="53"/>
      <c r="E47" s="73"/>
      <c r="F47" s="73"/>
      <c r="G47" s="76"/>
      <c r="H47" s="70"/>
      <c r="I47" s="70"/>
      <c r="J47" s="70"/>
      <c r="K47" s="70"/>
      <c r="L47" s="58">
        <f>_xlfn.IFS(L$7="X",H$44*[1]Données!$H$26,E$3="Samedi",H$44*[1]Données!$D$26,E$3="Dimanche",H$44*[1]Données!$F$26,$B44="SSIAP3",H$44*[1]Données!$B$26)</f>
        <v>0</v>
      </c>
      <c r="M47" s="58">
        <f>_xlfn.IFS(L$7="X",$I44*[1]Données!$I$26,E$3="Samedi",$I44*[1]Données!$D$26,E$3="Dimanche",$I44*[1]Données!$F$26,$B44="SSIAP3",$I44*[1]Données!$C$26)</f>
        <v>816.96</v>
      </c>
      <c r="N47" s="58">
        <f>_xlfn.IFS(L$7="X",$J44*[1]Données!$I$26,E$3="Samedi",$J44*[1]Données!$D$26,E$3="Dimanche",$J44*[1]Données!$F$26,$B44="SSIAP3",$J44*[1]Données!$C$26)</f>
        <v>102.12</v>
      </c>
      <c r="O47" s="57">
        <f>_xlfn.IFS(L$7="X",$K44*[1]Données!$I$26,E$3="Samedi",$K44*[1]Données!$D$26,E$3="Dimanche",$K44*[1]Données!$F$26,$B44="SSIAP3",$K44*[1]Données!$B$26)</f>
        <v>102.12000000000019</v>
      </c>
      <c r="P47" s="58">
        <f>IF($B44="SSIAP3",SUM(L47:O47),0)</f>
        <v>0</v>
      </c>
      <c r="Q47" s="73"/>
      <c r="R47" s="73"/>
      <c r="S47" s="76"/>
      <c r="T47" s="70"/>
      <c r="U47" s="70"/>
      <c r="V47" s="70"/>
      <c r="W47" s="70"/>
      <c r="X47" s="58" t="e">
        <f>_xlfn.IFS(X$7="X",T$44*[1]Données!$H$26,Q$3="Samedi",T$44*[1]Données!$D$26,Q$3="Dimanche",T$44*[1]Données!$F$26,$B44="SSIAP3",T$44*[1]Données!$B$26)</f>
        <v>#N/A</v>
      </c>
      <c r="Y47" s="58" t="e">
        <f>_xlfn.IFS(X$7="X",$I44*[1]Données!$I$26,Q$3="Samedi",$I44*[1]Données!$D$26,Q$3="Dimanche",$I44*[1]Données!$F$26,$B44="SSIAP3",$I44*[1]Données!$C$26)</f>
        <v>#N/A</v>
      </c>
      <c r="Z47" s="58" t="e">
        <f>_xlfn.IFS(X$7="X",$J44*[1]Données!$I$26,Q$3="Samedi",$J44*[1]Données!$D$26,Q$3="Dimanche",$J44*[1]Données!$F$26,$B44="SSIAP3",$J44*[1]Données!$C$26)</f>
        <v>#N/A</v>
      </c>
      <c r="AA47" s="57" t="e">
        <f>_xlfn.IFS(X$7="X",$K44*[1]Données!$I$26,Q$3="Samedi",$K44*[1]Données!$D$26,Q$3="Dimanche",$K44*[1]Données!$F$26,$B44="SSIAP3",$K44*[1]Données!$B$26)</f>
        <v>#N/A</v>
      </c>
      <c r="AB47" s="58">
        <f>IF($B44="SSIAP3",SUM(X47:AA47),0)</f>
        <v>0</v>
      </c>
      <c r="AC47" s="73"/>
      <c r="AD47" s="73"/>
      <c r="AE47" s="76"/>
      <c r="AF47" s="70"/>
      <c r="AG47" s="70"/>
      <c r="AH47" s="70"/>
      <c r="AI47" s="70"/>
      <c r="AJ47" s="58" t="e">
        <f>_xlfn.IFS(AJ$7="X",AF$44*[1]Données!$H$26,AC$3="Samedi",AF$44*[1]Données!$D$26,AC$3="Dimanche",AF$44*[1]Données!$F$26,$B44="SSIAP3",AF$44*[1]Données!$B$26)</f>
        <v>#N/A</v>
      </c>
      <c r="AK47" s="58" t="e">
        <f>_xlfn.IFS(AJ$7="X",$I44*[1]Données!$I$26,AC$3="Samedi",$I44*[1]Données!$D$26,AC$3="Dimanche",$I44*[1]Données!$F$26,$B44="SSIAP3",$I44*[1]Données!$C$26)</f>
        <v>#N/A</v>
      </c>
      <c r="AL47" s="58" t="e">
        <f>_xlfn.IFS(AJ$7="X",$J44*[1]Données!$I$26,AC$3="Samedi",$J44*[1]Données!$D$26,AC$3="Dimanche",$J44*[1]Données!$F$26,$B44="SSIAP3",$J44*[1]Données!$C$26)</f>
        <v>#N/A</v>
      </c>
      <c r="AM47" s="57" t="e">
        <f>_xlfn.IFS(AJ$7="X",$K44*[1]Données!$I$26,AC$3="Samedi",$K44*[1]Données!$D$26,AC$3="Dimanche",$K44*[1]Données!$F$26,$B44="SSIAP3",$K44*[1]Données!$B$26)</f>
        <v>#N/A</v>
      </c>
      <c r="AN47" s="58">
        <f>IF($B44="SSIAP3",SUM(AJ47:AM47),0)</f>
        <v>0</v>
      </c>
      <c r="AO47" s="73"/>
      <c r="AP47" s="73"/>
      <c r="AQ47" s="76"/>
      <c r="AR47" s="70"/>
      <c r="AS47" s="70"/>
      <c r="AT47" s="70"/>
      <c r="AU47" s="70"/>
      <c r="AV47" s="58" t="e">
        <f>_xlfn.IFS(AV$7="X",AR$44*[1]Données!$H$26,AO$3="Samedi",AR$44*[1]Données!$D$26,AO$3="Dimanche",AR$44*[1]Données!$F$26,$B44="SSIAP3",AR$44*[1]Données!$B$26)</f>
        <v>#N/A</v>
      </c>
      <c r="AW47" s="58" t="e">
        <f>_xlfn.IFS(AV$7="X",$I44*[1]Données!$I$26,AO$3="Samedi",$I44*[1]Données!$D$26,AO$3="Dimanche",$I44*[1]Données!$F$26,$B44="SSIAP3",$I44*[1]Données!$C$26)</f>
        <v>#N/A</v>
      </c>
      <c r="AX47" s="58" t="e">
        <f>_xlfn.IFS(AV$7="X",$J44*[1]Données!$I$26,AO$3="Samedi",$J44*[1]Données!$D$26,AO$3="Dimanche",$J44*[1]Données!$F$26,$B44="SSIAP3",$J44*[1]Données!$C$26)</f>
        <v>#N/A</v>
      </c>
      <c r="AY47" s="57" t="e">
        <f>_xlfn.IFS(AV$7="X",$K44*[1]Données!$I$26,AO$3="Samedi",$K44*[1]Données!$D$26,AO$3="Dimanche",$K44*[1]Données!$F$26,$B44="SSIAP3",$K44*[1]Données!$B$26)</f>
        <v>#N/A</v>
      </c>
      <c r="AZ47" s="58">
        <f>IF($B44="SSIAP3",SUM(AV47:AY47),0)</f>
        <v>0</v>
      </c>
      <c r="BA47" s="73"/>
      <c r="BB47" s="73"/>
      <c r="BC47" s="76"/>
      <c r="BD47" s="70"/>
      <c r="BE47" s="70"/>
      <c r="BF47" s="70"/>
      <c r="BG47" s="70"/>
      <c r="BH47" s="58">
        <f>_xlfn.IFS(BH$7="X",BD$44*[1]Données!$H$26,BA$3="Samedi",BD$44*[1]Données!$D$26,BA$3="Dimanche",BD$44*[1]Données!$F$26,$B44="SSIAP3",BD$44*[1]Données!$B$26)</f>
        <v>184</v>
      </c>
      <c r="BI47" s="58">
        <f>_xlfn.IFS(BH$7="X",$I44*[1]Données!$I$26,BA$3="Samedi",$I44*[1]Données!$D$26,BA$3="Dimanche",$I44*[1]Données!$F$26,$B44="SSIAP3",$I44*[1]Données!$C$26)</f>
        <v>368</v>
      </c>
      <c r="BJ47" s="58">
        <f>_xlfn.IFS(BH$7="X",$J44*[1]Données!$I$26,BA$3="Samedi",$J44*[1]Données!$D$26,BA$3="Dimanche",$J44*[1]Données!$F$26,$B44="SSIAP3",$J44*[1]Données!$C$26)</f>
        <v>46</v>
      </c>
      <c r="BK47" s="57">
        <f>_xlfn.IFS(BH$7="X",$K44*[1]Données!$I$26,BA$3="Samedi",$K44*[1]Données!$D$26,BA$3="Dimanche",$K44*[1]Données!$F$26,$B44="SSIAP3",$K44*[1]Données!$B$26)</f>
        <v>46.000000000000085</v>
      </c>
      <c r="BL47" s="58">
        <f>IF($B44="SSIAP3",SUM(BH47:BK47),0)</f>
        <v>0</v>
      </c>
      <c r="BM47" s="73"/>
      <c r="BN47" s="73"/>
      <c r="BO47" s="76"/>
      <c r="BP47" s="70"/>
      <c r="BQ47" s="70"/>
      <c r="BR47" s="70"/>
      <c r="BS47" s="70"/>
      <c r="BT47" s="58">
        <f>_xlfn.IFS(BT$7="X",BP$44*[1]Données!$H$26,BM$3="Samedi",BP$44*[1]Données!$D$26,BM$3="Dimanche",BP$44*[1]Données!$F$26,$B44="SSIAP3",BP$44*[1]Données!$B$26)</f>
        <v>202.4</v>
      </c>
      <c r="BU47" s="58">
        <f>_xlfn.IFS(BT$7="X",$I44*[1]Données!$I$26,BM$3="Samedi",$I44*[1]Données!$D$26,BM$3="Dimanche",$I44*[1]Données!$F$26,$B44="SSIAP3",$I44*[1]Données!$C$26)</f>
        <v>404.8</v>
      </c>
      <c r="BV47" s="58">
        <f>_xlfn.IFS(BT$7="X",$J44*[1]Données!$I$26,BM$3="Samedi",$J44*[1]Données!$D$26,BM$3="Dimanche",$J44*[1]Données!$F$26,$B44="SSIAP3",$J44*[1]Données!$C$26)</f>
        <v>50.6</v>
      </c>
      <c r="BW47" s="57">
        <f>_xlfn.IFS(BT$7="X",$K44*[1]Données!$I$26,BM$3="Samedi",$K44*[1]Données!$D$26,BM$3="Dimanche",$K44*[1]Données!$F$26,$B44="SSIAP3",$K44*[1]Données!$B$26)</f>
        <v>50.600000000000094</v>
      </c>
      <c r="BX47" s="58">
        <f>IF($B44="SSIAP3",SUM(BT47:BW47),0)</f>
        <v>0</v>
      </c>
      <c r="BY47" s="73"/>
      <c r="BZ47" s="73"/>
      <c r="CA47" s="76"/>
      <c r="CB47" s="70"/>
      <c r="CC47" s="70"/>
      <c r="CD47" s="70"/>
      <c r="CE47" s="70"/>
      <c r="CF47" s="58" t="e">
        <f>_xlfn.IFS(CF$7="X",CB$44*[1]Données!$H$26,BY$3="Samedi",CB$44*[1]Données!$D$26,BY$3="Dimanche",CB$44*[1]Données!$F$26,$B44="SSIAP3",CB$44*[1]Données!$B$26)</f>
        <v>#N/A</v>
      </c>
      <c r="CG47" s="58" t="e">
        <f>_xlfn.IFS(CF$7="X",$I44*[1]Données!$I$26,BY$3="Samedi",$I44*[1]Données!$D$26,BY$3="Dimanche",$I44*[1]Données!$F$26,$B44="SSIAP3",$I44*[1]Données!$C$26)</f>
        <v>#N/A</v>
      </c>
      <c r="CH47" s="58" t="e">
        <f>_xlfn.IFS(CF$7="X",$J44*[1]Données!$I$26,BY$3="Samedi",$J44*[1]Données!$D$26,BY$3="Dimanche",$J44*[1]Données!$F$26,$B44="SSIAP3",$J44*[1]Données!$C$26)</f>
        <v>#N/A</v>
      </c>
      <c r="CI47" s="57" t="e">
        <f>_xlfn.IFS(CF$7="X",$K44*[1]Données!$I$26,BY$3="Samedi",$K44*[1]Données!$D$26,BY$3="Dimanche",$K44*[1]Données!$F$26,$B44="SSIAP3",$K44*[1]Données!$B$26)</f>
        <v>#N/A</v>
      </c>
      <c r="CJ47" s="58">
        <f>IF($B44="SSIAP3",SUM(CF47:CI47),0)</f>
        <v>0</v>
      </c>
      <c r="CK47" s="73"/>
      <c r="CL47" s="73"/>
      <c r="CM47" s="76"/>
      <c r="CN47" s="70"/>
      <c r="CO47" s="70"/>
      <c r="CP47" s="70"/>
      <c r="CQ47" s="70"/>
      <c r="CR47" s="58" t="e">
        <f>_xlfn.IFS(CR$7="X",CN$44*[1]Données!$H$26,CK$3="Samedi",CN$44*[1]Données!$D$26,CK$3="Dimanche",CN$44*[1]Données!$F$26,$B44="SSIAP3",CN$44*[1]Données!$B$26)</f>
        <v>#N/A</v>
      </c>
      <c r="CS47" s="58" t="e">
        <f>_xlfn.IFS(CR$7="X",$I44*[1]Données!$I$26,CK$3="Samedi",$I44*[1]Données!$D$26,CK$3="Dimanche",$I44*[1]Données!$F$26,$B44="SSIAP3",$I44*[1]Données!$C$26)</f>
        <v>#N/A</v>
      </c>
      <c r="CT47" s="58" t="e">
        <f>_xlfn.IFS(CR$7="X",$J44*[1]Données!$I$26,CK$3="Samedi",$J44*[1]Données!$D$26,CK$3="Dimanche",$J44*[1]Données!$F$26,$B44="SSIAP3",$J44*[1]Données!$C$26)</f>
        <v>#N/A</v>
      </c>
      <c r="CU47" s="57" t="e">
        <f>_xlfn.IFS(CR$7="X",$K44*[1]Données!$I$26,CK$3="Samedi",$K44*[1]Données!$D$26,CK$3="Dimanche",$K44*[1]Données!$F$26,$B44="SSIAP3",$K44*[1]Données!$B$26)</f>
        <v>#N/A</v>
      </c>
      <c r="CV47" s="58">
        <f>IF($B44="SSIAP3",SUM(CR47:CU47),0)</f>
        <v>0</v>
      </c>
      <c r="CW47" s="73"/>
      <c r="CX47" s="73"/>
      <c r="CY47" s="76"/>
      <c r="CZ47" s="70"/>
      <c r="DA47" s="70"/>
      <c r="DB47" s="70"/>
      <c r="DC47" s="70"/>
      <c r="DD47" s="58" t="e">
        <f>_xlfn.IFS(DD$7="X",CZ$44*[1]Données!$H$26,CW$3="Samedi",CZ$44*[1]Données!$D$26,CW$3="Dimanche",CZ$44*[1]Données!$F$26,$B44="SSIAP3",CZ$44*[1]Données!$B$26)</f>
        <v>#N/A</v>
      </c>
      <c r="DE47" s="58" t="e">
        <f>_xlfn.IFS(DD$7="X",$I44*[1]Données!$I$26,CW$3="Samedi",$I44*[1]Données!$D$26,CW$3="Dimanche",$I44*[1]Données!$F$26,$B44="SSIAP3",$I44*[1]Données!$C$26)</f>
        <v>#N/A</v>
      </c>
      <c r="DF47" s="58" t="e">
        <f>_xlfn.IFS(DD$7="X",$J44*[1]Données!$I$26,CW$3="Samedi",$J44*[1]Données!$D$26,CW$3="Dimanche",$J44*[1]Données!$F$26,$B44="SSIAP3",$J44*[1]Données!$C$26)</f>
        <v>#N/A</v>
      </c>
      <c r="DG47" s="57" t="e">
        <f>_xlfn.IFS(DD$7="X",$K44*[1]Données!$I$26,CW$3="Samedi",$K44*[1]Données!$D$26,CW$3="Dimanche",$K44*[1]Données!$F$26,$B44="SSIAP3",$K44*[1]Données!$B$26)</f>
        <v>#N/A</v>
      </c>
      <c r="DH47" s="58">
        <f>IF($B44="SSIAP3",SUM(DD47:DG47),0)</f>
        <v>0</v>
      </c>
      <c r="DI47" s="73"/>
      <c r="DJ47" s="73"/>
      <c r="DK47" s="76"/>
      <c r="DL47" s="70"/>
      <c r="DM47" s="70"/>
      <c r="DN47" s="70"/>
      <c r="DO47" s="70"/>
      <c r="DP47" s="58" t="e">
        <f>_xlfn.IFS(DP$7="X",DL$44*[1]Données!$H$26,DI$3="Samedi",DL$44*[1]Données!$D$26,DI$3="Dimanche",DL$44*[1]Données!$F$26,$B44="SSIAP3",DL$44*[1]Données!$B$26)</f>
        <v>#N/A</v>
      </c>
      <c r="DQ47" s="58" t="e">
        <f>_xlfn.IFS(DP$7="X",$I44*[1]Données!$I$26,DI$3="Samedi",$I44*[1]Données!$D$26,DI$3="Dimanche",$I44*[1]Données!$F$26,$B44="SSIAP3",$I44*[1]Données!$C$26)</f>
        <v>#N/A</v>
      </c>
      <c r="DR47" s="58" t="e">
        <f>_xlfn.IFS(DP$7="X",$J44*[1]Données!$I$26,DI$3="Samedi",$J44*[1]Données!$D$26,DI$3="Dimanche",$J44*[1]Données!$F$26,$B44="SSIAP3",$J44*[1]Données!$C$26)</f>
        <v>#N/A</v>
      </c>
      <c r="DS47" s="57" t="e">
        <f>_xlfn.IFS(DP$7="X",$K44*[1]Données!$I$26,DI$3="Samedi",$K44*[1]Données!$D$26,DI$3="Dimanche",$K44*[1]Données!$F$26,$B44="SSIAP3",$K44*[1]Données!$B$26)</f>
        <v>#N/A</v>
      </c>
      <c r="DT47" s="58">
        <f>IF($B44="SSIAP3",SUM(DP47:DS47),0)</f>
        <v>0</v>
      </c>
      <c r="DU47" s="73"/>
      <c r="DV47" s="73"/>
      <c r="DW47" s="76"/>
      <c r="DX47" s="70"/>
      <c r="DY47" s="70"/>
      <c r="DZ47" s="70"/>
      <c r="EA47" s="70"/>
      <c r="EB47" s="58" t="e">
        <f>_xlfn.IFS(EB$7="X",DX$44*[1]Données!$H$26,DU$3="Samedi",DX$44*[1]Données!$D$26,DU$3="Dimanche",DX$44*[1]Données!$F$26,$B44="SSIAP3",DX$44*[1]Données!$B$26)</f>
        <v>#N/A</v>
      </c>
      <c r="EC47" s="58" t="e">
        <f>_xlfn.IFS(EB$7="X",$I44*[1]Données!$I$26,DU$3="Samedi",$I44*[1]Données!$D$26,DU$3="Dimanche",$I44*[1]Données!$F$26,$B44="SSIAP3",$I44*[1]Données!$C$26)</f>
        <v>#N/A</v>
      </c>
      <c r="ED47" s="58" t="e">
        <f>_xlfn.IFS(EB$7="X",$J44*[1]Données!$I$26,DU$3="Samedi",$J44*[1]Données!$D$26,DU$3="Dimanche",$J44*[1]Données!$F$26,$B44="SSIAP3",$J44*[1]Données!$C$26)</f>
        <v>#N/A</v>
      </c>
      <c r="EE47" s="57" t="e">
        <f>_xlfn.IFS(EB$7="X",$K44*[1]Données!$I$26,DU$3="Samedi",$K44*[1]Données!$D$26,DU$3="Dimanche",$K44*[1]Données!$F$26,$B44="SSIAP3",$K44*[1]Données!$B$26)</f>
        <v>#N/A</v>
      </c>
      <c r="EF47" s="58">
        <f>IF($B44="SSIAP3",SUM(EB47:EE47),0)</f>
        <v>0</v>
      </c>
      <c r="EG47" s="73"/>
      <c r="EH47" s="73"/>
      <c r="EI47" s="76"/>
      <c r="EJ47" s="70"/>
      <c r="EK47" s="70"/>
      <c r="EL47" s="70"/>
      <c r="EM47" s="70"/>
      <c r="EN47" s="58">
        <f>_xlfn.IFS(EN$7="X",EJ$44*[1]Données!$H$26,EG$3="Samedi",EJ$44*[1]Données!$D$26,EG$3="Dimanche",EJ$44*[1]Données!$F$26,$B44="SSIAP3",EJ$44*[1]Données!$B$26)</f>
        <v>184</v>
      </c>
      <c r="EO47" s="58">
        <f>_xlfn.IFS(EN$7="X",$I44*[1]Données!$I$26,EG$3="Samedi",$I44*[1]Données!$D$26,EG$3="Dimanche",$I44*[1]Données!$F$26,$B44="SSIAP3",$I44*[1]Données!$C$26)</f>
        <v>368</v>
      </c>
      <c r="EP47" s="58">
        <f>_xlfn.IFS(EN$7="X",$J44*[1]Données!$I$26,EG$3="Samedi",$J44*[1]Données!$D$26,EG$3="Dimanche",$J44*[1]Données!$F$26,$B44="SSIAP3",$J44*[1]Données!$C$26)</f>
        <v>46</v>
      </c>
      <c r="EQ47" s="57">
        <f>_xlfn.IFS(EN$7="X",$K44*[1]Données!$I$26,EG$3="Samedi",$K44*[1]Données!$D$26,EG$3="Dimanche",$K44*[1]Données!$F$26,$B44="SSIAP3",$K44*[1]Données!$B$26)</f>
        <v>46.000000000000085</v>
      </c>
      <c r="ER47" s="58">
        <f>IF($B44="SSIAP3",SUM(EN47:EQ47),0)</f>
        <v>0</v>
      </c>
      <c r="ES47" s="73"/>
      <c r="ET47" s="73"/>
      <c r="EU47" s="76"/>
      <c r="EV47" s="70"/>
      <c r="EW47" s="70"/>
      <c r="EX47" s="70"/>
      <c r="EY47" s="70"/>
      <c r="EZ47" s="58">
        <f>_xlfn.IFS(EZ$7="X",EV$44*[1]Données!$H$26,ES$3="Samedi",EV$44*[1]Données!$D$26,ES$3="Dimanche",EV$44*[1]Données!$F$26,$B44="SSIAP3",EV$44*[1]Données!$B$26)</f>
        <v>202.4</v>
      </c>
      <c r="FA47" s="58">
        <f>_xlfn.IFS(EZ$7="X",$I44*[1]Données!$I$26,ES$3="Samedi",$I44*[1]Données!$D$26,ES$3="Dimanche",$I44*[1]Données!$F$26,$B44="SSIAP3",$I44*[1]Données!$C$26)</f>
        <v>404.8</v>
      </c>
      <c r="FB47" s="58">
        <f>_xlfn.IFS(EZ$7="X",$J44*[1]Données!$I$26,ES$3="Samedi",$J44*[1]Données!$D$26,ES$3="Dimanche",$J44*[1]Données!$F$26,$B44="SSIAP3",$J44*[1]Données!$C$26)</f>
        <v>50.6</v>
      </c>
      <c r="FC47" s="57">
        <f>_xlfn.IFS(EZ$7="X",$K44*[1]Données!$I$26,ES$3="Samedi",$K44*[1]Données!$D$26,ES$3="Dimanche",$K44*[1]Données!$F$26,$B44="SSIAP3",$K44*[1]Données!$B$26)</f>
        <v>50.600000000000094</v>
      </c>
      <c r="FD47" s="58">
        <f>IF($B44="SSIAP3",SUM(EZ47:FC47),0)</f>
        <v>0</v>
      </c>
      <c r="FE47" s="73"/>
      <c r="FF47" s="73"/>
      <c r="FG47" s="76"/>
      <c r="FH47" s="70"/>
      <c r="FI47" s="70"/>
      <c r="FJ47" s="70"/>
      <c r="FK47" s="70"/>
      <c r="FL47" s="58" t="e">
        <f>_xlfn.IFS(FL$7="X",FH$44*[1]Données!$H$26,FE$3="Samedi",FH$44*[1]Données!$D$26,FE$3="Dimanche",FH$44*[1]Données!$F$26,$B44="SSIAP3",FH$44*[1]Données!$B$26)</f>
        <v>#N/A</v>
      </c>
      <c r="FM47" s="58" t="e">
        <f>_xlfn.IFS(FL$7="X",$I44*[1]Données!$I$26,FE$3="Samedi",$I44*[1]Données!$D$26,FE$3="Dimanche",$I44*[1]Données!$F$26,$B44="SSIAP3",$I44*[1]Données!$C$26)</f>
        <v>#N/A</v>
      </c>
      <c r="FN47" s="58" t="e">
        <f>_xlfn.IFS(FL$7="X",$J44*[1]Données!$I$26,FE$3="Samedi",$J44*[1]Données!$D$26,FE$3="Dimanche",$J44*[1]Données!$F$26,$B44="SSIAP3",$J44*[1]Données!$C$26)</f>
        <v>#N/A</v>
      </c>
      <c r="FO47" s="57" t="e">
        <f>_xlfn.IFS(FL$7="X",$K44*[1]Données!$I$26,FE$3="Samedi",$K44*[1]Données!$D$26,FE$3="Dimanche",$K44*[1]Données!$F$26,$B44="SSIAP3",$K44*[1]Données!$B$26)</f>
        <v>#N/A</v>
      </c>
      <c r="FP47" s="58">
        <f>IF($B44="SSIAP3",SUM(FL47:FO47),0)</f>
        <v>0</v>
      </c>
      <c r="FQ47" s="73"/>
      <c r="FR47" s="73"/>
      <c r="FS47" s="76"/>
      <c r="FT47" s="70"/>
      <c r="FU47" s="70"/>
      <c r="FV47" s="70"/>
      <c r="FW47" s="70"/>
      <c r="FX47" s="58" t="e">
        <f>_xlfn.IFS(FX$7="X",FT$44*[1]Données!$H$26,FQ$3="Samedi",FT$44*[1]Données!$D$26,FQ$3="Dimanche",FT$44*[1]Données!$F$26,$B44="SSIAP3",FT$44*[1]Données!$B$26)</f>
        <v>#N/A</v>
      </c>
      <c r="FY47" s="58" t="e">
        <f>_xlfn.IFS(FX$7="X",$I44*[1]Données!$I$26,FQ$3="Samedi",$I44*[1]Données!$D$26,FQ$3="Dimanche",$I44*[1]Données!$F$26,$B44="SSIAP3",$I44*[1]Données!$C$26)</f>
        <v>#N/A</v>
      </c>
      <c r="FZ47" s="58" t="e">
        <f>_xlfn.IFS(FX$7="X",$J44*[1]Données!$I$26,FQ$3="Samedi",$J44*[1]Données!$D$26,FQ$3="Dimanche",$J44*[1]Données!$F$26,$B44="SSIAP3",$J44*[1]Données!$C$26)</f>
        <v>#N/A</v>
      </c>
      <c r="GA47" s="57" t="e">
        <f>_xlfn.IFS(FX$7="X",$K44*[1]Données!$I$26,FQ$3="Samedi",$K44*[1]Données!$D$26,FQ$3="Dimanche",$K44*[1]Données!$F$26,$B44="SSIAP3",$K44*[1]Données!$B$26)</f>
        <v>#N/A</v>
      </c>
      <c r="GB47" s="58">
        <f>IF($B44="SSIAP3",SUM(FX47:GA47),0)</f>
        <v>0</v>
      </c>
      <c r="GC47" s="73"/>
      <c r="GD47" s="73"/>
      <c r="GE47" s="76"/>
      <c r="GF47" s="70"/>
      <c r="GG47" s="70"/>
      <c r="GH47" s="70"/>
      <c r="GI47" s="70"/>
      <c r="GJ47" s="58" t="e">
        <f>_xlfn.IFS(GJ$7="X",GF$44*[1]Données!$H$26,GC$3="Samedi",GF$44*[1]Données!$D$26,GC$3="Dimanche",GF$44*[1]Données!$F$26,$B44="SSIAP3",GF$44*[1]Données!$B$26)</f>
        <v>#N/A</v>
      </c>
      <c r="GK47" s="58" t="e">
        <f>_xlfn.IFS(GJ$7="X",$I44*[1]Données!$I$26,GC$3="Samedi",$I44*[1]Données!$D$26,GC$3="Dimanche",$I44*[1]Données!$F$26,$B44="SSIAP3",$I44*[1]Données!$C$26)</f>
        <v>#N/A</v>
      </c>
      <c r="GL47" s="58" t="e">
        <f>_xlfn.IFS(GJ$7="X",$J44*[1]Données!$I$26,GC$3="Samedi",$J44*[1]Données!$D$26,GC$3="Dimanche",$J44*[1]Données!$F$26,$B44="SSIAP3",$J44*[1]Données!$C$26)</f>
        <v>#N/A</v>
      </c>
      <c r="GM47" s="57" t="e">
        <f>_xlfn.IFS(GJ$7="X",$K44*[1]Données!$I$26,GC$3="Samedi",$K44*[1]Données!$D$26,GC$3="Dimanche",$K44*[1]Données!$F$26,$B44="SSIAP3",$K44*[1]Données!$B$26)</f>
        <v>#N/A</v>
      </c>
      <c r="GN47" s="58">
        <f>IF($B44="SSIAP3",SUM(GJ47:GM47),0)</f>
        <v>0</v>
      </c>
      <c r="GO47" s="73"/>
      <c r="GP47" s="73"/>
      <c r="GQ47" s="76"/>
      <c r="GR47" s="70"/>
      <c r="GS47" s="70"/>
      <c r="GT47" s="70"/>
      <c r="GU47" s="70"/>
      <c r="GV47" s="58" t="e">
        <f>_xlfn.IFS(GV$7="X",GR$44*[1]Données!$H$26,GO$3="Samedi",GR$44*[1]Données!$D$26,GO$3="Dimanche",GR$44*[1]Données!$F$26,$B44="SSIAP3",GR$44*[1]Données!$B$26)</f>
        <v>#N/A</v>
      </c>
      <c r="GW47" s="58" t="e">
        <f>_xlfn.IFS(GV$7="X",$I44*[1]Données!$I$26,GO$3="Samedi",$I44*[1]Données!$D$26,GO$3="Dimanche",$I44*[1]Données!$F$26,$B44="SSIAP3",$I44*[1]Données!$C$26)</f>
        <v>#N/A</v>
      </c>
      <c r="GX47" s="58" t="e">
        <f>_xlfn.IFS(GV$7="X",$J44*[1]Données!$I$26,GO$3="Samedi",$J44*[1]Données!$D$26,GO$3="Dimanche",$J44*[1]Données!$F$26,$B44="SSIAP3",$J44*[1]Données!$C$26)</f>
        <v>#N/A</v>
      </c>
      <c r="GY47" s="57" t="e">
        <f>_xlfn.IFS(GV$7="X",$K44*[1]Données!$I$26,GO$3="Samedi",$K44*[1]Données!$D$26,GO$3="Dimanche",$K44*[1]Données!$F$26,$B44="SSIAP3",$K44*[1]Données!$B$26)</f>
        <v>#N/A</v>
      </c>
      <c r="GZ47" s="58">
        <f>IF($B44="SSIAP3",SUM(GV47:GY47),0)</f>
        <v>0</v>
      </c>
      <c r="HA47" s="73"/>
      <c r="HB47" s="73"/>
      <c r="HC47" s="76"/>
      <c r="HD47" s="70"/>
      <c r="HE47" s="70"/>
      <c r="HF47" s="70"/>
      <c r="HG47" s="70"/>
      <c r="HH47" s="58" t="e">
        <f>_xlfn.IFS(HH$7="X",HD$44*[1]Données!$H$26,HA$3="Samedi",HD$44*[1]Données!$D$26,HA$3="Dimanche",HD$44*[1]Données!$F$26,$B44="SSIAP3",HD$44*[1]Données!$B$26)</f>
        <v>#N/A</v>
      </c>
      <c r="HI47" s="58" t="e">
        <f>_xlfn.IFS(HH$7="X",$I44*[1]Données!$I$26,HA$3="Samedi",$I44*[1]Données!$D$26,HA$3="Dimanche",$I44*[1]Données!$F$26,$B44="SSIAP3",$I44*[1]Données!$C$26)</f>
        <v>#N/A</v>
      </c>
      <c r="HJ47" s="58" t="e">
        <f>_xlfn.IFS(HH$7="X",$J44*[1]Données!$I$26,HA$3="Samedi",$J44*[1]Données!$D$26,HA$3="Dimanche",$J44*[1]Données!$F$26,$B44="SSIAP3",$J44*[1]Données!$C$26)</f>
        <v>#N/A</v>
      </c>
      <c r="HK47" s="57" t="e">
        <f>_xlfn.IFS(HH$7="X",$K44*[1]Données!$I$26,HA$3="Samedi",$K44*[1]Données!$D$26,HA$3="Dimanche",$K44*[1]Données!$F$26,$B44="SSIAP3",$K44*[1]Données!$B$26)</f>
        <v>#N/A</v>
      </c>
      <c r="HL47" s="58">
        <f>IF($B44="SSIAP3",SUM(HH47:HK47),0)</f>
        <v>0</v>
      </c>
      <c r="HM47" s="73"/>
      <c r="HN47" s="73"/>
      <c r="HO47" s="76"/>
      <c r="HP47" s="70"/>
      <c r="HQ47" s="70"/>
      <c r="HR47" s="70"/>
      <c r="HS47" s="70"/>
      <c r="HT47" s="58">
        <f>_xlfn.IFS(HT$7="X",HP$44*[1]Données!$H$26,HM$3="Samedi",HP$44*[1]Données!$D$26,HM$3="Dimanche",HP$44*[1]Données!$F$26,$B44="SSIAP3",HP$44*[1]Données!$B$26)</f>
        <v>184</v>
      </c>
      <c r="HU47" s="58">
        <f>_xlfn.IFS(HT$7="X",$I44*[1]Données!$I$26,HM$3="Samedi",$I44*[1]Données!$D$26,HM$3="Dimanche",$I44*[1]Données!$F$26,$B44="SSIAP3",$I44*[1]Données!$C$26)</f>
        <v>368</v>
      </c>
      <c r="HV47" s="58">
        <f>_xlfn.IFS(HT$7="X",$J44*[1]Données!$I$26,HM$3="Samedi",$J44*[1]Données!$D$26,HM$3="Dimanche",$J44*[1]Données!$F$26,$B44="SSIAP3",$J44*[1]Données!$C$26)</f>
        <v>46</v>
      </c>
      <c r="HW47" s="57">
        <f>_xlfn.IFS(HT$7="X",$K44*[1]Données!$I$26,HM$3="Samedi",$K44*[1]Données!$D$26,HM$3="Dimanche",$K44*[1]Données!$F$26,$B44="SSIAP3",$K44*[1]Données!$B$26)</f>
        <v>46.000000000000085</v>
      </c>
      <c r="HX47" s="58">
        <f>IF($B44="SSIAP3",SUM(HT47:HW47),0)</f>
        <v>0</v>
      </c>
      <c r="HY47" s="73"/>
      <c r="HZ47" s="73"/>
      <c r="IA47" s="76"/>
      <c r="IB47" s="70"/>
      <c r="IC47" s="70"/>
      <c r="ID47" s="70"/>
      <c r="IE47" s="70"/>
      <c r="IF47" s="58">
        <f>_xlfn.IFS(IF$7="X",IB$44*[1]Données!$H$26,HY$3="Samedi",IB$44*[1]Données!$D$26,HY$3="Dimanche",IB$44*[1]Données!$F$26,$B44="SSIAP3",IB$44*[1]Données!$B$26)</f>
        <v>202.4</v>
      </c>
      <c r="IG47" s="58">
        <f>_xlfn.IFS(IF$7="X",$I44*[1]Données!$I$26,HY$3="Samedi",$I44*[1]Données!$D$26,HY$3="Dimanche",$I44*[1]Données!$F$26,$B44="SSIAP3",$I44*[1]Données!$C$26)</f>
        <v>404.8</v>
      </c>
      <c r="IH47" s="58">
        <f>_xlfn.IFS(IF$7="X",$J44*[1]Données!$I$26,HY$3="Samedi",$J44*[1]Données!$D$26,HY$3="Dimanche",$J44*[1]Données!$F$26,$B44="SSIAP3",$J44*[1]Données!$C$26)</f>
        <v>50.6</v>
      </c>
      <c r="II47" s="57">
        <f>_xlfn.IFS(IF$7="X",$K44*[1]Données!$I$26,HY$3="Samedi",$K44*[1]Données!$D$26,HY$3="Dimanche",$K44*[1]Données!$F$26,$B44="SSIAP3",$K44*[1]Données!$B$26)</f>
        <v>50.600000000000094</v>
      </c>
      <c r="IJ47" s="58">
        <f>IF($B44="SSIAP3",SUM(IF47:II47),0)</f>
        <v>0</v>
      </c>
      <c r="IK47" s="73"/>
      <c r="IL47" s="73"/>
      <c r="IM47" s="76"/>
      <c r="IN47" s="70"/>
      <c r="IO47" s="70"/>
      <c r="IP47" s="70"/>
      <c r="IQ47" s="70"/>
      <c r="IR47" s="58" t="e">
        <f>_xlfn.IFS(IR$7="X",IN$44*[1]Données!$H$26,IK$3="Samedi",IN$44*[1]Données!$D$26,IK$3="Dimanche",IN$44*[1]Données!$F$26,$B44="SSIAP3",IN$44*[1]Données!$B$26)</f>
        <v>#N/A</v>
      </c>
      <c r="IS47" s="58" t="e">
        <f>_xlfn.IFS(IR$7="X",$I44*[1]Données!$I$26,IK$3="Samedi",$I44*[1]Données!$D$26,IK$3="Dimanche",$I44*[1]Données!$F$26,$B44="SSIAP3",$I44*[1]Données!$C$26)</f>
        <v>#N/A</v>
      </c>
      <c r="IT47" s="58" t="e">
        <f>_xlfn.IFS(IR$7="X",$J44*[1]Données!$I$26,IK$3="Samedi",$J44*[1]Données!$D$26,IK$3="Dimanche",$J44*[1]Données!$F$26,$B44="SSIAP3",$J44*[1]Données!$C$26)</f>
        <v>#N/A</v>
      </c>
      <c r="IU47" s="57" t="e">
        <f>_xlfn.IFS(IR$7="X",$K44*[1]Données!$I$26,IK$3="Samedi",$K44*[1]Données!$D$26,IK$3="Dimanche",$K44*[1]Données!$F$26,$B44="SSIAP3",$K44*[1]Données!$B$26)</f>
        <v>#N/A</v>
      </c>
      <c r="IV47" s="58">
        <f>IF($B44="SSIAP3",SUM(IR47:IU47),0)</f>
        <v>0</v>
      </c>
      <c r="IW47" s="73"/>
      <c r="IX47" s="73"/>
      <c r="IY47" s="76"/>
      <c r="IZ47" s="70"/>
      <c r="JA47" s="70"/>
      <c r="JB47" s="70"/>
      <c r="JC47" s="70"/>
      <c r="JD47" s="58" t="e">
        <f>_xlfn.IFS(JD$7="X",IZ$44*[1]Données!$H$26,IW$3="Samedi",IZ$44*[1]Données!$D$26,IW$3="Dimanche",IZ$44*[1]Données!$F$26,$B44="SSIAP3",IZ$44*[1]Données!$B$26)</f>
        <v>#N/A</v>
      </c>
      <c r="JE47" s="58" t="e">
        <f>_xlfn.IFS(JD$7="X",$I44*[1]Données!$I$26,IW$3="Samedi",$I44*[1]Données!$D$26,IW$3="Dimanche",$I44*[1]Données!$F$26,$B44="SSIAP3",$I44*[1]Données!$C$26)</f>
        <v>#N/A</v>
      </c>
      <c r="JF47" s="58" t="e">
        <f>_xlfn.IFS(JD$7="X",$J44*[1]Données!$I$26,IW$3="Samedi",$J44*[1]Données!$D$26,IW$3="Dimanche",$J44*[1]Données!$F$26,$B44="SSIAP3",$J44*[1]Données!$C$26)</f>
        <v>#N/A</v>
      </c>
      <c r="JG47" s="57" t="e">
        <f>_xlfn.IFS(JD$7="X",$K44*[1]Données!$I$26,IW$3="Samedi",$K44*[1]Données!$D$26,IW$3="Dimanche",$K44*[1]Données!$F$26,$B44="SSIAP3",$K44*[1]Données!$B$26)</f>
        <v>#N/A</v>
      </c>
      <c r="JH47" s="58">
        <f>IF($B44="SSIAP3",SUM(JD47:JG47),0)</f>
        <v>0</v>
      </c>
      <c r="JI47" s="73"/>
      <c r="JJ47" s="73"/>
      <c r="JK47" s="76"/>
      <c r="JL47" s="70"/>
      <c r="JM47" s="70"/>
      <c r="JN47" s="70"/>
      <c r="JO47" s="70"/>
      <c r="JP47" s="58" t="e">
        <f>_xlfn.IFS(JP$7="X",JL$44*[1]Données!$H$26,JI$3="Samedi",JL$44*[1]Données!$D$26,JI$3="Dimanche",JL$44*[1]Données!$F$26,$B44="SSIAP3",JL$44*[1]Données!$B$26)</f>
        <v>#N/A</v>
      </c>
      <c r="JQ47" s="58" t="e">
        <f>_xlfn.IFS(JP$7="X",$I44*[1]Données!$I$26,JI$3="Samedi",$I44*[1]Données!$D$26,JI$3="Dimanche",$I44*[1]Données!$F$26,$B44="SSIAP3",$I44*[1]Données!$C$26)</f>
        <v>#N/A</v>
      </c>
      <c r="JR47" s="58" t="e">
        <f>_xlfn.IFS(JP$7="X",$J44*[1]Données!$I$26,JI$3="Samedi",$J44*[1]Données!$D$26,JI$3="Dimanche",$J44*[1]Données!$F$26,$B44="SSIAP3",$J44*[1]Données!$C$26)</f>
        <v>#N/A</v>
      </c>
      <c r="JS47" s="57" t="e">
        <f>_xlfn.IFS(JP$7="X",$K44*[1]Données!$I$26,JI$3="Samedi",$K44*[1]Données!$D$26,JI$3="Dimanche",$K44*[1]Données!$F$26,$B44="SSIAP3",$K44*[1]Données!$B$26)</f>
        <v>#N/A</v>
      </c>
      <c r="JT47" s="58">
        <f>IF($B44="SSIAP3",SUM(JP47:JS47),0)</f>
        <v>0</v>
      </c>
      <c r="JU47" s="73"/>
      <c r="JV47" s="73"/>
      <c r="JW47" s="76"/>
      <c r="JX47" s="70"/>
      <c r="JY47" s="70"/>
      <c r="JZ47" s="70"/>
      <c r="KA47" s="70"/>
      <c r="KB47" s="58" t="e">
        <f>_xlfn.IFS(KB$7="X",JX$44*[1]Données!$H$26,JU$3="Samedi",JX$44*[1]Données!$D$26,JU$3="Dimanche",JX$44*[1]Données!$F$26,$B44="SSIAP3",JX$44*[1]Données!$B$26)</f>
        <v>#N/A</v>
      </c>
      <c r="KC47" s="58" t="e">
        <f>_xlfn.IFS(KB$7="X",$I44*[1]Données!$I$26,JU$3="Samedi",$I44*[1]Données!$D$26,JU$3="Dimanche",$I44*[1]Données!$F$26,$B44="SSIAP3",$I44*[1]Données!$C$26)</f>
        <v>#N/A</v>
      </c>
      <c r="KD47" s="58" t="e">
        <f>_xlfn.IFS(KB$7="X",$J44*[1]Données!$I$26,JU$3="Samedi",$J44*[1]Données!$D$26,JU$3="Dimanche",$J44*[1]Données!$F$26,$B44="SSIAP3",$J44*[1]Données!$C$26)</f>
        <v>#N/A</v>
      </c>
      <c r="KE47" s="57" t="e">
        <f>_xlfn.IFS(KB$7="X",$K44*[1]Données!$I$26,JU$3="Samedi",$K44*[1]Données!$D$26,JU$3="Dimanche",$K44*[1]Données!$F$26,$B44="SSIAP3",$K44*[1]Données!$B$26)</f>
        <v>#N/A</v>
      </c>
      <c r="KF47" s="58">
        <f>IF($B44="SSIAP3",SUM(KB47:KE47),0)</f>
        <v>0</v>
      </c>
      <c r="KG47" s="73"/>
      <c r="KH47" s="73"/>
      <c r="KI47" s="76"/>
      <c r="KJ47" s="70"/>
      <c r="KK47" s="70"/>
      <c r="KL47" s="70"/>
      <c r="KM47" s="70"/>
      <c r="KN47" s="58" t="e">
        <f>_xlfn.IFS(KN$7="X",KJ$44*[1]Données!$H$26,KG$3="Samedi",KJ$44*[1]Données!$D$26,KG$3="Dimanche",KJ$44*[1]Données!$F$26,$B44="SSIAP3",KJ$44*[1]Données!$B$26)</f>
        <v>#N/A</v>
      </c>
      <c r="KO47" s="58" t="e">
        <f>_xlfn.IFS(KN$7="X",$I44*[1]Données!$I$26,KG$3="Samedi",$I44*[1]Données!$D$26,KG$3="Dimanche",$I44*[1]Données!$F$26,$B44="SSIAP3",$I44*[1]Données!$C$26)</f>
        <v>#N/A</v>
      </c>
      <c r="KP47" s="58" t="e">
        <f>_xlfn.IFS(KN$7="X",$J44*[1]Données!$I$26,KG$3="Samedi",$J44*[1]Données!$D$26,KG$3="Dimanche",$J44*[1]Données!$F$26,$B44="SSIAP3",$J44*[1]Données!$C$26)</f>
        <v>#N/A</v>
      </c>
      <c r="KQ47" s="57" t="e">
        <f>_xlfn.IFS(KN$7="X",$K44*[1]Données!$I$26,KG$3="Samedi",$K44*[1]Données!$D$26,KG$3="Dimanche",$K44*[1]Données!$F$26,$B44="SSIAP3",$K44*[1]Données!$B$26)</f>
        <v>#N/A</v>
      </c>
      <c r="KR47" s="58">
        <f>IF($B44="SSIAP3",SUM(KN47:KQ47),0)</f>
        <v>0</v>
      </c>
      <c r="KS47" s="73"/>
      <c r="KT47" s="73"/>
      <c r="KU47" s="76"/>
      <c r="KV47" s="70"/>
      <c r="KW47" s="70"/>
      <c r="KX47" s="70"/>
      <c r="KY47" s="70"/>
      <c r="KZ47" s="58">
        <f>_xlfn.IFS(KZ$7="X",KV$44*[1]Données!$H$26,KS$3="Samedi",KV$44*[1]Données!$D$26,KS$3="Dimanche",KV$44*[1]Données!$F$26,$B44="SSIAP3",KV$44*[1]Données!$B$26)</f>
        <v>184</v>
      </c>
      <c r="LA47" s="58">
        <f>_xlfn.IFS(KZ$7="X",$I44*[1]Données!$I$26,KS$3="Samedi",$I44*[1]Données!$D$26,KS$3="Dimanche",$I44*[1]Données!$F$26,$B44="SSIAP3",$I44*[1]Données!$C$26)</f>
        <v>368</v>
      </c>
      <c r="LB47" s="58">
        <f>_xlfn.IFS(KZ$7="X",$J44*[1]Données!$I$26,KS$3="Samedi",$J44*[1]Données!$D$26,KS$3="Dimanche",$J44*[1]Données!$F$26,$B44="SSIAP3",$J44*[1]Données!$C$26)</f>
        <v>46</v>
      </c>
      <c r="LC47" s="57">
        <f>_xlfn.IFS(KZ$7="X",$K44*[1]Données!$I$26,KS$3="Samedi",$K44*[1]Données!$D$26,KS$3="Dimanche",$K44*[1]Données!$F$26,$B44="SSIAP3",$K44*[1]Données!$B$26)</f>
        <v>46.000000000000085</v>
      </c>
      <c r="LD47" s="58">
        <f>IF($B44="SSIAP3",SUM(KZ47:LC47),0)</f>
        <v>0</v>
      </c>
      <c r="LE47" s="73"/>
      <c r="LF47" s="73"/>
      <c r="LG47" s="76"/>
      <c r="LH47" s="70"/>
      <c r="LI47" s="70"/>
      <c r="LJ47" s="70"/>
      <c r="LK47" s="70"/>
      <c r="LL47" s="58">
        <f>_xlfn.IFS(LL$7="X",LH$44*[1]Données!$H$26,LE$3="Samedi",LH$44*[1]Données!$D$26,LE$3="Dimanche",LH$44*[1]Données!$F$26,$B44="SSIAP3",LH$44*[1]Données!$B$26)</f>
        <v>202.4</v>
      </c>
      <c r="LM47" s="58">
        <f>_xlfn.IFS(LL$7="X",$I44*[1]Données!$I$26,LE$3="Samedi",$I44*[1]Données!$D$26,LE$3="Dimanche",$I44*[1]Données!$F$26,$B44="SSIAP3",$I44*[1]Données!$C$26)</f>
        <v>404.8</v>
      </c>
      <c r="LN47" s="58">
        <f>_xlfn.IFS(LL$7="X",$J44*[1]Données!$I$26,LE$3="Samedi",$J44*[1]Données!$D$26,LE$3="Dimanche",$J44*[1]Données!$F$26,$B44="SSIAP3",$J44*[1]Données!$C$26)</f>
        <v>50.6</v>
      </c>
      <c r="LO47" s="57">
        <f>_xlfn.IFS(LL$7="X",$K44*[1]Données!$I$26,LE$3="Samedi",$K44*[1]Données!$D$26,LE$3="Dimanche",$K44*[1]Données!$F$26,$B44="SSIAP3",$K44*[1]Données!$B$26)</f>
        <v>50.600000000000094</v>
      </c>
      <c r="LP47" s="58">
        <f>IF($B44="SSIAP3",SUM(LL47:LO47),0)</f>
        <v>0</v>
      </c>
      <c r="LQ47" s="73"/>
      <c r="LR47" s="73"/>
      <c r="LS47" s="76"/>
      <c r="LT47" s="70"/>
      <c r="LU47" s="70"/>
      <c r="LV47" s="70"/>
      <c r="LW47" s="70"/>
      <c r="LX47" s="58" t="e">
        <f>_xlfn.IFS(LX$7="X",LT$44*[1]Données!$H$26,LQ$3="Samedi",LT$44*[1]Données!$D$26,LQ$3="Dimanche",LT$44*[1]Données!$F$26,$B44="SSIAP3",LT$44*[1]Données!$B$26)</f>
        <v>#N/A</v>
      </c>
      <c r="LY47" s="58" t="e">
        <f>_xlfn.IFS(LX$7="X",$I44*[1]Données!$I$26,LQ$3="Samedi",$I44*[1]Données!$D$26,LQ$3="Dimanche",$I44*[1]Données!$F$26,$B44="SSIAP3",$I44*[1]Données!$C$26)</f>
        <v>#N/A</v>
      </c>
      <c r="LZ47" s="58" t="e">
        <f>_xlfn.IFS(LX$7="X",$J44*[1]Données!$I$26,LQ$3="Samedi",$J44*[1]Données!$D$26,LQ$3="Dimanche",$J44*[1]Données!$F$26,$B44="SSIAP3",$J44*[1]Données!$C$26)</f>
        <v>#N/A</v>
      </c>
      <c r="MA47" s="57" t="e">
        <f>_xlfn.IFS(LX$7="X",$K44*[1]Données!$I$26,LQ$3="Samedi",$K44*[1]Données!$D$26,LQ$3="Dimanche",$K44*[1]Données!$F$26,$B44="SSIAP3",$K44*[1]Données!$B$26)</f>
        <v>#N/A</v>
      </c>
      <c r="MB47" s="58">
        <f>IF($B44="SSIAP3",SUM(LX47:MA47),0)</f>
        <v>0</v>
      </c>
      <c r="MC47" s="73"/>
      <c r="MD47" s="73"/>
      <c r="ME47" s="76"/>
      <c r="MF47" s="70"/>
      <c r="MG47" s="70"/>
      <c r="MH47" s="70"/>
      <c r="MI47" s="70"/>
      <c r="MJ47" s="58" t="e">
        <f>_xlfn.IFS(MJ$7="X",MF$44*[1]Données!$H$26,MC$3="Samedi",MF$44*[1]Données!$D$26,MC$3="Dimanche",MF$44*[1]Données!$F$26,$B44="SSIAP3",MF$44*[1]Données!$B$26)</f>
        <v>#N/A</v>
      </c>
      <c r="MK47" s="58" t="e">
        <f>_xlfn.IFS(MJ$7="X",$I44*[1]Données!$I$26,MC$3="Samedi",$I44*[1]Données!$D$26,MC$3="Dimanche",$I44*[1]Données!$F$26,$B44="SSIAP3",$I44*[1]Données!$C$26)</f>
        <v>#N/A</v>
      </c>
      <c r="ML47" s="58" t="e">
        <f>_xlfn.IFS(MJ$7="X",$J44*[1]Données!$I$26,MC$3="Samedi",$J44*[1]Données!$D$26,MC$3="Dimanche",$J44*[1]Données!$F$26,$B44="SSIAP3",$J44*[1]Données!$C$26)</f>
        <v>#N/A</v>
      </c>
      <c r="MM47" s="57" t="e">
        <f>_xlfn.IFS(MJ$7="X",$K44*[1]Données!$I$26,MC$3="Samedi",$K44*[1]Données!$D$26,MC$3="Dimanche",$K44*[1]Données!$F$26,$B44="SSIAP3",$K44*[1]Données!$B$26)</f>
        <v>#N/A</v>
      </c>
      <c r="MN47" s="58">
        <f>IF($B44="SSIAP3",SUM(MJ47:MM47),0)</f>
        <v>0</v>
      </c>
      <c r="MO47" s="73"/>
      <c r="MP47" s="73"/>
      <c r="MQ47" s="76"/>
      <c r="MR47" s="70"/>
      <c r="MS47" s="70"/>
      <c r="MT47" s="70"/>
      <c r="MU47" s="70"/>
      <c r="MV47" s="58" t="e">
        <f>_xlfn.IFS(MV$7="X",MR$44*[1]Données!$H$26,MO$3="Samedi",MR$44*[1]Données!$D$26,MO$3="Dimanche",MR$44*[1]Données!$F$26,$B44="SSIAP3",MR$44*[1]Données!$B$26)</f>
        <v>#N/A</v>
      </c>
      <c r="MW47" s="58" t="e">
        <f>_xlfn.IFS(MV$7="X",$I44*[1]Données!$I$26,MO$3="Samedi",$I44*[1]Données!$D$26,MO$3="Dimanche",$I44*[1]Données!$F$26,$B44="SSIAP3",$I44*[1]Données!$C$26)</f>
        <v>#N/A</v>
      </c>
      <c r="MX47" s="58" t="e">
        <f>_xlfn.IFS(MV$7="X",$J44*[1]Données!$I$26,MO$3="Samedi",$J44*[1]Données!$D$26,MO$3="Dimanche",$J44*[1]Données!$F$26,$B44="SSIAP3",$J44*[1]Données!$C$26)</f>
        <v>#N/A</v>
      </c>
      <c r="MY47" s="57" t="e">
        <f>_xlfn.IFS(MV$7="X",$K44*[1]Données!$I$26,MO$3="Samedi",$K44*[1]Données!$D$26,MO$3="Dimanche",$K44*[1]Données!$F$26,$B44="SSIAP3",$K44*[1]Données!$B$26)</f>
        <v>#N/A</v>
      </c>
      <c r="MZ47" s="58">
        <f>IF($B44="SSIAP3",SUM(MV47:MY47),0)</f>
        <v>0</v>
      </c>
      <c r="NA47" s="73"/>
      <c r="NB47" s="73"/>
      <c r="NC47" s="76"/>
      <c r="ND47" s="70"/>
      <c r="NE47" s="70"/>
      <c r="NF47" s="70"/>
      <c r="NG47" s="70"/>
      <c r="NH47" s="58" t="e">
        <f>_xlfn.IFS(NH$7="X",ND$44*[1]Données!$H$26,NA$3="Samedi",ND$44*[1]Données!$D$26,NA$3="Dimanche",ND$44*[1]Données!$F$26,$B44="SSIAP3",ND$44*[1]Données!$B$26)</f>
        <v>#N/A</v>
      </c>
      <c r="NI47" s="58" t="e">
        <f>_xlfn.IFS(NH$7="X",$I44*[1]Données!$I$26,NA$3="Samedi",$I44*[1]Données!$D$26,NA$3="Dimanche",$I44*[1]Données!$F$26,$B44="SSIAP3",$I44*[1]Données!$C$26)</f>
        <v>#N/A</v>
      </c>
      <c r="NJ47" s="58" t="e">
        <f>_xlfn.IFS(NH$7="X",$J44*[1]Données!$I$26,NA$3="Samedi",$J44*[1]Données!$D$26,NA$3="Dimanche",$J44*[1]Données!$F$26,$B44="SSIAP3",$J44*[1]Données!$C$26)</f>
        <v>#N/A</v>
      </c>
      <c r="NK47" s="57" t="e">
        <f>_xlfn.IFS(NH$7="X",$K44*[1]Données!$I$26,NA$3="Samedi",$K44*[1]Données!$D$26,NA$3="Dimanche",$K44*[1]Données!$F$26,$B44="SSIAP3",$K44*[1]Données!$B$26)</f>
        <v>#N/A</v>
      </c>
      <c r="NL47" s="58">
        <f>IF($B44="SSIAP3",SUM(NH47:NK47),0)</f>
        <v>0</v>
      </c>
      <c r="NM47" s="54">
        <f>IF($B44="SSIAP3",SUM($P47+$AB47+$AN47+$AZ47+$BL47+$BX47+$CJ47+$CV47+$DH47+$DT47+$EF47+$ER47+$FD47+$FP47+$GB46+$GB47+$GN47+$GZ47+$HL47+$HX47+$IJ47+$IV47+$JH47+$JT47+$KF47+$KR47+$LD47+$LP47+$MB47+$MN47+$MZ47+$NL47),0)</f>
        <v>0</v>
      </c>
    </row>
    <row r="48" spans="1:377" hidden="1">
      <c r="A48" s="78"/>
      <c r="B48" s="81"/>
      <c r="C48" s="81"/>
      <c r="D48" s="51"/>
      <c r="E48" s="72"/>
      <c r="F48" s="72"/>
      <c r="G48" s="75"/>
      <c r="H48" s="69"/>
      <c r="I48" s="69"/>
      <c r="J48" s="69"/>
      <c r="K48" s="69"/>
      <c r="L48" s="57" t="e">
        <f>_xlfn.IFS(L$7="X",#REF!*[1]Données!$H$24,E$3="Samedi",#REF!*[1]Données!$D$24,E$3="Dimanche",#REF!*[1]Données!$F$24,#REF!="SSIAP1",#REF!*[1]Données!$B$24)</f>
        <v>#REF!</v>
      </c>
      <c r="M48" s="57" t="e">
        <f>_xlfn.IFS(L$7="X",#REF!*[1]Données!$I$24,E$3="Samedi",#REF!*[1]Données!$D$24,E$3="Dimanche",#REF!*[1]Données!$F$24,#REF!="SSIAP1",#REF!*[1]Données!$C$24)</f>
        <v>#REF!</v>
      </c>
      <c r="N48" s="57" t="e">
        <f>_xlfn.IFS(L$7="X",#REF!*[1]Données!$I$24,E$3="Samedi",#REF!*[1]Données!$D$24,E$3="Dimanche",#REF!*[1]Données!$F$24,#REF!="SSIAP1",#REF!*[1]Données!$C$24)</f>
        <v>#REF!</v>
      </c>
      <c r="O48" s="57" t="e">
        <f>_xlfn.IFS(L$7="X",#REF!*[1]Données!$I$24,E$3="Samedi",#REF!*[1]Données!$D$24,E$3="Dimanche",#REF!*[1]Données!$F$24,#REF!="SSIAP1",#REF!*[1]Données!$B$24)</f>
        <v>#REF!</v>
      </c>
      <c r="P48" s="57" t="e">
        <f>IF(#REF!="SSIAP1",SUM(L48:O48),0)</f>
        <v>#REF!</v>
      </c>
      <c r="Q48" s="72"/>
      <c r="R48" s="72"/>
      <c r="S48" s="75"/>
      <c r="T48" s="69"/>
      <c r="U48" s="69"/>
      <c r="V48" s="69"/>
      <c r="W48" s="69"/>
      <c r="X48" s="57" t="e">
        <f>_xlfn.IFS(X$7="X",#REF!*[1]Données!$H$24,Q$3="Samedi",#REF!*[1]Données!$D$24,Q$3="Dimanche",#REF!*[1]Données!$F$24,#REF!="SSIAP1",#REF!*[1]Données!$B$24)</f>
        <v>#REF!</v>
      </c>
      <c r="Y48" s="57" t="e">
        <f>_xlfn.IFS(X$7="X",#REF!*[1]Données!$I$24,Q$3="Samedi",#REF!*[1]Données!$D$24,Q$3="Dimanche",#REF!*[1]Données!$F$24,#REF!="SSIAP1",#REF!*[1]Données!$C$24)</f>
        <v>#REF!</v>
      </c>
      <c r="Z48" s="57" t="e">
        <f>_xlfn.IFS(X$7="X",#REF!*[1]Données!$I$24,Q$3="Samedi",#REF!*[1]Données!$D$24,Q$3="Dimanche",#REF!*[1]Données!$F$24,#REF!="SSIAP1",#REF!*[1]Données!$C$24)</f>
        <v>#REF!</v>
      </c>
      <c r="AA48" s="57" t="e">
        <f>_xlfn.IFS(X$7="X",#REF!*[1]Données!$I$24,Q$3="Samedi",#REF!*[1]Données!$D$24,Q$3="Dimanche",#REF!*[1]Données!$F$24,#REF!="SSIAP1",#REF!*[1]Données!$B$24)</f>
        <v>#REF!</v>
      </c>
      <c r="AB48" s="57" t="e">
        <f>IF(#REF!="SSIAP1",SUM(X48:AA48),0)</f>
        <v>#REF!</v>
      </c>
      <c r="AC48" s="72"/>
      <c r="AD48" s="72"/>
      <c r="AE48" s="75"/>
      <c r="AF48" s="69"/>
      <c r="AG48" s="69"/>
      <c r="AH48" s="69"/>
      <c r="AI48" s="69"/>
      <c r="AJ48" s="57" t="e">
        <f>_xlfn.IFS(AJ$7="X",#REF!*[1]Données!$H$24,AC$3="Samedi",#REF!*[1]Données!$D$24,AC$3="Dimanche",#REF!*[1]Données!$F$24,#REF!="SSIAP1",#REF!*[1]Données!$B$24)</f>
        <v>#REF!</v>
      </c>
      <c r="AK48" s="57" t="e">
        <f>_xlfn.IFS(AJ$7="X",#REF!*[1]Données!$I$24,AC$3="Samedi",#REF!*[1]Données!$D$24,AC$3="Dimanche",#REF!*[1]Données!$F$24,#REF!="SSIAP1",#REF!*[1]Données!$C$24)</f>
        <v>#REF!</v>
      </c>
      <c r="AL48" s="57" t="e">
        <f>_xlfn.IFS(AJ$7="X",#REF!*[1]Données!$I$24,AC$3="Samedi",#REF!*[1]Données!$D$24,AC$3="Dimanche",#REF!*[1]Données!$F$24,#REF!="SSIAP1",#REF!*[1]Données!$C$24)</f>
        <v>#REF!</v>
      </c>
      <c r="AM48" s="57" t="e">
        <f>_xlfn.IFS(AJ$7="X",#REF!*[1]Données!$I$24,AC$3="Samedi",#REF!*[1]Données!$D$24,AC$3="Dimanche",#REF!*[1]Données!$F$24,#REF!="SSIAP1",#REF!*[1]Données!$B$24)</f>
        <v>#REF!</v>
      </c>
      <c r="AN48" s="57" t="e">
        <f>IF(#REF!="SSIAP1",SUM(AJ48:AM48),0)</f>
        <v>#REF!</v>
      </c>
      <c r="AO48" s="72"/>
      <c r="AP48" s="72"/>
      <c r="AQ48" s="75"/>
      <c r="AR48" s="69"/>
      <c r="AS48" s="69"/>
      <c r="AT48" s="69"/>
      <c r="AU48" s="69"/>
      <c r="AV48" s="57" t="e">
        <f>_xlfn.IFS(AV$7="X",#REF!*[1]Données!$H$24,AO$3="Samedi",#REF!*[1]Données!$D$24,AO$3="Dimanche",#REF!*[1]Données!$F$24,#REF!="SSIAP1",#REF!*[1]Données!$B$24)</f>
        <v>#REF!</v>
      </c>
      <c r="AW48" s="57" t="e">
        <f>_xlfn.IFS(AV$7="X",#REF!*[1]Données!$I$24,AO$3="Samedi",#REF!*[1]Données!$D$24,AO$3="Dimanche",#REF!*[1]Données!$F$24,#REF!="SSIAP1",#REF!*[1]Données!$C$24)</f>
        <v>#REF!</v>
      </c>
      <c r="AX48" s="57" t="e">
        <f>_xlfn.IFS(AV$7="X",#REF!*[1]Données!$I$24,AO$3="Samedi",#REF!*[1]Données!$D$24,AO$3="Dimanche",#REF!*[1]Données!$F$24,#REF!="SSIAP1",#REF!*[1]Données!$C$24)</f>
        <v>#REF!</v>
      </c>
      <c r="AY48" s="57" t="e">
        <f>_xlfn.IFS(AV$7="X",#REF!*[1]Données!$I$24,AO$3="Samedi",#REF!*[1]Données!$D$24,AO$3="Dimanche",#REF!*[1]Données!$F$24,#REF!="SSIAP1",#REF!*[1]Données!$B$24)</f>
        <v>#REF!</v>
      </c>
      <c r="AZ48" s="57" t="e">
        <f>IF(#REF!="SSIAP1",SUM(AV48:AY48),0)</f>
        <v>#REF!</v>
      </c>
      <c r="BA48" s="72"/>
      <c r="BB48" s="72"/>
      <c r="BC48" s="75"/>
      <c r="BD48" s="69"/>
      <c r="BE48" s="69"/>
      <c r="BF48" s="69"/>
      <c r="BG48" s="69"/>
      <c r="BH48" s="57" t="e">
        <f>_xlfn.IFS(BH$7="X",#REF!*[1]Données!$H$24,BA$3="Samedi",#REF!*[1]Données!$D$24,BA$3="Dimanche",#REF!*[1]Données!$F$24,#REF!="SSIAP1",#REF!*[1]Données!$B$24)</f>
        <v>#REF!</v>
      </c>
      <c r="BI48" s="57" t="e">
        <f>_xlfn.IFS(BH$7="X",#REF!*[1]Données!$I$24,BA$3="Samedi",#REF!*[1]Données!$D$24,BA$3="Dimanche",#REF!*[1]Données!$F$24,#REF!="SSIAP1",#REF!*[1]Données!$C$24)</f>
        <v>#REF!</v>
      </c>
      <c r="BJ48" s="57" t="e">
        <f>_xlfn.IFS(BH$7="X",#REF!*[1]Données!$I$24,BA$3="Samedi",#REF!*[1]Données!$D$24,BA$3="Dimanche",#REF!*[1]Données!$F$24,#REF!="SSIAP1",#REF!*[1]Données!$C$24)</f>
        <v>#REF!</v>
      </c>
      <c r="BK48" s="57" t="e">
        <f>_xlfn.IFS(BH$7="X",#REF!*[1]Données!$I$24,BA$3="Samedi",#REF!*[1]Données!$D$24,BA$3="Dimanche",#REF!*[1]Données!$F$24,#REF!="SSIAP1",#REF!*[1]Données!$B$24)</f>
        <v>#REF!</v>
      </c>
      <c r="BL48" s="57" t="e">
        <f>IF(#REF!="SSIAP1",SUM(BH48:BK48),0)</f>
        <v>#REF!</v>
      </c>
      <c r="BM48" s="72"/>
      <c r="BN48" s="72"/>
      <c r="BO48" s="75"/>
      <c r="BP48" s="69"/>
      <c r="BQ48" s="69"/>
      <c r="BR48" s="69"/>
      <c r="BS48" s="69"/>
      <c r="BT48" s="57" t="e">
        <f>_xlfn.IFS(BT$7="X",#REF!*[1]Données!$H$24,BM$3="Samedi",#REF!*[1]Données!$D$24,BM$3="Dimanche",#REF!*[1]Données!$F$24,#REF!="SSIAP1",#REF!*[1]Données!$B$24)</f>
        <v>#REF!</v>
      </c>
      <c r="BU48" s="57" t="e">
        <f>_xlfn.IFS(BT$7="X",#REF!*[1]Données!$I$24,BM$3="Samedi",#REF!*[1]Données!$D$24,BM$3="Dimanche",#REF!*[1]Données!$F$24,#REF!="SSIAP1",#REF!*[1]Données!$C$24)</f>
        <v>#REF!</v>
      </c>
      <c r="BV48" s="57" t="e">
        <f>_xlfn.IFS(BT$7="X",#REF!*[1]Données!$I$24,BM$3="Samedi",#REF!*[1]Données!$D$24,BM$3="Dimanche",#REF!*[1]Données!$F$24,#REF!="SSIAP1",#REF!*[1]Données!$C$24)</f>
        <v>#REF!</v>
      </c>
      <c r="BW48" s="57" t="e">
        <f>_xlfn.IFS(BT$7="X",#REF!*[1]Données!$I$24,BM$3="Samedi",#REF!*[1]Données!$D$24,BM$3="Dimanche",#REF!*[1]Données!$F$24,#REF!="SSIAP1",#REF!*[1]Données!$B$24)</f>
        <v>#REF!</v>
      </c>
      <c r="BX48" s="57" t="e">
        <f>IF(#REF!="SSIAP1",SUM(BT48:BW48),0)</f>
        <v>#REF!</v>
      </c>
      <c r="BY48" s="72"/>
      <c r="BZ48" s="72"/>
      <c r="CA48" s="75"/>
      <c r="CB48" s="69"/>
      <c r="CC48" s="69"/>
      <c r="CD48" s="69"/>
      <c r="CE48" s="69"/>
      <c r="CF48" s="57" t="e">
        <f>_xlfn.IFS(CF$7="X",#REF!*[1]Données!$H$24,BY$3="Samedi",#REF!*[1]Données!$D$24,BY$3="Dimanche",#REF!*[1]Données!$F$24,#REF!="SSIAP1",#REF!*[1]Données!$B$24)</f>
        <v>#REF!</v>
      </c>
      <c r="CG48" s="57" t="e">
        <f>_xlfn.IFS(CF$7="X",#REF!*[1]Données!$I$24,BY$3="Samedi",#REF!*[1]Données!$D$24,BY$3="Dimanche",#REF!*[1]Données!$F$24,#REF!="SSIAP1",#REF!*[1]Données!$C$24)</f>
        <v>#REF!</v>
      </c>
      <c r="CH48" s="57" t="e">
        <f>_xlfn.IFS(CF$7="X",#REF!*[1]Données!$I$24,BY$3="Samedi",#REF!*[1]Données!$D$24,BY$3="Dimanche",#REF!*[1]Données!$F$24,#REF!="SSIAP1",#REF!*[1]Données!$C$24)</f>
        <v>#REF!</v>
      </c>
      <c r="CI48" s="57" t="e">
        <f>_xlfn.IFS(CF$7="X",#REF!*[1]Données!$I$24,BY$3="Samedi",#REF!*[1]Données!$D$24,BY$3="Dimanche",#REF!*[1]Données!$F$24,#REF!="SSIAP1",#REF!*[1]Données!$B$24)</f>
        <v>#REF!</v>
      </c>
      <c r="CJ48" s="57" t="e">
        <f>IF(#REF!="SSIAP1",SUM(CF48:CI48),0)</f>
        <v>#REF!</v>
      </c>
      <c r="CK48" s="72"/>
      <c r="CL48" s="72"/>
      <c r="CM48" s="75"/>
      <c r="CN48" s="69"/>
      <c r="CO48" s="69"/>
      <c r="CP48" s="69"/>
      <c r="CQ48" s="69"/>
      <c r="CR48" s="57" t="e">
        <f>_xlfn.IFS(CR$7="X",#REF!*[1]Données!$H$24,CK$3="Samedi",#REF!*[1]Données!$D$24,CK$3="Dimanche",#REF!*[1]Données!$F$24,#REF!="SSIAP1",#REF!*[1]Données!$B$24)</f>
        <v>#REF!</v>
      </c>
      <c r="CS48" s="57" t="e">
        <f>_xlfn.IFS(CR$7="X",#REF!*[1]Données!$I$24,CK$3="Samedi",#REF!*[1]Données!$D$24,CK$3="Dimanche",#REF!*[1]Données!$F$24,#REF!="SSIAP1",#REF!*[1]Données!$C$24)</f>
        <v>#REF!</v>
      </c>
      <c r="CT48" s="57" t="e">
        <f>_xlfn.IFS(CR$7="X",#REF!*[1]Données!$I$24,CK$3="Samedi",#REF!*[1]Données!$D$24,CK$3="Dimanche",#REF!*[1]Données!$F$24,#REF!="SSIAP1",#REF!*[1]Données!$C$24)</f>
        <v>#REF!</v>
      </c>
      <c r="CU48" s="57" t="e">
        <f>_xlfn.IFS(CR$7="X",#REF!*[1]Données!$I$24,CK$3="Samedi",#REF!*[1]Données!$D$24,CK$3="Dimanche",#REF!*[1]Données!$F$24,#REF!="SSIAP1",#REF!*[1]Données!$B$24)</f>
        <v>#REF!</v>
      </c>
      <c r="CV48" s="57" t="e">
        <f>IF(#REF!="SSIAP1",SUM(CR48:CU48),0)</f>
        <v>#REF!</v>
      </c>
      <c r="CW48" s="72"/>
      <c r="CX48" s="72"/>
      <c r="CY48" s="75"/>
      <c r="CZ48" s="69"/>
      <c r="DA48" s="69"/>
      <c r="DB48" s="69"/>
      <c r="DC48" s="69"/>
      <c r="DD48" s="57" t="e">
        <f>_xlfn.IFS(DD$7="X",#REF!*[1]Données!$H$24,CW$3="Samedi",#REF!*[1]Données!$D$24,CW$3="Dimanche",#REF!*[1]Données!$F$24,#REF!="SSIAP1",#REF!*[1]Données!$B$24)</f>
        <v>#REF!</v>
      </c>
      <c r="DE48" s="57" t="e">
        <f>_xlfn.IFS(DD$7="X",#REF!*[1]Données!$I$24,CW$3="Samedi",#REF!*[1]Données!$D$24,CW$3="Dimanche",#REF!*[1]Données!$F$24,#REF!="SSIAP1",#REF!*[1]Données!$C$24)</f>
        <v>#REF!</v>
      </c>
      <c r="DF48" s="57" t="e">
        <f>_xlfn.IFS(DD$7="X",#REF!*[1]Données!$I$24,CW$3="Samedi",#REF!*[1]Données!$D$24,CW$3="Dimanche",#REF!*[1]Données!$F$24,#REF!="SSIAP1",#REF!*[1]Données!$C$24)</f>
        <v>#REF!</v>
      </c>
      <c r="DG48" s="57" t="e">
        <f>_xlfn.IFS(DD$7="X",#REF!*[1]Données!$I$24,CW$3="Samedi",#REF!*[1]Données!$D$24,CW$3="Dimanche",#REF!*[1]Données!$F$24,#REF!="SSIAP1",#REF!*[1]Données!$B$24)</f>
        <v>#REF!</v>
      </c>
      <c r="DH48" s="57" t="e">
        <f>IF(#REF!="SSIAP1",SUM(DD48:DG48),0)</f>
        <v>#REF!</v>
      </c>
      <c r="DI48" s="72"/>
      <c r="DJ48" s="72"/>
      <c r="DK48" s="75"/>
      <c r="DL48" s="69"/>
      <c r="DM48" s="69"/>
      <c r="DN48" s="69"/>
      <c r="DO48" s="69"/>
      <c r="DP48" s="57" t="e">
        <f>_xlfn.IFS(DP$7="X",#REF!*[1]Données!$H$24,DI$3="Samedi",#REF!*[1]Données!$D$24,DI$3="Dimanche",#REF!*[1]Données!$F$24,#REF!="SSIAP1",#REF!*[1]Données!$B$24)</f>
        <v>#REF!</v>
      </c>
      <c r="DQ48" s="57" t="e">
        <f>_xlfn.IFS(DP$7="X",#REF!*[1]Données!$I$24,DI$3="Samedi",#REF!*[1]Données!$D$24,DI$3="Dimanche",#REF!*[1]Données!$F$24,#REF!="SSIAP1",#REF!*[1]Données!$C$24)</f>
        <v>#REF!</v>
      </c>
      <c r="DR48" s="57" t="e">
        <f>_xlfn.IFS(DP$7="X",#REF!*[1]Données!$I$24,DI$3="Samedi",#REF!*[1]Données!$D$24,DI$3="Dimanche",#REF!*[1]Données!$F$24,#REF!="SSIAP1",#REF!*[1]Données!$C$24)</f>
        <v>#REF!</v>
      </c>
      <c r="DS48" s="57" t="e">
        <f>_xlfn.IFS(DP$7="X",#REF!*[1]Données!$I$24,DI$3="Samedi",#REF!*[1]Données!$D$24,DI$3="Dimanche",#REF!*[1]Données!$F$24,#REF!="SSIAP1",#REF!*[1]Données!$B$24)</f>
        <v>#REF!</v>
      </c>
      <c r="DT48" s="57" t="e">
        <f>IF(#REF!="SSIAP1",SUM(DP48:DS48),0)</f>
        <v>#REF!</v>
      </c>
      <c r="DU48" s="72"/>
      <c r="DV48" s="72"/>
      <c r="DW48" s="75"/>
      <c r="DX48" s="69"/>
      <c r="DY48" s="69"/>
      <c r="DZ48" s="69"/>
      <c r="EA48" s="69"/>
      <c r="EB48" s="57" t="e">
        <f>_xlfn.IFS(EB$7="X",#REF!*[1]Données!$H$24,DU$3="Samedi",#REF!*[1]Données!$D$24,DU$3="Dimanche",#REF!*[1]Données!$F$24,#REF!="SSIAP1",#REF!*[1]Données!$B$24)</f>
        <v>#REF!</v>
      </c>
      <c r="EC48" s="57" t="e">
        <f>_xlfn.IFS(EB$7="X",#REF!*[1]Données!$I$24,DU$3="Samedi",#REF!*[1]Données!$D$24,DU$3="Dimanche",#REF!*[1]Données!$F$24,#REF!="SSIAP1",#REF!*[1]Données!$C$24)</f>
        <v>#REF!</v>
      </c>
      <c r="ED48" s="57" t="e">
        <f>_xlfn.IFS(EB$7="X",#REF!*[1]Données!$I$24,DU$3="Samedi",#REF!*[1]Données!$D$24,DU$3="Dimanche",#REF!*[1]Données!$F$24,#REF!="SSIAP1",#REF!*[1]Données!$C$24)</f>
        <v>#REF!</v>
      </c>
      <c r="EE48" s="57" t="e">
        <f>_xlfn.IFS(EB$7="X",#REF!*[1]Données!$I$24,DU$3="Samedi",#REF!*[1]Données!$D$24,DU$3="Dimanche",#REF!*[1]Données!$F$24,#REF!="SSIAP1",#REF!*[1]Données!$B$24)</f>
        <v>#REF!</v>
      </c>
      <c r="EF48" s="57" t="e">
        <f>IF(#REF!="SSIAP1",SUM(EB48:EE48),0)</f>
        <v>#REF!</v>
      </c>
      <c r="EG48" s="72"/>
      <c r="EH48" s="72"/>
      <c r="EI48" s="75"/>
      <c r="EJ48" s="69"/>
      <c r="EK48" s="69"/>
      <c r="EL48" s="69"/>
      <c r="EM48" s="69"/>
      <c r="EN48" s="57" t="e">
        <f>_xlfn.IFS(EN$7="X",#REF!*[1]Données!$H$24,EG$3="Samedi",#REF!*[1]Données!$D$24,EG$3="Dimanche",#REF!*[1]Données!$F$24,#REF!="SSIAP1",#REF!*[1]Données!$B$24)</f>
        <v>#REF!</v>
      </c>
      <c r="EO48" s="57" t="e">
        <f>_xlfn.IFS(EN$7="X",#REF!*[1]Données!$I$24,EG$3="Samedi",#REF!*[1]Données!$D$24,EG$3="Dimanche",#REF!*[1]Données!$F$24,#REF!="SSIAP1",#REF!*[1]Données!$C$24)</f>
        <v>#REF!</v>
      </c>
      <c r="EP48" s="57" t="e">
        <f>_xlfn.IFS(EN$7="X",#REF!*[1]Données!$I$24,EG$3="Samedi",#REF!*[1]Données!$D$24,EG$3="Dimanche",#REF!*[1]Données!$F$24,#REF!="SSIAP1",#REF!*[1]Données!$C$24)</f>
        <v>#REF!</v>
      </c>
      <c r="EQ48" s="57" t="e">
        <f>_xlfn.IFS(EN$7="X",#REF!*[1]Données!$I$24,EG$3="Samedi",#REF!*[1]Données!$D$24,EG$3="Dimanche",#REF!*[1]Données!$F$24,#REF!="SSIAP1",#REF!*[1]Données!$B$24)</f>
        <v>#REF!</v>
      </c>
      <c r="ER48" s="57" t="e">
        <f>IF(#REF!="SSIAP1",SUM(EN48:EQ48),0)</f>
        <v>#REF!</v>
      </c>
      <c r="ES48" s="72"/>
      <c r="ET48" s="72"/>
      <c r="EU48" s="75"/>
      <c r="EV48" s="69"/>
      <c r="EW48" s="69"/>
      <c r="EX48" s="69"/>
      <c r="EY48" s="69"/>
      <c r="EZ48" s="57" t="e">
        <f>_xlfn.IFS(EZ$7="X",#REF!*[1]Données!$H$24,ES$3="Samedi",#REF!*[1]Données!$D$24,ES$3="Dimanche",#REF!*[1]Données!$F$24,#REF!="SSIAP1",#REF!*[1]Données!$B$24)</f>
        <v>#REF!</v>
      </c>
      <c r="FA48" s="57" t="e">
        <f>_xlfn.IFS(EZ$7="X",#REF!*[1]Données!$I$24,ES$3="Samedi",#REF!*[1]Données!$D$24,ES$3="Dimanche",#REF!*[1]Données!$F$24,#REF!="SSIAP1",#REF!*[1]Données!$C$24)</f>
        <v>#REF!</v>
      </c>
      <c r="FB48" s="57" t="e">
        <f>_xlfn.IFS(EZ$7="X",#REF!*[1]Données!$I$24,ES$3="Samedi",#REF!*[1]Données!$D$24,ES$3="Dimanche",#REF!*[1]Données!$F$24,#REF!="SSIAP1",#REF!*[1]Données!$C$24)</f>
        <v>#REF!</v>
      </c>
      <c r="FC48" s="57" t="e">
        <f>_xlfn.IFS(EZ$7="X",#REF!*[1]Données!$I$24,ES$3="Samedi",#REF!*[1]Données!$D$24,ES$3="Dimanche",#REF!*[1]Données!$F$24,#REF!="SSIAP1",#REF!*[1]Données!$B$24)</f>
        <v>#REF!</v>
      </c>
      <c r="FD48" s="57" t="e">
        <f>IF(#REF!="SSIAP1",SUM(EZ48:FC48),0)</f>
        <v>#REF!</v>
      </c>
      <c r="FE48" s="72"/>
      <c r="FF48" s="72"/>
      <c r="FG48" s="75"/>
      <c r="FH48" s="69"/>
      <c r="FI48" s="69"/>
      <c r="FJ48" s="69"/>
      <c r="FK48" s="69"/>
      <c r="FL48" s="57" t="e">
        <f>_xlfn.IFS(FL$7="X",#REF!*[1]Données!$H$24,FE$3="Samedi",#REF!*[1]Données!$D$24,FE$3="Dimanche",#REF!*[1]Données!$F$24,#REF!="SSIAP1",#REF!*[1]Données!$B$24)</f>
        <v>#REF!</v>
      </c>
      <c r="FM48" s="57" t="e">
        <f>_xlfn.IFS(FL$7="X",#REF!*[1]Données!$I$24,FE$3="Samedi",#REF!*[1]Données!$D$24,FE$3="Dimanche",#REF!*[1]Données!$F$24,#REF!="SSIAP1",#REF!*[1]Données!$C$24)</f>
        <v>#REF!</v>
      </c>
      <c r="FN48" s="57" t="e">
        <f>_xlfn.IFS(FL$7="X",#REF!*[1]Données!$I$24,FE$3="Samedi",#REF!*[1]Données!$D$24,FE$3="Dimanche",#REF!*[1]Données!$F$24,#REF!="SSIAP1",#REF!*[1]Données!$C$24)</f>
        <v>#REF!</v>
      </c>
      <c r="FO48" s="57" t="e">
        <f>_xlfn.IFS(FL$7="X",#REF!*[1]Données!$I$24,FE$3="Samedi",#REF!*[1]Données!$D$24,FE$3="Dimanche",#REF!*[1]Données!$F$24,#REF!="SSIAP1",#REF!*[1]Données!$B$24)</f>
        <v>#REF!</v>
      </c>
      <c r="FP48" s="57" t="e">
        <f>IF(#REF!="SSIAP1",SUM(FL48:FO48),0)</f>
        <v>#REF!</v>
      </c>
      <c r="FQ48" s="72"/>
      <c r="FR48" s="72"/>
      <c r="FS48" s="75"/>
      <c r="FT48" s="69"/>
      <c r="FU48" s="69"/>
      <c r="FV48" s="69"/>
      <c r="FW48" s="69"/>
      <c r="FX48" s="57" t="e">
        <f>_xlfn.IFS(FX$7="X",#REF!*[1]Données!$H$24,FQ$3="Samedi",#REF!*[1]Données!$D$24,FQ$3="Dimanche",#REF!*[1]Données!$F$24,#REF!="SSIAP1",#REF!*[1]Données!$B$24)</f>
        <v>#REF!</v>
      </c>
      <c r="FY48" s="57" t="e">
        <f>_xlfn.IFS(FX$7="X",#REF!*[1]Données!$I$24,FQ$3="Samedi",#REF!*[1]Données!$D$24,FQ$3="Dimanche",#REF!*[1]Données!$F$24,#REF!="SSIAP1",#REF!*[1]Données!$C$24)</f>
        <v>#REF!</v>
      </c>
      <c r="FZ48" s="57" t="e">
        <f>_xlfn.IFS(FX$7="X",#REF!*[1]Données!$I$24,FQ$3="Samedi",#REF!*[1]Données!$D$24,FQ$3="Dimanche",#REF!*[1]Données!$F$24,#REF!="SSIAP1",#REF!*[1]Données!$C$24)</f>
        <v>#REF!</v>
      </c>
      <c r="GA48" s="57" t="e">
        <f>_xlfn.IFS(FX$7="X",#REF!*[1]Données!$I$24,FQ$3="Samedi",#REF!*[1]Données!$D$24,FQ$3="Dimanche",#REF!*[1]Données!$F$24,#REF!="SSIAP1",#REF!*[1]Données!$B$24)</f>
        <v>#REF!</v>
      </c>
      <c r="GB48" s="57" t="e">
        <f>IF(#REF!="SSIAP1",SUM(FX48:GA48),0)</f>
        <v>#REF!</v>
      </c>
      <c r="GC48" s="72"/>
      <c r="GD48" s="72"/>
      <c r="GE48" s="75"/>
      <c r="GF48" s="69"/>
      <c r="GG48" s="69"/>
      <c r="GH48" s="69"/>
      <c r="GI48" s="69"/>
      <c r="GJ48" s="57" t="e">
        <f>_xlfn.IFS(GJ$7="X",#REF!*[1]Données!$H$24,GC$3="Samedi",#REF!*[1]Données!$D$24,GC$3="Dimanche",#REF!*[1]Données!$F$24,#REF!="SSIAP1",#REF!*[1]Données!$B$24)</f>
        <v>#REF!</v>
      </c>
      <c r="GK48" s="57" t="e">
        <f>_xlfn.IFS(GJ$7="X",#REF!*[1]Données!$I$24,GC$3="Samedi",#REF!*[1]Données!$D$24,GC$3="Dimanche",#REF!*[1]Données!$F$24,#REF!="SSIAP1",#REF!*[1]Données!$C$24)</f>
        <v>#REF!</v>
      </c>
      <c r="GL48" s="57" t="e">
        <f>_xlfn.IFS(GJ$7="X",#REF!*[1]Données!$I$24,GC$3="Samedi",#REF!*[1]Données!$D$24,GC$3="Dimanche",#REF!*[1]Données!$F$24,#REF!="SSIAP1",#REF!*[1]Données!$C$24)</f>
        <v>#REF!</v>
      </c>
      <c r="GM48" s="57" t="e">
        <f>_xlfn.IFS(GJ$7="X",#REF!*[1]Données!$I$24,GC$3="Samedi",#REF!*[1]Données!$D$24,GC$3="Dimanche",#REF!*[1]Données!$F$24,#REF!="SSIAP1",#REF!*[1]Données!$B$24)</f>
        <v>#REF!</v>
      </c>
      <c r="GN48" s="57" t="e">
        <f>IF(#REF!="SSIAP1",SUM(GJ48:GM48),0)</f>
        <v>#REF!</v>
      </c>
      <c r="GO48" s="72"/>
      <c r="GP48" s="72"/>
      <c r="GQ48" s="75"/>
      <c r="GR48" s="69"/>
      <c r="GS48" s="69"/>
      <c r="GT48" s="69"/>
      <c r="GU48" s="69"/>
      <c r="GV48" s="57" t="e">
        <f>_xlfn.IFS(GV$7="X",#REF!*[1]Données!$H$24,GO$3="Samedi",#REF!*[1]Données!$D$24,GO$3="Dimanche",#REF!*[1]Données!$F$24,#REF!="SSIAP1",#REF!*[1]Données!$B$24)</f>
        <v>#REF!</v>
      </c>
      <c r="GW48" s="57" t="e">
        <f>_xlfn.IFS(GV$7="X",#REF!*[1]Données!$I$24,GO$3="Samedi",#REF!*[1]Données!$D$24,GO$3="Dimanche",#REF!*[1]Données!$F$24,#REF!="SSIAP1",#REF!*[1]Données!$C$24)</f>
        <v>#REF!</v>
      </c>
      <c r="GX48" s="57" t="e">
        <f>_xlfn.IFS(GV$7="X",#REF!*[1]Données!$I$24,GO$3="Samedi",#REF!*[1]Données!$D$24,GO$3="Dimanche",#REF!*[1]Données!$F$24,#REF!="SSIAP1",#REF!*[1]Données!$C$24)</f>
        <v>#REF!</v>
      </c>
      <c r="GY48" s="57" t="e">
        <f>_xlfn.IFS(GV$7="X",#REF!*[1]Données!$I$24,GO$3="Samedi",#REF!*[1]Données!$D$24,GO$3="Dimanche",#REF!*[1]Données!$F$24,#REF!="SSIAP1",#REF!*[1]Données!$B$24)</f>
        <v>#REF!</v>
      </c>
      <c r="GZ48" s="57" t="e">
        <f>IF(#REF!="SSIAP1",SUM(GV48:GY48),0)</f>
        <v>#REF!</v>
      </c>
      <c r="HA48" s="72"/>
      <c r="HB48" s="72"/>
      <c r="HC48" s="75"/>
      <c r="HD48" s="69"/>
      <c r="HE48" s="69"/>
      <c r="HF48" s="69"/>
      <c r="HG48" s="69"/>
      <c r="HH48" s="57" t="e">
        <f>_xlfn.IFS(HH$7="X",#REF!*[1]Données!$H$24,HA$3="Samedi",#REF!*[1]Données!$D$24,HA$3="Dimanche",#REF!*[1]Données!$F$24,#REF!="SSIAP1",#REF!*[1]Données!$B$24)</f>
        <v>#REF!</v>
      </c>
      <c r="HI48" s="57" t="e">
        <f>_xlfn.IFS(HH$7="X",#REF!*[1]Données!$I$24,HA$3="Samedi",#REF!*[1]Données!$D$24,HA$3="Dimanche",#REF!*[1]Données!$F$24,#REF!="SSIAP1",#REF!*[1]Données!$C$24)</f>
        <v>#REF!</v>
      </c>
      <c r="HJ48" s="57" t="e">
        <f>_xlfn.IFS(HH$7="X",#REF!*[1]Données!$I$24,HA$3="Samedi",#REF!*[1]Données!$D$24,HA$3="Dimanche",#REF!*[1]Données!$F$24,#REF!="SSIAP1",#REF!*[1]Données!$C$24)</f>
        <v>#REF!</v>
      </c>
      <c r="HK48" s="57" t="e">
        <f>_xlfn.IFS(HH$7="X",#REF!*[1]Données!$I$24,HA$3="Samedi",#REF!*[1]Données!$D$24,HA$3="Dimanche",#REF!*[1]Données!$F$24,#REF!="SSIAP1",#REF!*[1]Données!$B$24)</f>
        <v>#REF!</v>
      </c>
      <c r="HL48" s="57" t="e">
        <f>IF(#REF!="SSIAP1",SUM(HH48:HK48),0)</f>
        <v>#REF!</v>
      </c>
      <c r="HM48" s="72"/>
      <c r="HN48" s="72"/>
      <c r="HO48" s="75"/>
      <c r="HP48" s="69"/>
      <c r="HQ48" s="69"/>
      <c r="HR48" s="69"/>
      <c r="HS48" s="69"/>
      <c r="HT48" s="57" t="e">
        <f>_xlfn.IFS(HT$7="X",#REF!*[1]Données!$H$24,HM$3="Samedi",#REF!*[1]Données!$D$24,HM$3="Dimanche",#REF!*[1]Données!$F$24,#REF!="SSIAP1",#REF!*[1]Données!$B$24)</f>
        <v>#REF!</v>
      </c>
      <c r="HU48" s="57" t="e">
        <f>_xlfn.IFS(HT$7="X",#REF!*[1]Données!$I$24,HM$3="Samedi",#REF!*[1]Données!$D$24,HM$3="Dimanche",#REF!*[1]Données!$F$24,#REF!="SSIAP1",#REF!*[1]Données!$C$24)</f>
        <v>#REF!</v>
      </c>
      <c r="HV48" s="57" t="e">
        <f>_xlfn.IFS(HT$7="X",#REF!*[1]Données!$I$24,HM$3="Samedi",#REF!*[1]Données!$D$24,HM$3="Dimanche",#REF!*[1]Données!$F$24,#REF!="SSIAP1",#REF!*[1]Données!$C$24)</f>
        <v>#REF!</v>
      </c>
      <c r="HW48" s="57" t="e">
        <f>_xlfn.IFS(HT$7="X",#REF!*[1]Données!$I$24,HM$3="Samedi",#REF!*[1]Données!$D$24,HM$3="Dimanche",#REF!*[1]Données!$F$24,#REF!="SSIAP1",#REF!*[1]Données!$B$24)</f>
        <v>#REF!</v>
      </c>
      <c r="HX48" s="57" t="e">
        <f>IF(#REF!="SSIAP1",SUM(HT48:HW48),0)</f>
        <v>#REF!</v>
      </c>
      <c r="HY48" s="72"/>
      <c r="HZ48" s="72"/>
      <c r="IA48" s="75"/>
      <c r="IB48" s="69"/>
      <c r="IC48" s="69"/>
      <c r="ID48" s="69"/>
      <c r="IE48" s="69"/>
      <c r="IF48" s="57" t="e">
        <f>_xlfn.IFS(IF$7="X",#REF!*[1]Données!$H$24,HY$3="Samedi",#REF!*[1]Données!$D$24,HY$3="Dimanche",#REF!*[1]Données!$F$24,#REF!="SSIAP1",#REF!*[1]Données!$B$24)</f>
        <v>#REF!</v>
      </c>
      <c r="IG48" s="57" t="e">
        <f>_xlfn.IFS(IF$7="X",#REF!*[1]Données!$I$24,HY$3="Samedi",#REF!*[1]Données!$D$24,HY$3="Dimanche",#REF!*[1]Données!$F$24,#REF!="SSIAP1",#REF!*[1]Données!$C$24)</f>
        <v>#REF!</v>
      </c>
      <c r="IH48" s="57" t="e">
        <f>_xlfn.IFS(IF$7="X",#REF!*[1]Données!$I$24,HY$3="Samedi",#REF!*[1]Données!$D$24,HY$3="Dimanche",#REF!*[1]Données!$F$24,#REF!="SSIAP1",#REF!*[1]Données!$C$24)</f>
        <v>#REF!</v>
      </c>
      <c r="II48" s="57" t="e">
        <f>_xlfn.IFS(IF$7="X",#REF!*[1]Données!$I$24,HY$3="Samedi",#REF!*[1]Données!$D$24,HY$3="Dimanche",#REF!*[1]Données!$F$24,#REF!="SSIAP1",#REF!*[1]Données!$B$24)</f>
        <v>#REF!</v>
      </c>
      <c r="IJ48" s="57" t="e">
        <f>IF(#REF!="SSIAP1",SUM(IF48:II48),0)</f>
        <v>#REF!</v>
      </c>
      <c r="IK48" s="72"/>
      <c r="IL48" s="72"/>
      <c r="IM48" s="75"/>
      <c r="IN48" s="69"/>
      <c r="IO48" s="69"/>
      <c r="IP48" s="69"/>
      <c r="IQ48" s="69"/>
      <c r="IR48" s="57" t="e">
        <f>_xlfn.IFS(IR$7="X",#REF!*[1]Données!$H$24,IK$3="Samedi",#REF!*[1]Données!$D$24,IK$3="Dimanche",#REF!*[1]Données!$F$24,#REF!="SSIAP1",#REF!*[1]Données!$B$24)</f>
        <v>#REF!</v>
      </c>
      <c r="IS48" s="57" t="e">
        <f>_xlfn.IFS(IR$7="X",#REF!*[1]Données!$I$24,IK$3="Samedi",#REF!*[1]Données!$D$24,IK$3="Dimanche",#REF!*[1]Données!$F$24,#REF!="SSIAP1",#REF!*[1]Données!$C$24)</f>
        <v>#REF!</v>
      </c>
      <c r="IT48" s="57" t="e">
        <f>_xlfn.IFS(IR$7="X",#REF!*[1]Données!$I$24,IK$3="Samedi",#REF!*[1]Données!$D$24,IK$3="Dimanche",#REF!*[1]Données!$F$24,#REF!="SSIAP1",#REF!*[1]Données!$C$24)</f>
        <v>#REF!</v>
      </c>
      <c r="IU48" s="57" t="e">
        <f>_xlfn.IFS(IR$7="X",#REF!*[1]Données!$I$24,IK$3="Samedi",#REF!*[1]Données!$D$24,IK$3="Dimanche",#REF!*[1]Données!$F$24,#REF!="SSIAP1",#REF!*[1]Données!$B$24)</f>
        <v>#REF!</v>
      </c>
      <c r="IV48" s="57" t="e">
        <f>IF(#REF!="SSIAP1",SUM(IR48:IU48),0)</f>
        <v>#REF!</v>
      </c>
      <c r="IW48" s="72"/>
      <c r="IX48" s="72"/>
      <c r="IY48" s="75"/>
      <c r="IZ48" s="69"/>
      <c r="JA48" s="69"/>
      <c r="JB48" s="69"/>
      <c r="JC48" s="69"/>
      <c r="JD48" s="57" t="e">
        <f>_xlfn.IFS(JD$7="X",#REF!*[1]Données!$H$24,IW$3="Samedi",#REF!*[1]Données!$D$24,IW$3="Dimanche",#REF!*[1]Données!$F$24,#REF!="SSIAP1",#REF!*[1]Données!$B$24)</f>
        <v>#REF!</v>
      </c>
      <c r="JE48" s="57" t="e">
        <f>_xlfn.IFS(JD$7="X",#REF!*[1]Données!$I$24,IW$3="Samedi",#REF!*[1]Données!$D$24,IW$3="Dimanche",#REF!*[1]Données!$F$24,#REF!="SSIAP1",#REF!*[1]Données!$C$24)</f>
        <v>#REF!</v>
      </c>
      <c r="JF48" s="57" t="e">
        <f>_xlfn.IFS(JD$7="X",#REF!*[1]Données!$I$24,IW$3="Samedi",#REF!*[1]Données!$D$24,IW$3="Dimanche",#REF!*[1]Données!$F$24,#REF!="SSIAP1",#REF!*[1]Données!$C$24)</f>
        <v>#REF!</v>
      </c>
      <c r="JG48" s="57" t="e">
        <f>_xlfn.IFS(JD$7="X",#REF!*[1]Données!$I$24,IW$3="Samedi",#REF!*[1]Données!$D$24,IW$3="Dimanche",#REF!*[1]Données!$F$24,#REF!="SSIAP1",#REF!*[1]Données!$B$24)</f>
        <v>#REF!</v>
      </c>
      <c r="JH48" s="57" t="e">
        <f>IF(#REF!="SSIAP1",SUM(JD48:JG48),0)</f>
        <v>#REF!</v>
      </c>
      <c r="JI48" s="72"/>
      <c r="JJ48" s="72"/>
      <c r="JK48" s="75"/>
      <c r="JL48" s="69"/>
      <c r="JM48" s="69"/>
      <c r="JN48" s="69"/>
      <c r="JO48" s="69"/>
      <c r="JP48" s="57" t="e">
        <f>_xlfn.IFS(JP$7="X",#REF!*[1]Données!$H$24,JI$3="Samedi",#REF!*[1]Données!$D$24,JI$3="Dimanche",#REF!*[1]Données!$F$24,#REF!="SSIAP1",#REF!*[1]Données!$B$24)</f>
        <v>#REF!</v>
      </c>
      <c r="JQ48" s="57" t="e">
        <f>_xlfn.IFS(JP$7="X",#REF!*[1]Données!$I$24,JI$3="Samedi",#REF!*[1]Données!$D$24,JI$3="Dimanche",#REF!*[1]Données!$F$24,#REF!="SSIAP1",#REF!*[1]Données!$C$24)</f>
        <v>#REF!</v>
      </c>
      <c r="JR48" s="57" t="e">
        <f>_xlfn.IFS(JP$7="X",#REF!*[1]Données!$I$24,JI$3="Samedi",#REF!*[1]Données!$D$24,JI$3="Dimanche",#REF!*[1]Données!$F$24,#REF!="SSIAP1",#REF!*[1]Données!$C$24)</f>
        <v>#REF!</v>
      </c>
      <c r="JS48" s="57" t="e">
        <f>_xlfn.IFS(JP$7="X",#REF!*[1]Données!$I$24,JI$3="Samedi",#REF!*[1]Données!$D$24,JI$3="Dimanche",#REF!*[1]Données!$F$24,#REF!="SSIAP1",#REF!*[1]Données!$B$24)</f>
        <v>#REF!</v>
      </c>
      <c r="JT48" s="57" t="e">
        <f>IF(#REF!="SSIAP1",SUM(JP48:JS48),0)</f>
        <v>#REF!</v>
      </c>
      <c r="JU48" s="72"/>
      <c r="JV48" s="72"/>
      <c r="JW48" s="75"/>
      <c r="JX48" s="69"/>
      <c r="JY48" s="69"/>
      <c r="JZ48" s="69"/>
      <c r="KA48" s="69"/>
      <c r="KB48" s="57" t="e">
        <f>_xlfn.IFS(KB$7="X",#REF!*[1]Données!$H$24,JU$3="Samedi",#REF!*[1]Données!$D$24,JU$3="Dimanche",#REF!*[1]Données!$F$24,#REF!="SSIAP1",#REF!*[1]Données!$B$24)</f>
        <v>#REF!</v>
      </c>
      <c r="KC48" s="57" t="e">
        <f>_xlfn.IFS(KB$7="X",#REF!*[1]Données!$I$24,JU$3="Samedi",#REF!*[1]Données!$D$24,JU$3="Dimanche",#REF!*[1]Données!$F$24,#REF!="SSIAP1",#REF!*[1]Données!$C$24)</f>
        <v>#REF!</v>
      </c>
      <c r="KD48" s="57" t="e">
        <f>_xlfn.IFS(KB$7="X",#REF!*[1]Données!$I$24,JU$3="Samedi",#REF!*[1]Données!$D$24,JU$3="Dimanche",#REF!*[1]Données!$F$24,#REF!="SSIAP1",#REF!*[1]Données!$C$24)</f>
        <v>#REF!</v>
      </c>
      <c r="KE48" s="57" t="e">
        <f>_xlfn.IFS(KB$7="X",#REF!*[1]Données!$I$24,JU$3="Samedi",#REF!*[1]Données!$D$24,JU$3="Dimanche",#REF!*[1]Données!$F$24,#REF!="SSIAP1",#REF!*[1]Données!$B$24)</f>
        <v>#REF!</v>
      </c>
      <c r="KF48" s="57" t="e">
        <f>IF(#REF!="SSIAP1",SUM(KB48:KE48),0)</f>
        <v>#REF!</v>
      </c>
      <c r="KG48" s="72"/>
      <c r="KH48" s="72"/>
      <c r="KI48" s="75"/>
      <c r="KJ48" s="69"/>
      <c r="KK48" s="69"/>
      <c r="KL48" s="69"/>
      <c r="KM48" s="69"/>
      <c r="KN48" s="57" t="e">
        <f>_xlfn.IFS(KN$7="X",#REF!*[1]Données!$H$24,KG$3="Samedi",#REF!*[1]Données!$D$24,KG$3="Dimanche",#REF!*[1]Données!$F$24,#REF!="SSIAP1",#REF!*[1]Données!$B$24)</f>
        <v>#REF!</v>
      </c>
      <c r="KO48" s="57" t="e">
        <f>_xlfn.IFS(KN$7="X",#REF!*[1]Données!$I$24,KG$3="Samedi",#REF!*[1]Données!$D$24,KG$3="Dimanche",#REF!*[1]Données!$F$24,#REF!="SSIAP1",#REF!*[1]Données!$C$24)</f>
        <v>#REF!</v>
      </c>
      <c r="KP48" s="57" t="e">
        <f>_xlfn.IFS(KN$7="X",#REF!*[1]Données!$I$24,KG$3="Samedi",#REF!*[1]Données!$D$24,KG$3="Dimanche",#REF!*[1]Données!$F$24,#REF!="SSIAP1",#REF!*[1]Données!$C$24)</f>
        <v>#REF!</v>
      </c>
      <c r="KQ48" s="57" t="e">
        <f>_xlfn.IFS(KN$7="X",#REF!*[1]Données!$I$24,KG$3="Samedi",#REF!*[1]Données!$D$24,KG$3="Dimanche",#REF!*[1]Données!$F$24,#REF!="SSIAP1",#REF!*[1]Données!$B$24)</f>
        <v>#REF!</v>
      </c>
      <c r="KR48" s="57" t="e">
        <f>IF(#REF!="SSIAP1",SUM(KN48:KQ48),0)</f>
        <v>#REF!</v>
      </c>
      <c r="KS48" s="72"/>
      <c r="KT48" s="72"/>
      <c r="KU48" s="75"/>
      <c r="KV48" s="69"/>
      <c r="KW48" s="69"/>
      <c r="KX48" s="69"/>
      <c r="KY48" s="69"/>
      <c r="KZ48" s="57" t="e">
        <f>_xlfn.IFS(KZ$7="X",#REF!*[1]Données!$H$24,KS$3="Samedi",#REF!*[1]Données!$D$24,KS$3="Dimanche",#REF!*[1]Données!$F$24,#REF!="SSIAP1",#REF!*[1]Données!$B$24)</f>
        <v>#REF!</v>
      </c>
      <c r="LA48" s="57" t="e">
        <f>_xlfn.IFS(KZ$7="X",#REF!*[1]Données!$I$24,KS$3="Samedi",#REF!*[1]Données!$D$24,KS$3="Dimanche",#REF!*[1]Données!$F$24,#REF!="SSIAP1",#REF!*[1]Données!$C$24)</f>
        <v>#REF!</v>
      </c>
      <c r="LB48" s="57" t="e">
        <f>_xlfn.IFS(KZ$7="X",#REF!*[1]Données!$I$24,KS$3="Samedi",#REF!*[1]Données!$D$24,KS$3="Dimanche",#REF!*[1]Données!$F$24,#REF!="SSIAP1",#REF!*[1]Données!$C$24)</f>
        <v>#REF!</v>
      </c>
      <c r="LC48" s="57" t="e">
        <f>_xlfn.IFS(KZ$7="X",#REF!*[1]Données!$I$24,KS$3="Samedi",#REF!*[1]Données!$D$24,KS$3="Dimanche",#REF!*[1]Données!$F$24,#REF!="SSIAP1",#REF!*[1]Données!$B$24)</f>
        <v>#REF!</v>
      </c>
      <c r="LD48" s="57" t="e">
        <f>IF(#REF!="SSIAP1",SUM(KZ48:LC48),0)</f>
        <v>#REF!</v>
      </c>
      <c r="LE48" s="72"/>
      <c r="LF48" s="72"/>
      <c r="LG48" s="75"/>
      <c r="LH48" s="69"/>
      <c r="LI48" s="69"/>
      <c r="LJ48" s="69"/>
      <c r="LK48" s="69"/>
      <c r="LL48" s="57" t="e">
        <f>_xlfn.IFS(LL$7="X",#REF!*[1]Données!$H$24,LE$3="Samedi",#REF!*[1]Données!$D$24,LE$3="Dimanche",#REF!*[1]Données!$F$24,#REF!="SSIAP1",#REF!*[1]Données!$B$24)</f>
        <v>#REF!</v>
      </c>
      <c r="LM48" s="57" t="e">
        <f>_xlfn.IFS(LL$7="X",#REF!*[1]Données!$I$24,LE$3="Samedi",#REF!*[1]Données!$D$24,LE$3="Dimanche",#REF!*[1]Données!$F$24,#REF!="SSIAP1",#REF!*[1]Données!$C$24)</f>
        <v>#REF!</v>
      </c>
      <c r="LN48" s="57" t="e">
        <f>_xlfn.IFS(LL$7="X",#REF!*[1]Données!$I$24,LE$3="Samedi",#REF!*[1]Données!$D$24,LE$3="Dimanche",#REF!*[1]Données!$F$24,#REF!="SSIAP1",#REF!*[1]Données!$C$24)</f>
        <v>#REF!</v>
      </c>
      <c r="LO48" s="57" t="e">
        <f>_xlfn.IFS(LL$7="X",#REF!*[1]Données!$I$24,LE$3="Samedi",#REF!*[1]Données!$D$24,LE$3="Dimanche",#REF!*[1]Données!$F$24,#REF!="SSIAP1",#REF!*[1]Données!$B$24)</f>
        <v>#REF!</v>
      </c>
      <c r="LP48" s="57" t="e">
        <f>IF(#REF!="SSIAP1",SUM(LL48:LO48),0)</f>
        <v>#REF!</v>
      </c>
      <c r="LQ48" s="72"/>
      <c r="LR48" s="72"/>
      <c r="LS48" s="75"/>
      <c r="LT48" s="69"/>
      <c r="LU48" s="69"/>
      <c r="LV48" s="69"/>
      <c r="LW48" s="69"/>
      <c r="LX48" s="57" t="e">
        <f>_xlfn.IFS(LX$7="X",#REF!*[1]Données!$H$24,LQ$3="Samedi",#REF!*[1]Données!$D$24,LQ$3="Dimanche",#REF!*[1]Données!$F$24,#REF!="SSIAP1",#REF!*[1]Données!$B$24)</f>
        <v>#REF!</v>
      </c>
      <c r="LY48" s="57" t="e">
        <f>_xlfn.IFS(LX$7="X",#REF!*[1]Données!$I$24,LQ$3="Samedi",#REF!*[1]Données!$D$24,LQ$3="Dimanche",#REF!*[1]Données!$F$24,#REF!="SSIAP1",#REF!*[1]Données!$C$24)</f>
        <v>#REF!</v>
      </c>
      <c r="LZ48" s="57" t="e">
        <f>_xlfn.IFS(LX$7="X",#REF!*[1]Données!$I$24,LQ$3="Samedi",#REF!*[1]Données!$D$24,LQ$3="Dimanche",#REF!*[1]Données!$F$24,#REF!="SSIAP1",#REF!*[1]Données!$C$24)</f>
        <v>#REF!</v>
      </c>
      <c r="MA48" s="57" t="e">
        <f>_xlfn.IFS(LX$7="X",#REF!*[1]Données!$I$24,LQ$3="Samedi",#REF!*[1]Données!$D$24,LQ$3="Dimanche",#REF!*[1]Données!$F$24,#REF!="SSIAP1",#REF!*[1]Données!$B$24)</f>
        <v>#REF!</v>
      </c>
      <c r="MB48" s="57" t="e">
        <f>IF(#REF!="SSIAP1",SUM(LX48:MA48),0)</f>
        <v>#REF!</v>
      </c>
      <c r="MC48" s="72"/>
      <c r="MD48" s="72"/>
      <c r="ME48" s="75"/>
      <c r="MF48" s="69"/>
      <c r="MG48" s="69"/>
      <c r="MH48" s="69"/>
      <c r="MI48" s="69"/>
      <c r="MJ48" s="57" t="e">
        <f>_xlfn.IFS(MJ$7="X",#REF!*[1]Données!$H$24,MC$3="Samedi",#REF!*[1]Données!$D$24,MC$3="Dimanche",#REF!*[1]Données!$F$24,#REF!="SSIAP1",#REF!*[1]Données!$B$24)</f>
        <v>#REF!</v>
      </c>
      <c r="MK48" s="57" t="e">
        <f>_xlfn.IFS(MJ$7="X",#REF!*[1]Données!$I$24,MC$3="Samedi",#REF!*[1]Données!$D$24,MC$3="Dimanche",#REF!*[1]Données!$F$24,#REF!="SSIAP1",#REF!*[1]Données!$C$24)</f>
        <v>#REF!</v>
      </c>
      <c r="ML48" s="57" t="e">
        <f>_xlfn.IFS(MJ$7="X",#REF!*[1]Données!$I$24,MC$3="Samedi",#REF!*[1]Données!$D$24,MC$3="Dimanche",#REF!*[1]Données!$F$24,#REF!="SSIAP1",#REF!*[1]Données!$C$24)</f>
        <v>#REF!</v>
      </c>
      <c r="MM48" s="57" t="e">
        <f>_xlfn.IFS(MJ$7="X",#REF!*[1]Données!$I$24,MC$3="Samedi",#REF!*[1]Données!$D$24,MC$3="Dimanche",#REF!*[1]Données!$F$24,#REF!="SSIAP1",#REF!*[1]Données!$B$24)</f>
        <v>#REF!</v>
      </c>
      <c r="MN48" s="57" t="e">
        <f>IF(#REF!="SSIAP1",SUM(MJ48:MM48),0)</f>
        <v>#REF!</v>
      </c>
      <c r="MO48" s="72"/>
      <c r="MP48" s="72"/>
      <c r="MQ48" s="75"/>
      <c r="MR48" s="69"/>
      <c r="MS48" s="69"/>
      <c r="MT48" s="69"/>
      <c r="MU48" s="69"/>
      <c r="MV48" s="57" t="e">
        <f>_xlfn.IFS(MV$7="X",#REF!*[1]Données!$H$24,MO$3="Samedi",#REF!*[1]Données!$D$24,MO$3="Dimanche",#REF!*[1]Données!$F$24,#REF!="SSIAP1",#REF!*[1]Données!$B$24)</f>
        <v>#REF!</v>
      </c>
      <c r="MW48" s="57" t="e">
        <f>_xlfn.IFS(MV$7="X",#REF!*[1]Données!$I$24,MO$3="Samedi",#REF!*[1]Données!$D$24,MO$3="Dimanche",#REF!*[1]Données!$F$24,#REF!="SSIAP1",#REF!*[1]Données!$C$24)</f>
        <v>#REF!</v>
      </c>
      <c r="MX48" s="57" t="e">
        <f>_xlfn.IFS(MV$7="X",#REF!*[1]Données!$I$24,MO$3="Samedi",#REF!*[1]Données!$D$24,MO$3="Dimanche",#REF!*[1]Données!$F$24,#REF!="SSIAP1",#REF!*[1]Données!$C$24)</f>
        <v>#REF!</v>
      </c>
      <c r="MY48" s="57" t="e">
        <f>_xlfn.IFS(MV$7="X",#REF!*[1]Données!$I$24,MO$3="Samedi",#REF!*[1]Données!$D$24,MO$3="Dimanche",#REF!*[1]Données!$F$24,#REF!="SSIAP1",#REF!*[1]Données!$B$24)</f>
        <v>#REF!</v>
      </c>
      <c r="MZ48" s="57" t="e">
        <f>IF(#REF!="SSIAP1",SUM(MV48:MY48),0)</f>
        <v>#REF!</v>
      </c>
      <c r="NA48" s="72"/>
      <c r="NB48" s="72"/>
      <c r="NC48" s="75"/>
      <c r="ND48" s="69"/>
      <c r="NE48" s="69"/>
      <c r="NF48" s="69"/>
      <c r="NG48" s="69"/>
      <c r="NH48" s="57" t="e">
        <f>_xlfn.IFS(NH$7="X",#REF!*[1]Données!$H$24,NA$3="Samedi",#REF!*[1]Données!$D$24,NA$3="Dimanche",#REF!*[1]Données!$F$24,#REF!="SSIAP1",#REF!*[1]Données!$B$24)</f>
        <v>#REF!</v>
      </c>
      <c r="NI48" s="57" t="e">
        <f>_xlfn.IFS(NH$7="X",#REF!*[1]Données!$I$24,NA$3="Samedi",#REF!*[1]Données!$D$24,NA$3="Dimanche",#REF!*[1]Données!$F$24,#REF!="SSIAP1",#REF!*[1]Données!$C$24)</f>
        <v>#REF!</v>
      </c>
      <c r="NJ48" s="57" t="e">
        <f>_xlfn.IFS(NH$7="X",#REF!*[1]Données!$I$24,NA$3="Samedi",#REF!*[1]Données!$D$24,NA$3="Dimanche",#REF!*[1]Données!$F$24,#REF!="SSIAP1",#REF!*[1]Données!$C$24)</f>
        <v>#REF!</v>
      </c>
      <c r="NK48" s="57" t="e">
        <f>_xlfn.IFS(NH$7="X",#REF!*[1]Données!$I$24,NA$3="Samedi",#REF!*[1]Données!$D$24,NA$3="Dimanche",#REF!*[1]Données!$F$24,#REF!="SSIAP1",#REF!*[1]Données!$B$24)</f>
        <v>#REF!</v>
      </c>
      <c r="NL48" s="57" t="e">
        <f>IF(#REF!="SSIAP1",SUM(NH48:NK48),0)</f>
        <v>#REF!</v>
      </c>
      <c r="NM48" s="52" t="e">
        <f>IF(#REF!="SSIAP1",SUM($P48+$AB48+$AN48+$AZ48+$BL48+$BX48+$CJ48+$CV48+$DH48+$DT48+$EF48+$ER48+$FD48+$FP48+#REF!+$GB48+$GN48+$GZ48+$HL48+$HX48+$IJ48+$IV48+$JH48+$JT48+$KF48+$KR48+$LD48+$LP48+$MB48+$MN48+$MZ48+$NL48),0)</f>
        <v>#REF!</v>
      </c>
    </row>
    <row r="49" spans="1:377" hidden="1">
      <c r="A49" s="78"/>
      <c r="B49" s="81"/>
      <c r="C49" s="81"/>
      <c r="D49" s="51"/>
      <c r="E49" s="72"/>
      <c r="F49" s="72"/>
      <c r="G49" s="75"/>
      <c r="H49" s="69"/>
      <c r="I49" s="69"/>
      <c r="J49" s="69"/>
      <c r="K49" s="69"/>
      <c r="L49" s="57" t="e">
        <f>_xlfn.IFS(L$7="X",#REF!*[1]Données!$H$25,E$3="Samedi",#REF!*[1]Données!$D$25,E$3="Dimanche",#REF!*[1]Données!$F$25,#REF!="SSIAP2",#REF!*[1]Données!$B$25)</f>
        <v>#REF!</v>
      </c>
      <c r="M49" s="57" t="e">
        <f>_xlfn.IFS(L$7="X",#REF!*[1]Données!$I$25,E$3="Samedi",#REF!*[1]Données!$D$25,E$3="Dimanche",#REF!*[1]Données!$F$25,#REF!="SSIAP2",#REF!*[1]Données!$C$25)</f>
        <v>#REF!</v>
      </c>
      <c r="N49" s="57" t="e">
        <f>_xlfn.IFS(L$7="X",#REF!*[1]Données!$I$25,E$3="Samedi",#REF!*[1]Données!$D$25,E$3="Dimanche",#REF!*[1]Données!$F$25,$B$8="SSIAP2",#REF!*[1]Données!$C$25)</f>
        <v>#REF!</v>
      </c>
      <c r="O49" s="57" t="e">
        <f>_xlfn.IFS(L$7="X",#REF!*[1]Données!$I$25,E$3="Samedi",#REF!*[1]Données!$D$25,E$3="Dimanche",#REF!*[1]Données!$F$25,#REF!="SSIAP2",#REF!*[1]Données!$B$25)</f>
        <v>#REF!</v>
      </c>
      <c r="P49" s="57" t="e">
        <f>IF(#REF!="SSIAP2",SUM(L49:O49),0)</f>
        <v>#REF!</v>
      </c>
      <c r="Q49" s="72"/>
      <c r="R49" s="72"/>
      <c r="S49" s="75"/>
      <c r="T49" s="69"/>
      <c r="U49" s="69"/>
      <c r="V49" s="69"/>
      <c r="W49" s="69"/>
      <c r="X49" s="57" t="e">
        <f>_xlfn.IFS(X$7="X",#REF!*[1]Données!$H$25,Q$3="Samedi",#REF!*[1]Données!$D$25,Q$3="Dimanche",#REF!*[1]Données!$F$25,#REF!="SSIAP2",#REF!*[1]Données!$B$25)</f>
        <v>#REF!</v>
      </c>
      <c r="Y49" s="57" t="e">
        <f>_xlfn.IFS(X$7="X",#REF!*[1]Données!$I$25,Q$3="Samedi",#REF!*[1]Données!$D$25,Q$3="Dimanche",#REF!*[1]Données!$F$25,#REF!="SSIAP2",#REF!*[1]Données!$C$25)</f>
        <v>#REF!</v>
      </c>
      <c r="Z49" s="57" t="e">
        <f>_xlfn.IFS(X$7="X",#REF!*[1]Données!$I$25,Q$3="Samedi",#REF!*[1]Données!$D$25,Q$3="Dimanche",#REF!*[1]Données!$F$25,$B$8="SSIAP2",#REF!*[1]Données!$C$25)</f>
        <v>#N/A</v>
      </c>
      <c r="AA49" s="57" t="e">
        <f>_xlfn.IFS(X$7="X",#REF!*[1]Données!$I$25,Q$3="Samedi",#REF!*[1]Données!$D$25,Q$3="Dimanche",#REF!*[1]Données!$F$25,#REF!="SSIAP2",#REF!*[1]Données!$B$25)</f>
        <v>#REF!</v>
      </c>
      <c r="AB49" s="57" t="e">
        <f>IF(#REF!="SSIAP2",SUM(X49:AA49),0)</f>
        <v>#REF!</v>
      </c>
      <c r="AC49" s="72"/>
      <c r="AD49" s="72"/>
      <c r="AE49" s="75"/>
      <c r="AF49" s="69"/>
      <c r="AG49" s="69"/>
      <c r="AH49" s="69"/>
      <c r="AI49" s="69"/>
      <c r="AJ49" s="57" t="e">
        <f>_xlfn.IFS(AJ$7="X",#REF!*[1]Données!$H$25,AC$3="Samedi",#REF!*[1]Données!$D$25,AC$3="Dimanche",#REF!*[1]Données!$F$25,#REF!="SSIAP2",#REF!*[1]Données!$B$25)</f>
        <v>#REF!</v>
      </c>
      <c r="AK49" s="57" t="e">
        <f>_xlfn.IFS(AJ$7="X",#REF!*[1]Données!$I$25,AC$3="Samedi",#REF!*[1]Données!$D$25,AC$3="Dimanche",#REF!*[1]Données!$F$25,#REF!="SSIAP2",#REF!*[1]Données!$C$25)</f>
        <v>#REF!</v>
      </c>
      <c r="AL49" s="57" t="e">
        <f>_xlfn.IFS(AJ$7="X",#REF!*[1]Données!$I$25,AC$3="Samedi",#REF!*[1]Données!$D$25,AC$3="Dimanche",#REF!*[1]Données!$F$25,$B$8="SSIAP2",#REF!*[1]Données!$C$25)</f>
        <v>#N/A</v>
      </c>
      <c r="AM49" s="57" t="e">
        <f>_xlfn.IFS(AJ$7="X",#REF!*[1]Données!$I$25,AC$3="Samedi",#REF!*[1]Données!$D$25,AC$3="Dimanche",#REF!*[1]Données!$F$25,#REF!="SSIAP2",#REF!*[1]Données!$B$25)</f>
        <v>#REF!</v>
      </c>
      <c r="AN49" s="57" t="e">
        <f>IF(#REF!="SSIAP2",SUM(AJ49:AM49),0)</f>
        <v>#REF!</v>
      </c>
      <c r="AO49" s="72"/>
      <c r="AP49" s="72"/>
      <c r="AQ49" s="75"/>
      <c r="AR49" s="69"/>
      <c r="AS49" s="69"/>
      <c r="AT49" s="69"/>
      <c r="AU49" s="69"/>
      <c r="AV49" s="57" t="e">
        <f>_xlfn.IFS(AV$7="X",#REF!*[1]Données!$H$25,AO$3="Samedi",#REF!*[1]Données!$D$25,AO$3="Dimanche",#REF!*[1]Données!$F$25,#REF!="SSIAP2",#REF!*[1]Données!$B$25)</f>
        <v>#REF!</v>
      </c>
      <c r="AW49" s="57" t="e">
        <f>_xlfn.IFS(AV$7="X",#REF!*[1]Données!$I$25,AO$3="Samedi",#REF!*[1]Données!$D$25,AO$3="Dimanche",#REF!*[1]Données!$F$25,#REF!="SSIAP2",#REF!*[1]Données!$C$25)</f>
        <v>#REF!</v>
      </c>
      <c r="AX49" s="57" t="e">
        <f>_xlfn.IFS(AV$7="X",#REF!*[1]Données!$I$25,AO$3="Samedi",#REF!*[1]Données!$D$25,AO$3="Dimanche",#REF!*[1]Données!$F$25,$B$8="SSIAP2",#REF!*[1]Données!$C$25)</f>
        <v>#N/A</v>
      </c>
      <c r="AY49" s="57" t="e">
        <f>_xlfn.IFS(AV$7="X",#REF!*[1]Données!$I$25,AO$3="Samedi",#REF!*[1]Données!$D$25,AO$3="Dimanche",#REF!*[1]Données!$F$25,#REF!="SSIAP2",#REF!*[1]Données!$B$25)</f>
        <v>#REF!</v>
      </c>
      <c r="AZ49" s="57" t="e">
        <f>IF(#REF!="SSIAP2",SUM(AV49:AY49),0)</f>
        <v>#REF!</v>
      </c>
      <c r="BA49" s="72"/>
      <c r="BB49" s="72"/>
      <c r="BC49" s="75"/>
      <c r="BD49" s="69"/>
      <c r="BE49" s="69"/>
      <c r="BF49" s="69"/>
      <c r="BG49" s="69"/>
      <c r="BH49" s="57" t="e">
        <f>_xlfn.IFS(BH$7="X",#REF!*[1]Données!$H$25,BA$3="Samedi",#REF!*[1]Données!$D$25,BA$3="Dimanche",#REF!*[1]Données!$F$25,#REF!="SSIAP2",#REF!*[1]Données!$B$25)</f>
        <v>#REF!</v>
      </c>
      <c r="BI49" s="57" t="e">
        <f>_xlfn.IFS(BH$7="X",#REF!*[1]Données!$I$25,BA$3="Samedi",#REF!*[1]Données!$D$25,BA$3="Dimanche",#REF!*[1]Données!$F$25,#REF!="SSIAP2",#REF!*[1]Données!$C$25)</f>
        <v>#REF!</v>
      </c>
      <c r="BJ49" s="57" t="e">
        <f>_xlfn.IFS(BH$7="X",#REF!*[1]Données!$I$25,BA$3="Samedi",#REF!*[1]Données!$D$25,BA$3="Dimanche",#REF!*[1]Données!$F$25,$B$8="SSIAP2",#REF!*[1]Données!$C$25)</f>
        <v>#REF!</v>
      </c>
      <c r="BK49" s="57" t="e">
        <f>_xlfn.IFS(BH$7="X",#REF!*[1]Données!$I$25,BA$3="Samedi",#REF!*[1]Données!$D$25,BA$3="Dimanche",#REF!*[1]Données!$F$25,#REF!="SSIAP2",#REF!*[1]Données!$B$25)</f>
        <v>#REF!</v>
      </c>
      <c r="BL49" s="57" t="e">
        <f>IF(#REF!="SSIAP2",SUM(BH49:BK49),0)</f>
        <v>#REF!</v>
      </c>
      <c r="BM49" s="72"/>
      <c r="BN49" s="72"/>
      <c r="BO49" s="75"/>
      <c r="BP49" s="69"/>
      <c r="BQ49" s="69"/>
      <c r="BR49" s="69"/>
      <c r="BS49" s="69"/>
      <c r="BT49" s="57" t="e">
        <f>_xlfn.IFS(BT$7="X",#REF!*[1]Données!$H$25,BM$3="Samedi",#REF!*[1]Données!$D$25,BM$3="Dimanche",#REF!*[1]Données!$F$25,#REF!="SSIAP2",#REF!*[1]Données!$B$25)</f>
        <v>#REF!</v>
      </c>
      <c r="BU49" s="57" t="e">
        <f>_xlfn.IFS(BT$7="X",#REF!*[1]Données!$I$25,BM$3="Samedi",#REF!*[1]Données!$D$25,BM$3="Dimanche",#REF!*[1]Données!$F$25,#REF!="SSIAP2",#REF!*[1]Données!$C$25)</f>
        <v>#REF!</v>
      </c>
      <c r="BV49" s="57" t="e">
        <f>_xlfn.IFS(BT$7="X",#REF!*[1]Données!$I$25,BM$3="Samedi",#REF!*[1]Données!$D$25,BM$3="Dimanche",#REF!*[1]Données!$F$25,$B$8="SSIAP2",#REF!*[1]Données!$C$25)</f>
        <v>#REF!</v>
      </c>
      <c r="BW49" s="57" t="e">
        <f>_xlfn.IFS(BT$7="X",#REF!*[1]Données!$I$25,BM$3="Samedi",#REF!*[1]Données!$D$25,BM$3="Dimanche",#REF!*[1]Données!$F$25,#REF!="SSIAP2",#REF!*[1]Données!$B$25)</f>
        <v>#REF!</v>
      </c>
      <c r="BX49" s="57" t="e">
        <f>IF(#REF!="SSIAP2",SUM(BT49:BW49),0)</f>
        <v>#REF!</v>
      </c>
      <c r="BY49" s="72"/>
      <c r="BZ49" s="72"/>
      <c r="CA49" s="75"/>
      <c r="CB49" s="69"/>
      <c r="CC49" s="69"/>
      <c r="CD49" s="69"/>
      <c r="CE49" s="69"/>
      <c r="CF49" s="57" t="e">
        <f>_xlfn.IFS(CF$7="X",#REF!*[1]Données!$H$25,BY$3="Samedi",#REF!*[1]Données!$D$25,BY$3="Dimanche",#REF!*[1]Données!$F$25,#REF!="SSIAP2",#REF!*[1]Données!$B$25)</f>
        <v>#REF!</v>
      </c>
      <c r="CG49" s="57" t="e">
        <f>_xlfn.IFS(CF$7="X",#REF!*[1]Données!$I$25,BY$3="Samedi",#REF!*[1]Données!$D$25,BY$3="Dimanche",#REF!*[1]Données!$F$25,#REF!="SSIAP2",#REF!*[1]Données!$C$25)</f>
        <v>#REF!</v>
      </c>
      <c r="CH49" s="57" t="e">
        <f>_xlfn.IFS(CF$7="X",#REF!*[1]Données!$I$25,BY$3="Samedi",#REF!*[1]Données!$D$25,BY$3="Dimanche",#REF!*[1]Données!$F$25,$B$8="SSIAP2",#REF!*[1]Données!$C$25)</f>
        <v>#N/A</v>
      </c>
      <c r="CI49" s="57" t="e">
        <f>_xlfn.IFS(CF$7="X",#REF!*[1]Données!$I$25,BY$3="Samedi",#REF!*[1]Données!$D$25,BY$3="Dimanche",#REF!*[1]Données!$F$25,#REF!="SSIAP2",#REF!*[1]Données!$B$25)</f>
        <v>#REF!</v>
      </c>
      <c r="CJ49" s="57" t="e">
        <f>IF(#REF!="SSIAP2",SUM(CF49:CI49),0)</f>
        <v>#REF!</v>
      </c>
      <c r="CK49" s="72"/>
      <c r="CL49" s="72"/>
      <c r="CM49" s="75"/>
      <c r="CN49" s="69"/>
      <c r="CO49" s="69"/>
      <c r="CP49" s="69"/>
      <c r="CQ49" s="69"/>
      <c r="CR49" s="57" t="e">
        <f>_xlfn.IFS(CR$7="X",#REF!*[1]Données!$H$25,CK$3="Samedi",#REF!*[1]Données!$D$25,CK$3="Dimanche",#REF!*[1]Données!$F$25,#REF!="SSIAP2",#REF!*[1]Données!$B$25)</f>
        <v>#REF!</v>
      </c>
      <c r="CS49" s="57" t="e">
        <f>_xlfn.IFS(CR$7="X",#REF!*[1]Données!$I$25,CK$3="Samedi",#REF!*[1]Données!$D$25,CK$3="Dimanche",#REF!*[1]Données!$F$25,#REF!="SSIAP2",#REF!*[1]Données!$C$25)</f>
        <v>#REF!</v>
      </c>
      <c r="CT49" s="57" t="e">
        <f>_xlfn.IFS(CR$7="X",#REF!*[1]Données!$I$25,CK$3="Samedi",#REF!*[1]Données!$D$25,CK$3="Dimanche",#REF!*[1]Données!$F$25,$B$8="SSIAP2",#REF!*[1]Données!$C$25)</f>
        <v>#N/A</v>
      </c>
      <c r="CU49" s="57" t="e">
        <f>_xlfn.IFS(CR$7="X",#REF!*[1]Données!$I$25,CK$3="Samedi",#REF!*[1]Données!$D$25,CK$3="Dimanche",#REF!*[1]Données!$F$25,#REF!="SSIAP2",#REF!*[1]Données!$B$25)</f>
        <v>#REF!</v>
      </c>
      <c r="CV49" s="57" t="e">
        <f>IF(#REF!="SSIAP2",SUM(CR49:CU49),0)</f>
        <v>#REF!</v>
      </c>
      <c r="CW49" s="72"/>
      <c r="CX49" s="72"/>
      <c r="CY49" s="75"/>
      <c r="CZ49" s="69"/>
      <c r="DA49" s="69"/>
      <c r="DB49" s="69"/>
      <c r="DC49" s="69"/>
      <c r="DD49" s="57" t="e">
        <f>_xlfn.IFS(DD$7="X",#REF!*[1]Données!$H$25,CW$3="Samedi",#REF!*[1]Données!$D$25,CW$3="Dimanche",#REF!*[1]Données!$F$25,#REF!="SSIAP2",#REF!*[1]Données!$B$25)</f>
        <v>#REF!</v>
      </c>
      <c r="DE49" s="57" t="e">
        <f>_xlfn.IFS(DD$7="X",#REF!*[1]Données!$I$25,CW$3="Samedi",#REF!*[1]Données!$D$25,CW$3="Dimanche",#REF!*[1]Données!$F$25,#REF!="SSIAP2",#REF!*[1]Données!$C$25)</f>
        <v>#REF!</v>
      </c>
      <c r="DF49" s="57" t="e">
        <f>_xlfn.IFS(DD$7="X",#REF!*[1]Données!$I$25,CW$3="Samedi",#REF!*[1]Données!$D$25,CW$3="Dimanche",#REF!*[1]Données!$F$25,$B$8="SSIAP2",#REF!*[1]Données!$C$25)</f>
        <v>#N/A</v>
      </c>
      <c r="DG49" s="57" t="e">
        <f>_xlfn.IFS(DD$7="X",#REF!*[1]Données!$I$25,CW$3="Samedi",#REF!*[1]Données!$D$25,CW$3="Dimanche",#REF!*[1]Données!$F$25,#REF!="SSIAP2",#REF!*[1]Données!$B$25)</f>
        <v>#REF!</v>
      </c>
      <c r="DH49" s="57" t="e">
        <f>IF(#REF!="SSIAP2",SUM(DD49:DG49),0)</f>
        <v>#REF!</v>
      </c>
      <c r="DI49" s="72"/>
      <c r="DJ49" s="72"/>
      <c r="DK49" s="75"/>
      <c r="DL49" s="69"/>
      <c r="DM49" s="69"/>
      <c r="DN49" s="69"/>
      <c r="DO49" s="69"/>
      <c r="DP49" s="57" t="e">
        <f>_xlfn.IFS(DP$7="X",#REF!*[1]Données!$H$25,DI$3="Samedi",#REF!*[1]Données!$D$25,DI$3="Dimanche",#REF!*[1]Données!$F$25,#REF!="SSIAP2",#REF!*[1]Données!$B$25)</f>
        <v>#REF!</v>
      </c>
      <c r="DQ49" s="57" t="e">
        <f>_xlfn.IFS(DP$7="X",#REF!*[1]Données!$I$25,DI$3="Samedi",#REF!*[1]Données!$D$25,DI$3="Dimanche",#REF!*[1]Données!$F$25,#REF!="SSIAP2",#REF!*[1]Données!$C$25)</f>
        <v>#REF!</v>
      </c>
      <c r="DR49" s="57" t="e">
        <f>_xlfn.IFS(DP$7="X",#REF!*[1]Données!$I$25,DI$3="Samedi",#REF!*[1]Données!$D$25,DI$3="Dimanche",#REF!*[1]Données!$F$25,$B$8="SSIAP2",#REF!*[1]Données!$C$25)</f>
        <v>#N/A</v>
      </c>
      <c r="DS49" s="57" t="e">
        <f>_xlfn.IFS(DP$7="X",#REF!*[1]Données!$I$25,DI$3="Samedi",#REF!*[1]Données!$D$25,DI$3="Dimanche",#REF!*[1]Données!$F$25,#REF!="SSIAP2",#REF!*[1]Données!$B$25)</f>
        <v>#REF!</v>
      </c>
      <c r="DT49" s="57" t="e">
        <f>IF(#REF!="SSIAP2",SUM(DP49:DS49),0)</f>
        <v>#REF!</v>
      </c>
      <c r="DU49" s="72"/>
      <c r="DV49" s="72"/>
      <c r="DW49" s="75"/>
      <c r="DX49" s="69"/>
      <c r="DY49" s="69"/>
      <c r="DZ49" s="69"/>
      <c r="EA49" s="69"/>
      <c r="EB49" s="57" t="e">
        <f>_xlfn.IFS(EB$7="X",#REF!*[1]Données!$H$25,DU$3="Samedi",#REF!*[1]Données!$D$25,DU$3="Dimanche",#REF!*[1]Données!$F$25,#REF!="SSIAP2",#REF!*[1]Données!$B$25)</f>
        <v>#REF!</v>
      </c>
      <c r="EC49" s="57" t="e">
        <f>_xlfn.IFS(EB$7="X",#REF!*[1]Données!$I$25,DU$3="Samedi",#REF!*[1]Données!$D$25,DU$3="Dimanche",#REF!*[1]Données!$F$25,#REF!="SSIAP2",#REF!*[1]Données!$C$25)</f>
        <v>#REF!</v>
      </c>
      <c r="ED49" s="57" t="e">
        <f>_xlfn.IFS(EB$7="X",#REF!*[1]Données!$I$25,DU$3="Samedi",#REF!*[1]Données!$D$25,DU$3="Dimanche",#REF!*[1]Données!$F$25,$B$8="SSIAP2",#REF!*[1]Données!$C$25)</f>
        <v>#N/A</v>
      </c>
      <c r="EE49" s="57" t="e">
        <f>_xlfn.IFS(EB$7="X",#REF!*[1]Données!$I$25,DU$3="Samedi",#REF!*[1]Données!$D$25,DU$3="Dimanche",#REF!*[1]Données!$F$25,#REF!="SSIAP2",#REF!*[1]Données!$B$25)</f>
        <v>#REF!</v>
      </c>
      <c r="EF49" s="57" t="e">
        <f>IF(#REF!="SSIAP2",SUM(EB49:EE49),0)</f>
        <v>#REF!</v>
      </c>
      <c r="EG49" s="72"/>
      <c r="EH49" s="72"/>
      <c r="EI49" s="75"/>
      <c r="EJ49" s="69"/>
      <c r="EK49" s="69"/>
      <c r="EL49" s="69"/>
      <c r="EM49" s="69"/>
      <c r="EN49" s="57" t="e">
        <f>_xlfn.IFS(EN$7="X",#REF!*[1]Données!$H$25,EG$3="Samedi",#REF!*[1]Données!$D$25,EG$3="Dimanche",#REF!*[1]Données!$F$25,#REF!="SSIAP2",#REF!*[1]Données!$B$25)</f>
        <v>#REF!</v>
      </c>
      <c r="EO49" s="57" t="e">
        <f>_xlfn.IFS(EN$7="X",#REF!*[1]Données!$I$25,EG$3="Samedi",#REF!*[1]Données!$D$25,EG$3="Dimanche",#REF!*[1]Données!$F$25,#REF!="SSIAP2",#REF!*[1]Données!$C$25)</f>
        <v>#REF!</v>
      </c>
      <c r="EP49" s="57" t="e">
        <f>_xlfn.IFS(EN$7="X",#REF!*[1]Données!$I$25,EG$3="Samedi",#REF!*[1]Données!$D$25,EG$3="Dimanche",#REF!*[1]Données!$F$25,$B$8="SSIAP2",#REF!*[1]Données!$C$25)</f>
        <v>#REF!</v>
      </c>
      <c r="EQ49" s="57" t="e">
        <f>_xlfn.IFS(EN$7="X",#REF!*[1]Données!$I$25,EG$3="Samedi",#REF!*[1]Données!$D$25,EG$3="Dimanche",#REF!*[1]Données!$F$25,#REF!="SSIAP2",#REF!*[1]Données!$B$25)</f>
        <v>#REF!</v>
      </c>
      <c r="ER49" s="57" t="e">
        <f>IF(#REF!="SSIAP2",SUM(EN49:EQ49),0)</f>
        <v>#REF!</v>
      </c>
      <c r="ES49" s="72"/>
      <c r="ET49" s="72"/>
      <c r="EU49" s="75"/>
      <c r="EV49" s="69"/>
      <c r="EW49" s="69"/>
      <c r="EX49" s="69"/>
      <c r="EY49" s="69"/>
      <c r="EZ49" s="57" t="e">
        <f>_xlfn.IFS(EZ$7="X",#REF!*[1]Données!$H$25,ES$3="Samedi",#REF!*[1]Données!$D$25,ES$3="Dimanche",#REF!*[1]Données!$F$25,#REF!="SSIAP2",#REF!*[1]Données!$B$25)</f>
        <v>#REF!</v>
      </c>
      <c r="FA49" s="57" t="e">
        <f>_xlfn.IFS(EZ$7="X",#REF!*[1]Données!$I$25,ES$3="Samedi",#REF!*[1]Données!$D$25,ES$3="Dimanche",#REF!*[1]Données!$F$25,#REF!="SSIAP2",#REF!*[1]Données!$C$25)</f>
        <v>#REF!</v>
      </c>
      <c r="FB49" s="57" t="e">
        <f>_xlfn.IFS(EZ$7="X",#REF!*[1]Données!$I$25,ES$3="Samedi",#REF!*[1]Données!$D$25,ES$3="Dimanche",#REF!*[1]Données!$F$25,$B$8="SSIAP2",#REF!*[1]Données!$C$25)</f>
        <v>#REF!</v>
      </c>
      <c r="FC49" s="57" t="e">
        <f>_xlfn.IFS(EZ$7="X",#REF!*[1]Données!$I$25,ES$3="Samedi",#REF!*[1]Données!$D$25,ES$3="Dimanche",#REF!*[1]Données!$F$25,#REF!="SSIAP2",#REF!*[1]Données!$B$25)</f>
        <v>#REF!</v>
      </c>
      <c r="FD49" s="57" t="e">
        <f>IF(#REF!="SSIAP2",SUM(EZ49:FC49),0)</f>
        <v>#REF!</v>
      </c>
      <c r="FE49" s="72"/>
      <c r="FF49" s="72"/>
      <c r="FG49" s="75"/>
      <c r="FH49" s="69"/>
      <c r="FI49" s="69"/>
      <c r="FJ49" s="69"/>
      <c r="FK49" s="69"/>
      <c r="FL49" s="57" t="e">
        <f>_xlfn.IFS(FL$7="X",#REF!*[1]Données!$H$25,FE$3="Samedi",#REF!*[1]Données!$D$25,FE$3="Dimanche",#REF!*[1]Données!$F$25,#REF!="SSIAP2",#REF!*[1]Données!$B$25)</f>
        <v>#REF!</v>
      </c>
      <c r="FM49" s="57" t="e">
        <f>_xlfn.IFS(FL$7="X",#REF!*[1]Données!$I$25,FE$3="Samedi",#REF!*[1]Données!$D$25,FE$3="Dimanche",#REF!*[1]Données!$F$25,#REF!="SSIAP2",#REF!*[1]Données!$C$25)</f>
        <v>#REF!</v>
      </c>
      <c r="FN49" s="57" t="e">
        <f>_xlfn.IFS(FL$7="X",#REF!*[1]Données!$I$25,FE$3="Samedi",#REF!*[1]Données!$D$25,FE$3="Dimanche",#REF!*[1]Données!$F$25,$B$8="SSIAP2",#REF!*[1]Données!$C$25)</f>
        <v>#N/A</v>
      </c>
      <c r="FO49" s="57" t="e">
        <f>_xlfn.IFS(FL$7="X",#REF!*[1]Données!$I$25,FE$3="Samedi",#REF!*[1]Données!$D$25,FE$3="Dimanche",#REF!*[1]Données!$F$25,#REF!="SSIAP2",#REF!*[1]Données!$B$25)</f>
        <v>#REF!</v>
      </c>
      <c r="FP49" s="57" t="e">
        <f>IF(#REF!="SSIAP2",SUM(FL49:FO49),0)</f>
        <v>#REF!</v>
      </c>
      <c r="FQ49" s="72"/>
      <c r="FR49" s="72"/>
      <c r="FS49" s="75"/>
      <c r="FT49" s="69"/>
      <c r="FU49" s="69"/>
      <c r="FV49" s="69"/>
      <c r="FW49" s="69"/>
      <c r="FX49" s="57" t="e">
        <f>_xlfn.IFS(FX$7="X",#REF!*[1]Données!$H$25,FQ$3="Samedi",#REF!*[1]Données!$D$25,FQ$3="Dimanche",#REF!*[1]Données!$F$25,#REF!="SSIAP2",#REF!*[1]Données!$B$25)</f>
        <v>#REF!</v>
      </c>
      <c r="FY49" s="57" t="e">
        <f>_xlfn.IFS(FX$7="X",#REF!*[1]Données!$I$25,FQ$3="Samedi",#REF!*[1]Données!$D$25,FQ$3="Dimanche",#REF!*[1]Données!$F$25,#REF!="SSIAP2",#REF!*[1]Données!$C$25)</f>
        <v>#REF!</v>
      </c>
      <c r="FZ49" s="57" t="e">
        <f>_xlfn.IFS(FX$7="X",#REF!*[1]Données!$I$25,FQ$3="Samedi",#REF!*[1]Données!$D$25,FQ$3="Dimanche",#REF!*[1]Données!$F$25,$B$8="SSIAP2",#REF!*[1]Données!$C$25)</f>
        <v>#N/A</v>
      </c>
      <c r="GA49" s="57" t="e">
        <f>_xlfn.IFS(FX$7="X",#REF!*[1]Données!$I$25,FQ$3="Samedi",#REF!*[1]Données!$D$25,FQ$3="Dimanche",#REF!*[1]Données!$F$25,#REF!="SSIAP2",#REF!*[1]Données!$B$25)</f>
        <v>#REF!</v>
      </c>
      <c r="GB49" s="57" t="e">
        <f>IF(#REF!="SSIAP2",SUM(FX49:GA49),0)</f>
        <v>#REF!</v>
      </c>
      <c r="GC49" s="72"/>
      <c r="GD49" s="72"/>
      <c r="GE49" s="75"/>
      <c r="GF49" s="69"/>
      <c r="GG49" s="69"/>
      <c r="GH49" s="69"/>
      <c r="GI49" s="69"/>
      <c r="GJ49" s="57" t="e">
        <f>_xlfn.IFS(GJ$7="X",#REF!*[1]Données!$H$25,GC$3="Samedi",#REF!*[1]Données!$D$25,GC$3="Dimanche",#REF!*[1]Données!$F$25,#REF!="SSIAP2",#REF!*[1]Données!$B$25)</f>
        <v>#REF!</v>
      </c>
      <c r="GK49" s="57" t="e">
        <f>_xlfn.IFS(GJ$7="X",#REF!*[1]Données!$I$25,GC$3="Samedi",#REF!*[1]Données!$D$25,GC$3="Dimanche",#REF!*[1]Données!$F$25,#REF!="SSIAP2",#REF!*[1]Données!$C$25)</f>
        <v>#REF!</v>
      </c>
      <c r="GL49" s="57" t="e">
        <f>_xlfn.IFS(GJ$7="X",#REF!*[1]Données!$I$25,GC$3="Samedi",#REF!*[1]Données!$D$25,GC$3="Dimanche",#REF!*[1]Données!$F$25,$B$8="SSIAP2",#REF!*[1]Données!$C$25)</f>
        <v>#N/A</v>
      </c>
      <c r="GM49" s="57" t="e">
        <f>_xlfn.IFS(GJ$7="X",#REF!*[1]Données!$I$25,GC$3="Samedi",#REF!*[1]Données!$D$25,GC$3="Dimanche",#REF!*[1]Données!$F$25,#REF!="SSIAP2",#REF!*[1]Données!$B$25)</f>
        <v>#REF!</v>
      </c>
      <c r="GN49" s="57" t="e">
        <f>IF(#REF!="SSIAP2",SUM(GJ49:GM49),0)</f>
        <v>#REF!</v>
      </c>
      <c r="GO49" s="72"/>
      <c r="GP49" s="72"/>
      <c r="GQ49" s="75"/>
      <c r="GR49" s="69"/>
      <c r="GS49" s="69"/>
      <c r="GT49" s="69"/>
      <c r="GU49" s="69"/>
      <c r="GV49" s="57" t="e">
        <f>_xlfn.IFS(GV$7="X",#REF!*[1]Données!$H$25,GO$3="Samedi",#REF!*[1]Données!$D$25,GO$3="Dimanche",#REF!*[1]Données!$F$25,#REF!="SSIAP2",#REF!*[1]Données!$B$25)</f>
        <v>#REF!</v>
      </c>
      <c r="GW49" s="57" t="e">
        <f>_xlfn.IFS(GV$7="X",#REF!*[1]Données!$I$25,GO$3="Samedi",#REF!*[1]Données!$D$25,GO$3="Dimanche",#REF!*[1]Données!$F$25,#REF!="SSIAP2",#REF!*[1]Données!$C$25)</f>
        <v>#REF!</v>
      </c>
      <c r="GX49" s="57" t="e">
        <f>_xlfn.IFS(GV$7="X",#REF!*[1]Données!$I$25,GO$3="Samedi",#REF!*[1]Données!$D$25,GO$3="Dimanche",#REF!*[1]Données!$F$25,$B$8="SSIAP2",#REF!*[1]Données!$C$25)</f>
        <v>#N/A</v>
      </c>
      <c r="GY49" s="57" t="e">
        <f>_xlfn.IFS(GV$7="X",#REF!*[1]Données!$I$25,GO$3="Samedi",#REF!*[1]Données!$D$25,GO$3="Dimanche",#REF!*[1]Données!$F$25,#REF!="SSIAP2",#REF!*[1]Données!$B$25)</f>
        <v>#REF!</v>
      </c>
      <c r="GZ49" s="57" t="e">
        <f>IF(#REF!="SSIAP2",SUM(GV49:GY49),0)</f>
        <v>#REF!</v>
      </c>
      <c r="HA49" s="72"/>
      <c r="HB49" s="72"/>
      <c r="HC49" s="75"/>
      <c r="HD49" s="69"/>
      <c r="HE49" s="69"/>
      <c r="HF49" s="69"/>
      <c r="HG49" s="69"/>
      <c r="HH49" s="57" t="e">
        <f>_xlfn.IFS(HH$7="X",#REF!*[1]Données!$H$25,HA$3="Samedi",#REF!*[1]Données!$D$25,HA$3="Dimanche",#REF!*[1]Données!$F$25,#REF!="SSIAP2",#REF!*[1]Données!$B$25)</f>
        <v>#REF!</v>
      </c>
      <c r="HI49" s="57" t="e">
        <f>_xlfn.IFS(HH$7="X",#REF!*[1]Données!$I$25,HA$3="Samedi",#REF!*[1]Données!$D$25,HA$3="Dimanche",#REF!*[1]Données!$F$25,#REF!="SSIAP2",#REF!*[1]Données!$C$25)</f>
        <v>#REF!</v>
      </c>
      <c r="HJ49" s="57" t="e">
        <f>_xlfn.IFS(HH$7="X",#REF!*[1]Données!$I$25,HA$3="Samedi",#REF!*[1]Données!$D$25,HA$3="Dimanche",#REF!*[1]Données!$F$25,$B$8="SSIAP2",#REF!*[1]Données!$C$25)</f>
        <v>#N/A</v>
      </c>
      <c r="HK49" s="57" t="e">
        <f>_xlfn.IFS(HH$7="X",#REF!*[1]Données!$I$25,HA$3="Samedi",#REF!*[1]Données!$D$25,HA$3="Dimanche",#REF!*[1]Données!$F$25,#REF!="SSIAP2",#REF!*[1]Données!$B$25)</f>
        <v>#REF!</v>
      </c>
      <c r="HL49" s="57" t="e">
        <f>IF(#REF!="SSIAP2",SUM(HH49:HK49),0)</f>
        <v>#REF!</v>
      </c>
      <c r="HM49" s="72"/>
      <c r="HN49" s="72"/>
      <c r="HO49" s="75"/>
      <c r="HP49" s="69"/>
      <c r="HQ49" s="69"/>
      <c r="HR49" s="69"/>
      <c r="HS49" s="69"/>
      <c r="HT49" s="57" t="e">
        <f>_xlfn.IFS(HT$7="X",#REF!*[1]Données!$H$25,HM$3="Samedi",#REF!*[1]Données!$D$25,HM$3="Dimanche",#REF!*[1]Données!$F$25,#REF!="SSIAP2",#REF!*[1]Données!$B$25)</f>
        <v>#REF!</v>
      </c>
      <c r="HU49" s="57" t="e">
        <f>_xlfn.IFS(HT$7="X",#REF!*[1]Données!$I$25,HM$3="Samedi",#REF!*[1]Données!$D$25,HM$3="Dimanche",#REF!*[1]Données!$F$25,#REF!="SSIAP2",#REF!*[1]Données!$C$25)</f>
        <v>#REF!</v>
      </c>
      <c r="HV49" s="57" t="e">
        <f>_xlfn.IFS(HT$7="X",#REF!*[1]Données!$I$25,HM$3="Samedi",#REF!*[1]Données!$D$25,HM$3="Dimanche",#REF!*[1]Données!$F$25,$B$8="SSIAP2",#REF!*[1]Données!$C$25)</f>
        <v>#REF!</v>
      </c>
      <c r="HW49" s="57" t="e">
        <f>_xlfn.IFS(HT$7="X",#REF!*[1]Données!$I$25,HM$3="Samedi",#REF!*[1]Données!$D$25,HM$3="Dimanche",#REF!*[1]Données!$F$25,#REF!="SSIAP2",#REF!*[1]Données!$B$25)</f>
        <v>#REF!</v>
      </c>
      <c r="HX49" s="57" t="e">
        <f>IF(#REF!="SSIAP2",SUM(HT49:HW49),0)</f>
        <v>#REF!</v>
      </c>
      <c r="HY49" s="72"/>
      <c r="HZ49" s="72"/>
      <c r="IA49" s="75"/>
      <c r="IB49" s="69"/>
      <c r="IC49" s="69"/>
      <c r="ID49" s="69"/>
      <c r="IE49" s="69"/>
      <c r="IF49" s="57" t="e">
        <f>_xlfn.IFS(IF$7="X",#REF!*[1]Données!$H$25,HY$3="Samedi",#REF!*[1]Données!$D$25,HY$3="Dimanche",#REF!*[1]Données!$F$25,#REF!="SSIAP2",#REF!*[1]Données!$B$25)</f>
        <v>#REF!</v>
      </c>
      <c r="IG49" s="57" t="e">
        <f>_xlfn.IFS(IF$7="X",#REF!*[1]Données!$I$25,HY$3="Samedi",#REF!*[1]Données!$D$25,HY$3="Dimanche",#REF!*[1]Données!$F$25,#REF!="SSIAP2",#REF!*[1]Données!$C$25)</f>
        <v>#REF!</v>
      </c>
      <c r="IH49" s="57" t="e">
        <f>_xlfn.IFS(IF$7="X",#REF!*[1]Données!$I$25,HY$3="Samedi",#REF!*[1]Données!$D$25,HY$3="Dimanche",#REF!*[1]Données!$F$25,$B$8="SSIAP2",#REF!*[1]Données!$C$25)</f>
        <v>#REF!</v>
      </c>
      <c r="II49" s="57" t="e">
        <f>_xlfn.IFS(IF$7="X",#REF!*[1]Données!$I$25,HY$3="Samedi",#REF!*[1]Données!$D$25,HY$3="Dimanche",#REF!*[1]Données!$F$25,#REF!="SSIAP2",#REF!*[1]Données!$B$25)</f>
        <v>#REF!</v>
      </c>
      <c r="IJ49" s="57" t="e">
        <f>IF(#REF!="SSIAP2",SUM(IF49:II49),0)</f>
        <v>#REF!</v>
      </c>
      <c r="IK49" s="72"/>
      <c r="IL49" s="72"/>
      <c r="IM49" s="75"/>
      <c r="IN49" s="69"/>
      <c r="IO49" s="69"/>
      <c r="IP49" s="69"/>
      <c r="IQ49" s="69"/>
      <c r="IR49" s="57" t="e">
        <f>_xlfn.IFS(IR$7="X",#REF!*[1]Données!$H$25,IK$3="Samedi",#REF!*[1]Données!$D$25,IK$3="Dimanche",#REF!*[1]Données!$F$25,#REF!="SSIAP2",#REF!*[1]Données!$B$25)</f>
        <v>#REF!</v>
      </c>
      <c r="IS49" s="57" t="e">
        <f>_xlfn.IFS(IR$7="X",#REF!*[1]Données!$I$25,IK$3="Samedi",#REF!*[1]Données!$D$25,IK$3="Dimanche",#REF!*[1]Données!$F$25,#REF!="SSIAP2",#REF!*[1]Données!$C$25)</f>
        <v>#REF!</v>
      </c>
      <c r="IT49" s="57" t="e">
        <f>_xlfn.IFS(IR$7="X",#REF!*[1]Données!$I$25,IK$3="Samedi",#REF!*[1]Données!$D$25,IK$3="Dimanche",#REF!*[1]Données!$F$25,$B$8="SSIAP2",#REF!*[1]Données!$C$25)</f>
        <v>#N/A</v>
      </c>
      <c r="IU49" s="57" t="e">
        <f>_xlfn.IFS(IR$7="X",#REF!*[1]Données!$I$25,IK$3="Samedi",#REF!*[1]Données!$D$25,IK$3="Dimanche",#REF!*[1]Données!$F$25,#REF!="SSIAP2",#REF!*[1]Données!$B$25)</f>
        <v>#REF!</v>
      </c>
      <c r="IV49" s="57" t="e">
        <f>IF(#REF!="SSIAP2",SUM(IR49:IU49),0)</f>
        <v>#REF!</v>
      </c>
      <c r="IW49" s="72"/>
      <c r="IX49" s="72"/>
      <c r="IY49" s="75"/>
      <c r="IZ49" s="69"/>
      <c r="JA49" s="69"/>
      <c r="JB49" s="69"/>
      <c r="JC49" s="69"/>
      <c r="JD49" s="57" t="e">
        <f>_xlfn.IFS(JD$7="X",#REF!*[1]Données!$H$25,IW$3="Samedi",#REF!*[1]Données!$D$25,IW$3="Dimanche",#REF!*[1]Données!$F$25,#REF!="SSIAP2",#REF!*[1]Données!$B$25)</f>
        <v>#REF!</v>
      </c>
      <c r="JE49" s="57" t="e">
        <f>_xlfn.IFS(JD$7="X",#REF!*[1]Données!$I$25,IW$3="Samedi",#REF!*[1]Données!$D$25,IW$3="Dimanche",#REF!*[1]Données!$F$25,#REF!="SSIAP2",#REF!*[1]Données!$C$25)</f>
        <v>#REF!</v>
      </c>
      <c r="JF49" s="57" t="e">
        <f>_xlfn.IFS(JD$7="X",#REF!*[1]Données!$I$25,IW$3="Samedi",#REF!*[1]Données!$D$25,IW$3="Dimanche",#REF!*[1]Données!$F$25,$B$8="SSIAP2",#REF!*[1]Données!$C$25)</f>
        <v>#N/A</v>
      </c>
      <c r="JG49" s="57" t="e">
        <f>_xlfn.IFS(JD$7="X",#REF!*[1]Données!$I$25,IW$3="Samedi",#REF!*[1]Données!$D$25,IW$3="Dimanche",#REF!*[1]Données!$F$25,#REF!="SSIAP2",#REF!*[1]Données!$B$25)</f>
        <v>#REF!</v>
      </c>
      <c r="JH49" s="57" t="e">
        <f>IF(#REF!="SSIAP2",SUM(JD49:JG49),0)</f>
        <v>#REF!</v>
      </c>
      <c r="JI49" s="72"/>
      <c r="JJ49" s="72"/>
      <c r="JK49" s="75"/>
      <c r="JL49" s="69"/>
      <c r="JM49" s="69"/>
      <c r="JN49" s="69"/>
      <c r="JO49" s="69"/>
      <c r="JP49" s="57" t="e">
        <f>_xlfn.IFS(JP$7="X",#REF!*[1]Données!$H$25,JI$3="Samedi",#REF!*[1]Données!$D$25,JI$3="Dimanche",#REF!*[1]Données!$F$25,#REF!="SSIAP2",#REF!*[1]Données!$B$25)</f>
        <v>#REF!</v>
      </c>
      <c r="JQ49" s="57" t="e">
        <f>_xlfn.IFS(JP$7="X",#REF!*[1]Données!$I$25,JI$3="Samedi",#REF!*[1]Données!$D$25,JI$3="Dimanche",#REF!*[1]Données!$F$25,#REF!="SSIAP2",#REF!*[1]Données!$C$25)</f>
        <v>#REF!</v>
      </c>
      <c r="JR49" s="57" t="e">
        <f>_xlfn.IFS(JP$7="X",#REF!*[1]Données!$I$25,JI$3="Samedi",#REF!*[1]Données!$D$25,JI$3="Dimanche",#REF!*[1]Données!$F$25,$B$8="SSIAP2",#REF!*[1]Données!$C$25)</f>
        <v>#N/A</v>
      </c>
      <c r="JS49" s="57" t="e">
        <f>_xlfn.IFS(JP$7="X",#REF!*[1]Données!$I$25,JI$3="Samedi",#REF!*[1]Données!$D$25,JI$3="Dimanche",#REF!*[1]Données!$F$25,#REF!="SSIAP2",#REF!*[1]Données!$B$25)</f>
        <v>#REF!</v>
      </c>
      <c r="JT49" s="57" t="e">
        <f>IF(#REF!="SSIAP2",SUM(JP49:JS49),0)</f>
        <v>#REF!</v>
      </c>
      <c r="JU49" s="72"/>
      <c r="JV49" s="72"/>
      <c r="JW49" s="75"/>
      <c r="JX49" s="69"/>
      <c r="JY49" s="69"/>
      <c r="JZ49" s="69"/>
      <c r="KA49" s="69"/>
      <c r="KB49" s="57" t="e">
        <f>_xlfn.IFS(KB$7="X",#REF!*[1]Données!$H$25,JU$3="Samedi",#REF!*[1]Données!$D$25,JU$3="Dimanche",#REF!*[1]Données!$F$25,#REF!="SSIAP2",#REF!*[1]Données!$B$25)</f>
        <v>#REF!</v>
      </c>
      <c r="KC49" s="57" t="e">
        <f>_xlfn.IFS(KB$7="X",#REF!*[1]Données!$I$25,JU$3="Samedi",#REF!*[1]Données!$D$25,JU$3="Dimanche",#REF!*[1]Données!$F$25,#REF!="SSIAP2",#REF!*[1]Données!$C$25)</f>
        <v>#REF!</v>
      </c>
      <c r="KD49" s="57" t="e">
        <f>_xlfn.IFS(KB$7="X",#REF!*[1]Données!$I$25,JU$3="Samedi",#REF!*[1]Données!$D$25,JU$3="Dimanche",#REF!*[1]Données!$F$25,$B$8="SSIAP2",#REF!*[1]Données!$C$25)</f>
        <v>#N/A</v>
      </c>
      <c r="KE49" s="57" t="e">
        <f>_xlfn.IFS(KB$7="X",#REF!*[1]Données!$I$25,JU$3="Samedi",#REF!*[1]Données!$D$25,JU$3="Dimanche",#REF!*[1]Données!$F$25,#REF!="SSIAP2",#REF!*[1]Données!$B$25)</f>
        <v>#REF!</v>
      </c>
      <c r="KF49" s="57" t="e">
        <f>IF(#REF!="SSIAP2",SUM(KB49:KE49),0)</f>
        <v>#REF!</v>
      </c>
      <c r="KG49" s="72"/>
      <c r="KH49" s="72"/>
      <c r="KI49" s="75"/>
      <c r="KJ49" s="69"/>
      <c r="KK49" s="69"/>
      <c r="KL49" s="69"/>
      <c r="KM49" s="69"/>
      <c r="KN49" s="57" t="e">
        <f>_xlfn.IFS(KN$7="X",#REF!*[1]Données!$H$25,KG$3="Samedi",#REF!*[1]Données!$D$25,KG$3="Dimanche",#REF!*[1]Données!$F$25,#REF!="SSIAP2",#REF!*[1]Données!$B$25)</f>
        <v>#REF!</v>
      </c>
      <c r="KO49" s="57" t="e">
        <f>_xlfn.IFS(KN$7="X",#REF!*[1]Données!$I$25,KG$3="Samedi",#REF!*[1]Données!$D$25,KG$3="Dimanche",#REF!*[1]Données!$F$25,#REF!="SSIAP2",#REF!*[1]Données!$C$25)</f>
        <v>#REF!</v>
      </c>
      <c r="KP49" s="57" t="e">
        <f>_xlfn.IFS(KN$7="X",#REF!*[1]Données!$I$25,KG$3="Samedi",#REF!*[1]Données!$D$25,KG$3="Dimanche",#REF!*[1]Données!$F$25,$B$8="SSIAP2",#REF!*[1]Données!$C$25)</f>
        <v>#N/A</v>
      </c>
      <c r="KQ49" s="57" t="e">
        <f>_xlfn.IFS(KN$7="X",#REF!*[1]Données!$I$25,KG$3="Samedi",#REF!*[1]Données!$D$25,KG$3="Dimanche",#REF!*[1]Données!$F$25,#REF!="SSIAP2",#REF!*[1]Données!$B$25)</f>
        <v>#REF!</v>
      </c>
      <c r="KR49" s="57" t="e">
        <f>IF(#REF!="SSIAP2",SUM(KN49:KQ49),0)</f>
        <v>#REF!</v>
      </c>
      <c r="KS49" s="72"/>
      <c r="KT49" s="72"/>
      <c r="KU49" s="75"/>
      <c r="KV49" s="69"/>
      <c r="KW49" s="69"/>
      <c r="KX49" s="69"/>
      <c r="KY49" s="69"/>
      <c r="KZ49" s="57" t="e">
        <f>_xlfn.IFS(KZ$7="X",#REF!*[1]Données!$H$25,KS$3="Samedi",#REF!*[1]Données!$D$25,KS$3="Dimanche",#REF!*[1]Données!$F$25,#REF!="SSIAP2",#REF!*[1]Données!$B$25)</f>
        <v>#REF!</v>
      </c>
      <c r="LA49" s="57" t="e">
        <f>_xlfn.IFS(KZ$7="X",#REF!*[1]Données!$I$25,KS$3="Samedi",#REF!*[1]Données!$D$25,KS$3="Dimanche",#REF!*[1]Données!$F$25,#REF!="SSIAP2",#REF!*[1]Données!$C$25)</f>
        <v>#REF!</v>
      </c>
      <c r="LB49" s="57" t="e">
        <f>_xlfn.IFS(KZ$7="X",#REF!*[1]Données!$I$25,KS$3="Samedi",#REF!*[1]Données!$D$25,KS$3="Dimanche",#REF!*[1]Données!$F$25,$B$8="SSIAP2",#REF!*[1]Données!$C$25)</f>
        <v>#REF!</v>
      </c>
      <c r="LC49" s="57" t="e">
        <f>_xlfn.IFS(KZ$7="X",#REF!*[1]Données!$I$25,KS$3="Samedi",#REF!*[1]Données!$D$25,KS$3="Dimanche",#REF!*[1]Données!$F$25,#REF!="SSIAP2",#REF!*[1]Données!$B$25)</f>
        <v>#REF!</v>
      </c>
      <c r="LD49" s="57" t="e">
        <f>IF(#REF!="SSIAP2",SUM(KZ49:LC49),0)</f>
        <v>#REF!</v>
      </c>
      <c r="LE49" s="72"/>
      <c r="LF49" s="72"/>
      <c r="LG49" s="75"/>
      <c r="LH49" s="69"/>
      <c r="LI49" s="69"/>
      <c r="LJ49" s="69"/>
      <c r="LK49" s="69"/>
      <c r="LL49" s="57" t="e">
        <f>_xlfn.IFS(LL$7="X",#REF!*[1]Données!$H$25,LE$3="Samedi",#REF!*[1]Données!$D$25,LE$3="Dimanche",#REF!*[1]Données!$F$25,#REF!="SSIAP2",#REF!*[1]Données!$B$25)</f>
        <v>#REF!</v>
      </c>
      <c r="LM49" s="57" t="e">
        <f>_xlfn.IFS(LL$7="X",#REF!*[1]Données!$I$25,LE$3="Samedi",#REF!*[1]Données!$D$25,LE$3="Dimanche",#REF!*[1]Données!$F$25,#REF!="SSIAP2",#REF!*[1]Données!$C$25)</f>
        <v>#REF!</v>
      </c>
      <c r="LN49" s="57" t="e">
        <f>_xlfn.IFS(LL$7="X",#REF!*[1]Données!$I$25,LE$3="Samedi",#REF!*[1]Données!$D$25,LE$3="Dimanche",#REF!*[1]Données!$F$25,$B$8="SSIAP2",#REF!*[1]Données!$C$25)</f>
        <v>#REF!</v>
      </c>
      <c r="LO49" s="57" t="e">
        <f>_xlfn.IFS(LL$7="X",#REF!*[1]Données!$I$25,LE$3="Samedi",#REF!*[1]Données!$D$25,LE$3="Dimanche",#REF!*[1]Données!$F$25,#REF!="SSIAP2",#REF!*[1]Données!$B$25)</f>
        <v>#REF!</v>
      </c>
      <c r="LP49" s="57" t="e">
        <f>IF(#REF!="SSIAP2",SUM(LL49:LO49),0)</f>
        <v>#REF!</v>
      </c>
      <c r="LQ49" s="72"/>
      <c r="LR49" s="72"/>
      <c r="LS49" s="75"/>
      <c r="LT49" s="69"/>
      <c r="LU49" s="69"/>
      <c r="LV49" s="69"/>
      <c r="LW49" s="69"/>
      <c r="LX49" s="57" t="e">
        <f>_xlfn.IFS(LX$7="X",#REF!*[1]Données!$H$25,LQ$3="Samedi",#REF!*[1]Données!$D$25,LQ$3="Dimanche",#REF!*[1]Données!$F$25,#REF!="SSIAP2",#REF!*[1]Données!$B$25)</f>
        <v>#REF!</v>
      </c>
      <c r="LY49" s="57" t="e">
        <f>_xlfn.IFS(LX$7="X",#REF!*[1]Données!$I$25,LQ$3="Samedi",#REF!*[1]Données!$D$25,LQ$3="Dimanche",#REF!*[1]Données!$F$25,#REF!="SSIAP2",#REF!*[1]Données!$C$25)</f>
        <v>#REF!</v>
      </c>
      <c r="LZ49" s="57" t="e">
        <f>_xlfn.IFS(LX$7="X",#REF!*[1]Données!$I$25,LQ$3="Samedi",#REF!*[1]Données!$D$25,LQ$3="Dimanche",#REF!*[1]Données!$F$25,$B$8="SSIAP2",#REF!*[1]Données!$C$25)</f>
        <v>#N/A</v>
      </c>
      <c r="MA49" s="57" t="e">
        <f>_xlfn.IFS(LX$7="X",#REF!*[1]Données!$I$25,LQ$3="Samedi",#REF!*[1]Données!$D$25,LQ$3="Dimanche",#REF!*[1]Données!$F$25,#REF!="SSIAP2",#REF!*[1]Données!$B$25)</f>
        <v>#REF!</v>
      </c>
      <c r="MB49" s="57" t="e">
        <f>IF(#REF!="SSIAP2",SUM(LX49:MA49),0)</f>
        <v>#REF!</v>
      </c>
      <c r="MC49" s="72"/>
      <c r="MD49" s="72"/>
      <c r="ME49" s="75"/>
      <c r="MF49" s="69"/>
      <c r="MG49" s="69"/>
      <c r="MH49" s="69"/>
      <c r="MI49" s="69"/>
      <c r="MJ49" s="57" t="e">
        <f>_xlfn.IFS(MJ$7="X",#REF!*[1]Données!$H$25,MC$3="Samedi",#REF!*[1]Données!$D$25,MC$3="Dimanche",#REF!*[1]Données!$F$25,#REF!="SSIAP2",#REF!*[1]Données!$B$25)</f>
        <v>#REF!</v>
      </c>
      <c r="MK49" s="57" t="e">
        <f>_xlfn.IFS(MJ$7="X",#REF!*[1]Données!$I$25,MC$3="Samedi",#REF!*[1]Données!$D$25,MC$3="Dimanche",#REF!*[1]Données!$F$25,#REF!="SSIAP2",#REF!*[1]Données!$C$25)</f>
        <v>#REF!</v>
      </c>
      <c r="ML49" s="57" t="e">
        <f>_xlfn.IFS(MJ$7="X",#REF!*[1]Données!$I$25,MC$3="Samedi",#REF!*[1]Données!$D$25,MC$3="Dimanche",#REF!*[1]Données!$F$25,$B$8="SSIAP2",#REF!*[1]Données!$C$25)</f>
        <v>#N/A</v>
      </c>
      <c r="MM49" s="57" t="e">
        <f>_xlfn.IFS(MJ$7="X",#REF!*[1]Données!$I$25,MC$3="Samedi",#REF!*[1]Données!$D$25,MC$3="Dimanche",#REF!*[1]Données!$F$25,#REF!="SSIAP2",#REF!*[1]Données!$B$25)</f>
        <v>#REF!</v>
      </c>
      <c r="MN49" s="57" t="e">
        <f>IF(#REF!="SSIAP2",SUM(MJ49:MM49),0)</f>
        <v>#REF!</v>
      </c>
      <c r="MO49" s="72"/>
      <c r="MP49" s="72"/>
      <c r="MQ49" s="75"/>
      <c r="MR49" s="69"/>
      <c r="MS49" s="69"/>
      <c r="MT49" s="69"/>
      <c r="MU49" s="69"/>
      <c r="MV49" s="57" t="e">
        <f>_xlfn.IFS(MV$7="X",#REF!*[1]Données!$H$25,MO$3="Samedi",#REF!*[1]Données!$D$25,MO$3="Dimanche",#REF!*[1]Données!$F$25,#REF!="SSIAP2",#REF!*[1]Données!$B$25)</f>
        <v>#REF!</v>
      </c>
      <c r="MW49" s="57" t="e">
        <f>_xlfn.IFS(MV$7="X",#REF!*[1]Données!$I$25,MO$3="Samedi",#REF!*[1]Données!$D$25,MO$3="Dimanche",#REF!*[1]Données!$F$25,#REF!="SSIAP2",#REF!*[1]Données!$C$25)</f>
        <v>#REF!</v>
      </c>
      <c r="MX49" s="57" t="e">
        <f>_xlfn.IFS(MV$7="X",#REF!*[1]Données!$I$25,MO$3="Samedi",#REF!*[1]Données!$D$25,MO$3="Dimanche",#REF!*[1]Données!$F$25,$B$8="SSIAP2",#REF!*[1]Données!$C$25)</f>
        <v>#N/A</v>
      </c>
      <c r="MY49" s="57" t="e">
        <f>_xlfn.IFS(MV$7="X",#REF!*[1]Données!$I$25,MO$3="Samedi",#REF!*[1]Données!$D$25,MO$3="Dimanche",#REF!*[1]Données!$F$25,#REF!="SSIAP2",#REF!*[1]Données!$B$25)</f>
        <v>#REF!</v>
      </c>
      <c r="MZ49" s="57" t="e">
        <f>IF(#REF!="SSIAP2",SUM(MV49:MY49),0)</f>
        <v>#REF!</v>
      </c>
      <c r="NA49" s="72"/>
      <c r="NB49" s="72"/>
      <c r="NC49" s="75"/>
      <c r="ND49" s="69"/>
      <c r="NE49" s="69"/>
      <c r="NF49" s="69"/>
      <c r="NG49" s="69"/>
      <c r="NH49" s="57" t="e">
        <f>_xlfn.IFS(NH$7="X",#REF!*[1]Données!$H$25,NA$3="Samedi",#REF!*[1]Données!$D$25,NA$3="Dimanche",#REF!*[1]Données!$F$25,#REF!="SSIAP2",#REF!*[1]Données!$B$25)</f>
        <v>#REF!</v>
      </c>
      <c r="NI49" s="57" t="e">
        <f>_xlfn.IFS(NH$7="X",#REF!*[1]Données!$I$25,NA$3="Samedi",#REF!*[1]Données!$D$25,NA$3="Dimanche",#REF!*[1]Données!$F$25,#REF!="SSIAP2",#REF!*[1]Données!$C$25)</f>
        <v>#REF!</v>
      </c>
      <c r="NJ49" s="57" t="e">
        <f>_xlfn.IFS(NH$7="X",#REF!*[1]Données!$I$25,NA$3="Samedi",#REF!*[1]Données!$D$25,NA$3="Dimanche",#REF!*[1]Données!$F$25,$B$8="SSIAP2",#REF!*[1]Données!$C$25)</f>
        <v>#N/A</v>
      </c>
      <c r="NK49" s="57" t="e">
        <f>_xlfn.IFS(NH$7="X",#REF!*[1]Données!$I$25,NA$3="Samedi",#REF!*[1]Données!$D$25,NA$3="Dimanche",#REF!*[1]Données!$F$25,#REF!="SSIAP2",#REF!*[1]Données!$B$25)</f>
        <v>#REF!</v>
      </c>
      <c r="NL49" s="57" t="e">
        <f>IF(#REF!="SSIAP2",SUM(NH49:NK49),0)</f>
        <v>#REF!</v>
      </c>
      <c r="NM49" s="52" t="e">
        <f>IF(#REF!="SSIAP2",SUM($P49+$AB49+$AN49+$AZ49+$BL49+$BX49+$CJ49+$CV49+$DH49+$DT49+$EF49+$ER49+$FD49+$FP49+$GB48+$GB49+$GN49+$GZ49+$HL49+$HX49+$IJ49+$IV49+$JH49+$JT49+$KF49+$KR49+$LD49+$LP49+$MB49+$MN49+$MZ49+$NL49),0)</f>
        <v>#REF!</v>
      </c>
    </row>
    <row r="50" spans="1:377" ht="15.75" hidden="1" thickBot="1">
      <c r="A50" s="79"/>
      <c r="B50" s="82"/>
      <c r="C50" s="82"/>
      <c r="D50" s="53"/>
      <c r="E50" s="73"/>
      <c r="F50" s="73"/>
      <c r="G50" s="76"/>
      <c r="H50" s="70"/>
      <c r="I50" s="70"/>
      <c r="J50" s="70"/>
      <c r="K50" s="70"/>
      <c r="L50" s="58" t="e">
        <f>_xlfn.IFS(L$7="X",#REF!*[1]Données!$H$26,E$3="Samedi",#REF!*[1]Données!$D$26,E$3="Dimanche",#REF!*[1]Données!$F$26,#REF!="SSIAP3",#REF!*[1]Données!$B$26)</f>
        <v>#REF!</v>
      </c>
      <c r="M50" s="58" t="e">
        <f>_xlfn.IFS(L$7="X",#REF!*[1]Données!$I$26,E$3="Samedi",#REF!*[1]Données!$D$26,E$3="Dimanche",#REF!*[1]Données!$F$26,#REF!="SSIAP3",#REF!*[1]Données!$C$26)</f>
        <v>#REF!</v>
      </c>
      <c r="N50" s="58" t="e">
        <f>_xlfn.IFS(L$7="X",#REF!*[1]Données!$I$26,E$3="Samedi",#REF!*[1]Données!$D$26,E$3="Dimanche",#REF!*[1]Données!$F$26,#REF!="SSIAP3",#REF!*[1]Données!$C$26)</f>
        <v>#REF!</v>
      </c>
      <c r="O50" s="58" t="e">
        <f>_xlfn.IFS(L$7="X",#REF!*[1]Données!$I$26,E$3="Samedi",#REF!*[1]Données!$D$26,E$3="Dimanche",#REF!*[1]Données!$F$26,#REF!="SSIAP3",#REF!*[1]Données!$B$26)</f>
        <v>#REF!</v>
      </c>
      <c r="P50" s="58" t="e">
        <f>IF(#REF!="SSIAP3",SUM(L50:O50),0)</f>
        <v>#REF!</v>
      </c>
      <c r="Q50" s="73"/>
      <c r="R50" s="73"/>
      <c r="S50" s="76"/>
      <c r="T50" s="70"/>
      <c r="U50" s="70"/>
      <c r="V50" s="70"/>
      <c r="W50" s="70"/>
      <c r="X50" s="58" t="e">
        <f>_xlfn.IFS(X$7="X",#REF!*[1]Données!$H$26,Q$3="Samedi",#REF!*[1]Données!$D$26,Q$3="Dimanche",#REF!*[1]Données!$F$26,#REF!="SSIAP3",#REF!*[1]Données!$B$26)</f>
        <v>#REF!</v>
      </c>
      <c r="Y50" s="58" t="e">
        <f>_xlfn.IFS(X$7="X",#REF!*[1]Données!$I$26,Q$3="Samedi",#REF!*[1]Données!$D$26,Q$3="Dimanche",#REF!*[1]Données!$F$26,#REF!="SSIAP3",#REF!*[1]Données!$C$26)</f>
        <v>#REF!</v>
      </c>
      <c r="Z50" s="58" t="e">
        <f>_xlfn.IFS(X$7="X",#REF!*[1]Données!$I$26,Q$3="Samedi",#REF!*[1]Données!$D$26,Q$3="Dimanche",#REF!*[1]Données!$F$26,#REF!="SSIAP3",#REF!*[1]Données!$C$26)</f>
        <v>#REF!</v>
      </c>
      <c r="AA50" s="58" t="e">
        <f>_xlfn.IFS(X$7="X",#REF!*[1]Données!$I$26,Q$3="Samedi",#REF!*[1]Données!$D$26,Q$3="Dimanche",#REF!*[1]Données!$F$26,#REF!="SSIAP3",#REF!*[1]Données!$B$26)</f>
        <v>#REF!</v>
      </c>
      <c r="AB50" s="58" t="e">
        <f>IF(#REF!="SSIAP3",SUM(X50:AA50),0)</f>
        <v>#REF!</v>
      </c>
      <c r="AC50" s="73"/>
      <c r="AD50" s="73"/>
      <c r="AE50" s="76"/>
      <c r="AF50" s="70"/>
      <c r="AG50" s="70"/>
      <c r="AH50" s="70"/>
      <c r="AI50" s="70"/>
      <c r="AJ50" s="58" t="e">
        <f>_xlfn.IFS(AJ$7="X",#REF!*[1]Données!$H$26,AC$3="Samedi",#REF!*[1]Données!$D$26,AC$3="Dimanche",#REF!*[1]Données!$F$26,#REF!="SSIAP3",#REF!*[1]Données!$B$26)</f>
        <v>#REF!</v>
      </c>
      <c r="AK50" s="58" t="e">
        <f>_xlfn.IFS(AJ$7="X",#REF!*[1]Données!$I$26,AC$3="Samedi",#REF!*[1]Données!$D$26,AC$3="Dimanche",#REF!*[1]Données!$F$26,#REF!="SSIAP3",#REF!*[1]Données!$C$26)</f>
        <v>#REF!</v>
      </c>
      <c r="AL50" s="58" t="e">
        <f>_xlfn.IFS(AJ$7="X",#REF!*[1]Données!$I$26,AC$3="Samedi",#REF!*[1]Données!$D$26,AC$3="Dimanche",#REF!*[1]Données!$F$26,#REF!="SSIAP3",#REF!*[1]Données!$C$26)</f>
        <v>#REF!</v>
      </c>
      <c r="AM50" s="58" t="e">
        <f>_xlfn.IFS(AJ$7="X",#REF!*[1]Données!$I$26,AC$3="Samedi",#REF!*[1]Données!$D$26,AC$3="Dimanche",#REF!*[1]Données!$F$26,#REF!="SSIAP3",#REF!*[1]Données!$B$26)</f>
        <v>#REF!</v>
      </c>
      <c r="AN50" s="58" t="e">
        <f>IF(#REF!="SSIAP3",SUM(AJ50:AM50),0)</f>
        <v>#REF!</v>
      </c>
      <c r="AO50" s="73"/>
      <c r="AP50" s="73"/>
      <c r="AQ50" s="76"/>
      <c r="AR50" s="70"/>
      <c r="AS50" s="70"/>
      <c r="AT50" s="70"/>
      <c r="AU50" s="70"/>
      <c r="AV50" s="58" t="e">
        <f>_xlfn.IFS(AV$7="X",#REF!*[1]Données!$H$26,AO$3="Samedi",#REF!*[1]Données!$D$26,AO$3="Dimanche",#REF!*[1]Données!$F$26,#REF!="SSIAP3",#REF!*[1]Données!$B$26)</f>
        <v>#REF!</v>
      </c>
      <c r="AW50" s="58" t="e">
        <f>_xlfn.IFS(AV$7="X",#REF!*[1]Données!$I$26,AO$3="Samedi",#REF!*[1]Données!$D$26,AO$3="Dimanche",#REF!*[1]Données!$F$26,#REF!="SSIAP3",#REF!*[1]Données!$C$26)</f>
        <v>#REF!</v>
      </c>
      <c r="AX50" s="58" t="e">
        <f>_xlfn.IFS(AV$7="X",#REF!*[1]Données!$I$26,AO$3="Samedi",#REF!*[1]Données!$D$26,AO$3="Dimanche",#REF!*[1]Données!$F$26,#REF!="SSIAP3",#REF!*[1]Données!$C$26)</f>
        <v>#REF!</v>
      </c>
      <c r="AY50" s="58" t="e">
        <f>_xlfn.IFS(AV$7="X",#REF!*[1]Données!$I$26,AO$3="Samedi",#REF!*[1]Données!$D$26,AO$3="Dimanche",#REF!*[1]Données!$F$26,#REF!="SSIAP3",#REF!*[1]Données!$B$26)</f>
        <v>#REF!</v>
      </c>
      <c r="AZ50" s="58" t="e">
        <f>IF(#REF!="SSIAP3",SUM(AV50:AY50),0)</f>
        <v>#REF!</v>
      </c>
      <c r="BA50" s="73"/>
      <c r="BB50" s="73"/>
      <c r="BC50" s="76"/>
      <c r="BD50" s="70"/>
      <c r="BE50" s="70"/>
      <c r="BF50" s="70"/>
      <c r="BG50" s="70"/>
      <c r="BH50" s="58" t="e">
        <f>_xlfn.IFS(BH$7="X",#REF!*[1]Données!$H$26,BA$3="Samedi",#REF!*[1]Données!$D$26,BA$3="Dimanche",#REF!*[1]Données!$F$26,#REF!="SSIAP3",#REF!*[1]Données!$B$26)</f>
        <v>#REF!</v>
      </c>
      <c r="BI50" s="58" t="e">
        <f>_xlfn.IFS(BH$7="X",#REF!*[1]Données!$I$26,BA$3="Samedi",#REF!*[1]Données!$D$26,BA$3="Dimanche",#REF!*[1]Données!$F$26,#REF!="SSIAP3",#REF!*[1]Données!$C$26)</f>
        <v>#REF!</v>
      </c>
      <c r="BJ50" s="58" t="e">
        <f>_xlfn.IFS(BH$7="X",#REF!*[1]Données!$I$26,BA$3="Samedi",#REF!*[1]Données!$D$26,BA$3="Dimanche",#REF!*[1]Données!$F$26,#REF!="SSIAP3",#REF!*[1]Données!$C$26)</f>
        <v>#REF!</v>
      </c>
      <c r="BK50" s="58" t="e">
        <f>_xlfn.IFS(BH$7="X",#REF!*[1]Données!$I$26,BA$3="Samedi",#REF!*[1]Données!$D$26,BA$3="Dimanche",#REF!*[1]Données!$F$26,#REF!="SSIAP3",#REF!*[1]Données!$B$26)</f>
        <v>#REF!</v>
      </c>
      <c r="BL50" s="58" t="e">
        <f>IF(#REF!="SSIAP3",SUM(BH50:BK50),0)</f>
        <v>#REF!</v>
      </c>
      <c r="BM50" s="73"/>
      <c r="BN50" s="73"/>
      <c r="BO50" s="76"/>
      <c r="BP50" s="70"/>
      <c r="BQ50" s="70"/>
      <c r="BR50" s="70"/>
      <c r="BS50" s="70"/>
      <c r="BT50" s="58" t="e">
        <f>_xlfn.IFS(BT$7="X",#REF!*[1]Données!$H$26,BM$3="Samedi",#REF!*[1]Données!$D$26,BM$3="Dimanche",#REF!*[1]Données!$F$26,#REF!="SSIAP3",#REF!*[1]Données!$B$26)</f>
        <v>#REF!</v>
      </c>
      <c r="BU50" s="58" t="e">
        <f>_xlfn.IFS(BT$7="X",#REF!*[1]Données!$I$26,BM$3="Samedi",#REF!*[1]Données!$D$26,BM$3="Dimanche",#REF!*[1]Données!$F$26,#REF!="SSIAP3",#REF!*[1]Données!$C$26)</f>
        <v>#REF!</v>
      </c>
      <c r="BV50" s="58" t="e">
        <f>_xlfn.IFS(BT$7="X",#REF!*[1]Données!$I$26,BM$3="Samedi",#REF!*[1]Données!$D$26,BM$3="Dimanche",#REF!*[1]Données!$F$26,#REF!="SSIAP3",#REF!*[1]Données!$C$26)</f>
        <v>#REF!</v>
      </c>
      <c r="BW50" s="58" t="e">
        <f>_xlfn.IFS(BT$7="X",#REF!*[1]Données!$I$26,BM$3="Samedi",#REF!*[1]Données!$D$26,BM$3="Dimanche",#REF!*[1]Données!$F$26,#REF!="SSIAP3",#REF!*[1]Données!$B$26)</f>
        <v>#REF!</v>
      </c>
      <c r="BX50" s="58" t="e">
        <f>IF(#REF!="SSIAP3",SUM(BT50:BW50),0)</f>
        <v>#REF!</v>
      </c>
      <c r="BY50" s="73"/>
      <c r="BZ50" s="73"/>
      <c r="CA50" s="76"/>
      <c r="CB50" s="70"/>
      <c r="CC50" s="70"/>
      <c r="CD50" s="70"/>
      <c r="CE50" s="70"/>
      <c r="CF50" s="58" t="e">
        <f>_xlfn.IFS(CF$7="X",#REF!*[1]Données!$H$26,BY$3="Samedi",#REF!*[1]Données!$D$26,BY$3="Dimanche",#REF!*[1]Données!$F$26,#REF!="SSIAP3",#REF!*[1]Données!$B$26)</f>
        <v>#REF!</v>
      </c>
      <c r="CG50" s="58" t="e">
        <f>_xlfn.IFS(CF$7="X",#REF!*[1]Données!$I$26,BY$3="Samedi",#REF!*[1]Données!$D$26,BY$3="Dimanche",#REF!*[1]Données!$F$26,#REF!="SSIAP3",#REF!*[1]Données!$C$26)</f>
        <v>#REF!</v>
      </c>
      <c r="CH50" s="58" t="e">
        <f>_xlfn.IFS(CF$7="X",#REF!*[1]Données!$I$26,BY$3="Samedi",#REF!*[1]Données!$D$26,BY$3="Dimanche",#REF!*[1]Données!$F$26,#REF!="SSIAP3",#REF!*[1]Données!$C$26)</f>
        <v>#REF!</v>
      </c>
      <c r="CI50" s="58" t="e">
        <f>_xlfn.IFS(CF$7="X",#REF!*[1]Données!$I$26,BY$3="Samedi",#REF!*[1]Données!$D$26,BY$3="Dimanche",#REF!*[1]Données!$F$26,#REF!="SSIAP3",#REF!*[1]Données!$B$26)</f>
        <v>#REF!</v>
      </c>
      <c r="CJ50" s="58" t="e">
        <f>IF(#REF!="SSIAP3",SUM(CF50:CI50),0)</f>
        <v>#REF!</v>
      </c>
      <c r="CK50" s="73"/>
      <c r="CL50" s="73"/>
      <c r="CM50" s="76"/>
      <c r="CN50" s="70"/>
      <c r="CO50" s="70"/>
      <c r="CP50" s="70"/>
      <c r="CQ50" s="70"/>
      <c r="CR50" s="58" t="e">
        <f>_xlfn.IFS(CR$7="X",#REF!*[1]Données!$H$26,CK$3="Samedi",#REF!*[1]Données!$D$26,CK$3="Dimanche",#REF!*[1]Données!$F$26,#REF!="SSIAP3",#REF!*[1]Données!$B$26)</f>
        <v>#REF!</v>
      </c>
      <c r="CS50" s="58" t="e">
        <f>_xlfn.IFS(CR$7="X",#REF!*[1]Données!$I$26,CK$3="Samedi",#REF!*[1]Données!$D$26,CK$3="Dimanche",#REF!*[1]Données!$F$26,#REF!="SSIAP3",#REF!*[1]Données!$C$26)</f>
        <v>#REF!</v>
      </c>
      <c r="CT50" s="58" t="e">
        <f>_xlfn.IFS(CR$7="X",#REF!*[1]Données!$I$26,CK$3="Samedi",#REF!*[1]Données!$D$26,CK$3="Dimanche",#REF!*[1]Données!$F$26,#REF!="SSIAP3",#REF!*[1]Données!$C$26)</f>
        <v>#REF!</v>
      </c>
      <c r="CU50" s="58" t="e">
        <f>_xlfn.IFS(CR$7="X",#REF!*[1]Données!$I$26,CK$3="Samedi",#REF!*[1]Données!$D$26,CK$3="Dimanche",#REF!*[1]Données!$F$26,#REF!="SSIAP3",#REF!*[1]Données!$B$26)</f>
        <v>#REF!</v>
      </c>
      <c r="CV50" s="58" t="e">
        <f>IF(#REF!="SSIAP3",SUM(CR50:CU50),0)</f>
        <v>#REF!</v>
      </c>
      <c r="CW50" s="73"/>
      <c r="CX50" s="73"/>
      <c r="CY50" s="76"/>
      <c r="CZ50" s="70"/>
      <c r="DA50" s="70"/>
      <c r="DB50" s="70"/>
      <c r="DC50" s="70"/>
      <c r="DD50" s="58" t="e">
        <f>_xlfn.IFS(DD$7="X",#REF!*[1]Données!$H$26,CW$3="Samedi",#REF!*[1]Données!$D$26,CW$3="Dimanche",#REF!*[1]Données!$F$26,#REF!="SSIAP3",#REF!*[1]Données!$B$26)</f>
        <v>#REF!</v>
      </c>
      <c r="DE50" s="58" t="e">
        <f>_xlfn.IFS(DD$7="X",#REF!*[1]Données!$I$26,CW$3="Samedi",#REF!*[1]Données!$D$26,CW$3="Dimanche",#REF!*[1]Données!$F$26,#REF!="SSIAP3",#REF!*[1]Données!$C$26)</f>
        <v>#REF!</v>
      </c>
      <c r="DF50" s="58" t="e">
        <f>_xlfn.IFS(DD$7="X",#REF!*[1]Données!$I$26,CW$3="Samedi",#REF!*[1]Données!$D$26,CW$3="Dimanche",#REF!*[1]Données!$F$26,#REF!="SSIAP3",#REF!*[1]Données!$C$26)</f>
        <v>#REF!</v>
      </c>
      <c r="DG50" s="58" t="e">
        <f>_xlfn.IFS(DD$7="X",#REF!*[1]Données!$I$26,CW$3="Samedi",#REF!*[1]Données!$D$26,CW$3="Dimanche",#REF!*[1]Données!$F$26,#REF!="SSIAP3",#REF!*[1]Données!$B$26)</f>
        <v>#REF!</v>
      </c>
      <c r="DH50" s="58" t="e">
        <f>IF(#REF!="SSIAP3",SUM(DD50:DG50),0)</f>
        <v>#REF!</v>
      </c>
      <c r="DI50" s="73"/>
      <c r="DJ50" s="73"/>
      <c r="DK50" s="76"/>
      <c r="DL50" s="70"/>
      <c r="DM50" s="70"/>
      <c r="DN50" s="70"/>
      <c r="DO50" s="70"/>
      <c r="DP50" s="58" t="e">
        <f>_xlfn.IFS(DP$7="X",#REF!*[1]Données!$H$26,DI$3="Samedi",#REF!*[1]Données!$D$26,DI$3="Dimanche",#REF!*[1]Données!$F$26,#REF!="SSIAP3",#REF!*[1]Données!$B$26)</f>
        <v>#REF!</v>
      </c>
      <c r="DQ50" s="58" t="e">
        <f>_xlfn.IFS(DP$7="X",#REF!*[1]Données!$I$26,DI$3="Samedi",#REF!*[1]Données!$D$26,DI$3="Dimanche",#REF!*[1]Données!$F$26,#REF!="SSIAP3",#REF!*[1]Données!$C$26)</f>
        <v>#REF!</v>
      </c>
      <c r="DR50" s="58" t="e">
        <f>_xlfn.IFS(DP$7="X",#REF!*[1]Données!$I$26,DI$3="Samedi",#REF!*[1]Données!$D$26,DI$3="Dimanche",#REF!*[1]Données!$F$26,#REF!="SSIAP3",#REF!*[1]Données!$C$26)</f>
        <v>#REF!</v>
      </c>
      <c r="DS50" s="58" t="e">
        <f>_xlfn.IFS(DP$7="X",#REF!*[1]Données!$I$26,DI$3="Samedi",#REF!*[1]Données!$D$26,DI$3="Dimanche",#REF!*[1]Données!$F$26,#REF!="SSIAP3",#REF!*[1]Données!$B$26)</f>
        <v>#REF!</v>
      </c>
      <c r="DT50" s="58" t="e">
        <f>IF(#REF!="SSIAP3",SUM(DP50:DS50),0)</f>
        <v>#REF!</v>
      </c>
      <c r="DU50" s="73"/>
      <c r="DV50" s="73"/>
      <c r="DW50" s="76"/>
      <c r="DX50" s="70"/>
      <c r="DY50" s="70"/>
      <c r="DZ50" s="70"/>
      <c r="EA50" s="70"/>
      <c r="EB50" s="58" t="e">
        <f>_xlfn.IFS(EB$7="X",#REF!*[1]Données!$H$26,DU$3="Samedi",#REF!*[1]Données!$D$26,DU$3="Dimanche",#REF!*[1]Données!$F$26,#REF!="SSIAP3",#REF!*[1]Données!$B$26)</f>
        <v>#REF!</v>
      </c>
      <c r="EC50" s="58" t="e">
        <f>_xlfn.IFS(EB$7="X",#REF!*[1]Données!$I$26,DU$3="Samedi",#REF!*[1]Données!$D$26,DU$3="Dimanche",#REF!*[1]Données!$F$26,#REF!="SSIAP3",#REF!*[1]Données!$C$26)</f>
        <v>#REF!</v>
      </c>
      <c r="ED50" s="58" t="e">
        <f>_xlfn.IFS(EB$7="X",#REF!*[1]Données!$I$26,DU$3="Samedi",#REF!*[1]Données!$D$26,DU$3="Dimanche",#REF!*[1]Données!$F$26,#REF!="SSIAP3",#REF!*[1]Données!$C$26)</f>
        <v>#REF!</v>
      </c>
      <c r="EE50" s="58" t="e">
        <f>_xlfn.IFS(EB$7="X",#REF!*[1]Données!$I$26,DU$3="Samedi",#REF!*[1]Données!$D$26,DU$3="Dimanche",#REF!*[1]Données!$F$26,#REF!="SSIAP3",#REF!*[1]Données!$B$26)</f>
        <v>#REF!</v>
      </c>
      <c r="EF50" s="58" t="e">
        <f>IF(#REF!="SSIAP3",SUM(EB50:EE50),0)</f>
        <v>#REF!</v>
      </c>
      <c r="EG50" s="73"/>
      <c r="EH50" s="73"/>
      <c r="EI50" s="76"/>
      <c r="EJ50" s="70"/>
      <c r="EK50" s="70"/>
      <c r="EL50" s="70"/>
      <c r="EM50" s="70"/>
      <c r="EN50" s="58" t="e">
        <f>_xlfn.IFS(EN$7="X",#REF!*[1]Données!$H$26,EG$3="Samedi",#REF!*[1]Données!$D$26,EG$3="Dimanche",#REF!*[1]Données!$F$26,#REF!="SSIAP3",#REF!*[1]Données!$B$26)</f>
        <v>#REF!</v>
      </c>
      <c r="EO50" s="58" t="e">
        <f>_xlfn.IFS(EN$7="X",#REF!*[1]Données!$I$26,EG$3="Samedi",#REF!*[1]Données!$D$26,EG$3="Dimanche",#REF!*[1]Données!$F$26,#REF!="SSIAP3",#REF!*[1]Données!$C$26)</f>
        <v>#REF!</v>
      </c>
      <c r="EP50" s="58" t="e">
        <f>_xlfn.IFS(EN$7="X",#REF!*[1]Données!$I$26,EG$3="Samedi",#REF!*[1]Données!$D$26,EG$3="Dimanche",#REF!*[1]Données!$F$26,#REF!="SSIAP3",#REF!*[1]Données!$C$26)</f>
        <v>#REF!</v>
      </c>
      <c r="EQ50" s="58" t="e">
        <f>_xlfn.IFS(EN$7="X",#REF!*[1]Données!$I$26,EG$3="Samedi",#REF!*[1]Données!$D$26,EG$3="Dimanche",#REF!*[1]Données!$F$26,#REF!="SSIAP3",#REF!*[1]Données!$B$26)</f>
        <v>#REF!</v>
      </c>
      <c r="ER50" s="58" t="e">
        <f>IF(#REF!="SSIAP3",SUM(EN50:EQ50),0)</f>
        <v>#REF!</v>
      </c>
      <c r="ES50" s="73"/>
      <c r="ET50" s="73"/>
      <c r="EU50" s="76"/>
      <c r="EV50" s="70"/>
      <c r="EW50" s="70"/>
      <c r="EX50" s="70"/>
      <c r="EY50" s="70"/>
      <c r="EZ50" s="58" t="e">
        <f>_xlfn.IFS(EZ$7="X",#REF!*[1]Données!$H$26,ES$3="Samedi",#REF!*[1]Données!$D$26,ES$3="Dimanche",#REF!*[1]Données!$F$26,#REF!="SSIAP3",#REF!*[1]Données!$B$26)</f>
        <v>#REF!</v>
      </c>
      <c r="FA50" s="58" t="e">
        <f>_xlfn.IFS(EZ$7="X",#REF!*[1]Données!$I$26,ES$3="Samedi",#REF!*[1]Données!$D$26,ES$3="Dimanche",#REF!*[1]Données!$F$26,#REF!="SSIAP3",#REF!*[1]Données!$C$26)</f>
        <v>#REF!</v>
      </c>
      <c r="FB50" s="58" t="e">
        <f>_xlfn.IFS(EZ$7="X",#REF!*[1]Données!$I$26,ES$3="Samedi",#REF!*[1]Données!$D$26,ES$3="Dimanche",#REF!*[1]Données!$F$26,#REF!="SSIAP3",#REF!*[1]Données!$C$26)</f>
        <v>#REF!</v>
      </c>
      <c r="FC50" s="58" t="e">
        <f>_xlfn.IFS(EZ$7="X",#REF!*[1]Données!$I$26,ES$3="Samedi",#REF!*[1]Données!$D$26,ES$3="Dimanche",#REF!*[1]Données!$F$26,#REF!="SSIAP3",#REF!*[1]Données!$B$26)</f>
        <v>#REF!</v>
      </c>
      <c r="FD50" s="58" t="e">
        <f>IF(#REF!="SSIAP3",SUM(EZ50:FC50),0)</f>
        <v>#REF!</v>
      </c>
      <c r="FE50" s="73"/>
      <c r="FF50" s="73"/>
      <c r="FG50" s="76"/>
      <c r="FH50" s="70"/>
      <c r="FI50" s="70"/>
      <c r="FJ50" s="70"/>
      <c r="FK50" s="70"/>
      <c r="FL50" s="58" t="e">
        <f>_xlfn.IFS(FL$7="X",#REF!*[1]Données!$H$26,FE$3="Samedi",#REF!*[1]Données!$D$26,FE$3="Dimanche",#REF!*[1]Données!$F$26,#REF!="SSIAP3",#REF!*[1]Données!$B$26)</f>
        <v>#REF!</v>
      </c>
      <c r="FM50" s="58" t="e">
        <f>_xlfn.IFS(FL$7="X",#REF!*[1]Données!$I$26,FE$3="Samedi",#REF!*[1]Données!$D$26,FE$3="Dimanche",#REF!*[1]Données!$F$26,#REF!="SSIAP3",#REF!*[1]Données!$C$26)</f>
        <v>#REF!</v>
      </c>
      <c r="FN50" s="58" t="e">
        <f>_xlfn.IFS(FL$7="X",#REF!*[1]Données!$I$26,FE$3="Samedi",#REF!*[1]Données!$D$26,FE$3="Dimanche",#REF!*[1]Données!$F$26,#REF!="SSIAP3",#REF!*[1]Données!$C$26)</f>
        <v>#REF!</v>
      </c>
      <c r="FO50" s="58" t="e">
        <f>_xlfn.IFS(FL$7="X",#REF!*[1]Données!$I$26,FE$3="Samedi",#REF!*[1]Données!$D$26,FE$3="Dimanche",#REF!*[1]Données!$F$26,#REF!="SSIAP3",#REF!*[1]Données!$B$26)</f>
        <v>#REF!</v>
      </c>
      <c r="FP50" s="58" t="e">
        <f>IF(#REF!="SSIAP3",SUM(FL50:FO50),0)</f>
        <v>#REF!</v>
      </c>
      <c r="FQ50" s="73"/>
      <c r="FR50" s="73"/>
      <c r="FS50" s="76"/>
      <c r="FT50" s="70"/>
      <c r="FU50" s="70"/>
      <c r="FV50" s="70"/>
      <c r="FW50" s="70"/>
      <c r="FX50" s="58" t="e">
        <f>_xlfn.IFS(FX$7="X",#REF!*[1]Données!$H$26,FQ$3="Samedi",#REF!*[1]Données!$D$26,FQ$3="Dimanche",#REF!*[1]Données!$F$26,#REF!="SSIAP3",#REF!*[1]Données!$B$26)</f>
        <v>#REF!</v>
      </c>
      <c r="FY50" s="58" t="e">
        <f>_xlfn.IFS(FX$7="X",#REF!*[1]Données!$I$26,FQ$3="Samedi",#REF!*[1]Données!$D$26,FQ$3="Dimanche",#REF!*[1]Données!$F$26,#REF!="SSIAP3",#REF!*[1]Données!$C$26)</f>
        <v>#REF!</v>
      </c>
      <c r="FZ50" s="58" t="e">
        <f>_xlfn.IFS(FX$7="X",#REF!*[1]Données!$I$26,FQ$3="Samedi",#REF!*[1]Données!$D$26,FQ$3="Dimanche",#REF!*[1]Données!$F$26,#REF!="SSIAP3",#REF!*[1]Données!$C$26)</f>
        <v>#REF!</v>
      </c>
      <c r="GA50" s="58" t="e">
        <f>_xlfn.IFS(FX$7="X",#REF!*[1]Données!$I$26,FQ$3="Samedi",#REF!*[1]Données!$D$26,FQ$3="Dimanche",#REF!*[1]Données!$F$26,#REF!="SSIAP3",#REF!*[1]Données!$B$26)</f>
        <v>#REF!</v>
      </c>
      <c r="GB50" s="58" t="e">
        <f>IF(#REF!="SSIAP3",SUM(FX50:GA50),0)</f>
        <v>#REF!</v>
      </c>
      <c r="GC50" s="73"/>
      <c r="GD50" s="73"/>
      <c r="GE50" s="76"/>
      <c r="GF50" s="70"/>
      <c r="GG50" s="70"/>
      <c r="GH50" s="70"/>
      <c r="GI50" s="70"/>
      <c r="GJ50" s="58" t="e">
        <f>_xlfn.IFS(GJ$7="X",#REF!*[1]Données!$H$26,GC$3="Samedi",#REF!*[1]Données!$D$26,GC$3="Dimanche",#REF!*[1]Données!$F$26,#REF!="SSIAP3",#REF!*[1]Données!$B$26)</f>
        <v>#REF!</v>
      </c>
      <c r="GK50" s="58" t="e">
        <f>_xlfn.IFS(GJ$7="X",#REF!*[1]Données!$I$26,GC$3="Samedi",#REF!*[1]Données!$D$26,GC$3="Dimanche",#REF!*[1]Données!$F$26,#REF!="SSIAP3",#REF!*[1]Données!$C$26)</f>
        <v>#REF!</v>
      </c>
      <c r="GL50" s="58" t="e">
        <f>_xlfn.IFS(GJ$7="X",#REF!*[1]Données!$I$26,GC$3="Samedi",#REF!*[1]Données!$D$26,GC$3="Dimanche",#REF!*[1]Données!$F$26,#REF!="SSIAP3",#REF!*[1]Données!$C$26)</f>
        <v>#REF!</v>
      </c>
      <c r="GM50" s="58" t="e">
        <f>_xlfn.IFS(GJ$7="X",#REF!*[1]Données!$I$26,GC$3="Samedi",#REF!*[1]Données!$D$26,GC$3="Dimanche",#REF!*[1]Données!$F$26,#REF!="SSIAP3",#REF!*[1]Données!$B$26)</f>
        <v>#REF!</v>
      </c>
      <c r="GN50" s="58" t="e">
        <f>IF(#REF!="SSIAP3",SUM(GJ50:GM50),0)</f>
        <v>#REF!</v>
      </c>
      <c r="GO50" s="73"/>
      <c r="GP50" s="73"/>
      <c r="GQ50" s="76"/>
      <c r="GR50" s="70"/>
      <c r="GS50" s="70"/>
      <c r="GT50" s="70"/>
      <c r="GU50" s="70"/>
      <c r="GV50" s="58" t="e">
        <f>_xlfn.IFS(GV$7="X",#REF!*[1]Données!$H$26,GO$3="Samedi",#REF!*[1]Données!$D$26,GO$3="Dimanche",#REF!*[1]Données!$F$26,#REF!="SSIAP3",#REF!*[1]Données!$B$26)</f>
        <v>#REF!</v>
      </c>
      <c r="GW50" s="58" t="e">
        <f>_xlfn.IFS(GV$7="X",#REF!*[1]Données!$I$26,GO$3="Samedi",#REF!*[1]Données!$D$26,GO$3="Dimanche",#REF!*[1]Données!$F$26,#REF!="SSIAP3",#REF!*[1]Données!$C$26)</f>
        <v>#REF!</v>
      </c>
      <c r="GX50" s="58" t="e">
        <f>_xlfn.IFS(GV$7="X",#REF!*[1]Données!$I$26,GO$3="Samedi",#REF!*[1]Données!$D$26,GO$3="Dimanche",#REF!*[1]Données!$F$26,#REF!="SSIAP3",#REF!*[1]Données!$C$26)</f>
        <v>#REF!</v>
      </c>
      <c r="GY50" s="58" t="e">
        <f>_xlfn.IFS(GV$7="X",#REF!*[1]Données!$I$26,GO$3="Samedi",#REF!*[1]Données!$D$26,GO$3="Dimanche",#REF!*[1]Données!$F$26,#REF!="SSIAP3",#REF!*[1]Données!$B$26)</f>
        <v>#REF!</v>
      </c>
      <c r="GZ50" s="58" t="e">
        <f>IF(#REF!="SSIAP3",SUM(GV50:GY50),0)</f>
        <v>#REF!</v>
      </c>
      <c r="HA50" s="73"/>
      <c r="HB50" s="73"/>
      <c r="HC50" s="76"/>
      <c r="HD50" s="70"/>
      <c r="HE50" s="70"/>
      <c r="HF50" s="70"/>
      <c r="HG50" s="70"/>
      <c r="HH50" s="58" t="e">
        <f>_xlfn.IFS(HH$7="X",#REF!*[1]Données!$H$26,HA$3="Samedi",#REF!*[1]Données!$D$26,HA$3="Dimanche",#REF!*[1]Données!$F$26,#REF!="SSIAP3",#REF!*[1]Données!$B$26)</f>
        <v>#REF!</v>
      </c>
      <c r="HI50" s="58" t="e">
        <f>_xlfn.IFS(HH$7="X",#REF!*[1]Données!$I$26,HA$3="Samedi",#REF!*[1]Données!$D$26,HA$3="Dimanche",#REF!*[1]Données!$F$26,#REF!="SSIAP3",#REF!*[1]Données!$C$26)</f>
        <v>#REF!</v>
      </c>
      <c r="HJ50" s="58" t="e">
        <f>_xlfn.IFS(HH$7="X",#REF!*[1]Données!$I$26,HA$3="Samedi",#REF!*[1]Données!$D$26,HA$3="Dimanche",#REF!*[1]Données!$F$26,#REF!="SSIAP3",#REF!*[1]Données!$C$26)</f>
        <v>#REF!</v>
      </c>
      <c r="HK50" s="58" t="e">
        <f>_xlfn.IFS(HH$7="X",#REF!*[1]Données!$I$26,HA$3="Samedi",#REF!*[1]Données!$D$26,HA$3="Dimanche",#REF!*[1]Données!$F$26,#REF!="SSIAP3",#REF!*[1]Données!$B$26)</f>
        <v>#REF!</v>
      </c>
      <c r="HL50" s="58" t="e">
        <f>IF(#REF!="SSIAP3",SUM(HH50:HK50),0)</f>
        <v>#REF!</v>
      </c>
      <c r="HM50" s="73"/>
      <c r="HN50" s="73"/>
      <c r="HO50" s="76"/>
      <c r="HP50" s="70"/>
      <c r="HQ50" s="70"/>
      <c r="HR50" s="70"/>
      <c r="HS50" s="70"/>
      <c r="HT50" s="58" t="e">
        <f>_xlfn.IFS(HT$7="X",#REF!*[1]Données!$H$26,HM$3="Samedi",#REF!*[1]Données!$D$26,HM$3="Dimanche",#REF!*[1]Données!$F$26,#REF!="SSIAP3",#REF!*[1]Données!$B$26)</f>
        <v>#REF!</v>
      </c>
      <c r="HU50" s="58" t="e">
        <f>_xlfn.IFS(HT$7="X",#REF!*[1]Données!$I$26,HM$3="Samedi",#REF!*[1]Données!$D$26,HM$3="Dimanche",#REF!*[1]Données!$F$26,#REF!="SSIAP3",#REF!*[1]Données!$C$26)</f>
        <v>#REF!</v>
      </c>
      <c r="HV50" s="58" t="e">
        <f>_xlfn.IFS(HT$7="X",#REF!*[1]Données!$I$26,HM$3="Samedi",#REF!*[1]Données!$D$26,HM$3="Dimanche",#REF!*[1]Données!$F$26,#REF!="SSIAP3",#REF!*[1]Données!$C$26)</f>
        <v>#REF!</v>
      </c>
      <c r="HW50" s="58" t="e">
        <f>_xlfn.IFS(HT$7="X",#REF!*[1]Données!$I$26,HM$3="Samedi",#REF!*[1]Données!$D$26,HM$3="Dimanche",#REF!*[1]Données!$F$26,#REF!="SSIAP3",#REF!*[1]Données!$B$26)</f>
        <v>#REF!</v>
      </c>
      <c r="HX50" s="58" t="e">
        <f>IF(#REF!="SSIAP3",SUM(HT50:HW50),0)</f>
        <v>#REF!</v>
      </c>
      <c r="HY50" s="73"/>
      <c r="HZ50" s="73"/>
      <c r="IA50" s="76"/>
      <c r="IB50" s="70"/>
      <c r="IC50" s="70"/>
      <c r="ID50" s="70"/>
      <c r="IE50" s="70"/>
      <c r="IF50" s="58" t="e">
        <f>_xlfn.IFS(IF$7="X",#REF!*[1]Données!$H$26,HY$3="Samedi",#REF!*[1]Données!$D$26,HY$3="Dimanche",#REF!*[1]Données!$F$26,#REF!="SSIAP3",#REF!*[1]Données!$B$26)</f>
        <v>#REF!</v>
      </c>
      <c r="IG50" s="58" t="e">
        <f>_xlfn.IFS(IF$7="X",#REF!*[1]Données!$I$26,HY$3="Samedi",#REF!*[1]Données!$D$26,HY$3="Dimanche",#REF!*[1]Données!$F$26,#REF!="SSIAP3",#REF!*[1]Données!$C$26)</f>
        <v>#REF!</v>
      </c>
      <c r="IH50" s="58" t="e">
        <f>_xlfn.IFS(IF$7="X",#REF!*[1]Données!$I$26,HY$3="Samedi",#REF!*[1]Données!$D$26,HY$3="Dimanche",#REF!*[1]Données!$F$26,#REF!="SSIAP3",#REF!*[1]Données!$C$26)</f>
        <v>#REF!</v>
      </c>
      <c r="II50" s="58" t="e">
        <f>_xlfn.IFS(IF$7="X",#REF!*[1]Données!$I$26,HY$3="Samedi",#REF!*[1]Données!$D$26,HY$3="Dimanche",#REF!*[1]Données!$F$26,#REF!="SSIAP3",#REF!*[1]Données!$B$26)</f>
        <v>#REF!</v>
      </c>
      <c r="IJ50" s="58" t="e">
        <f>IF(#REF!="SSIAP3",SUM(IF50:II50),0)</f>
        <v>#REF!</v>
      </c>
      <c r="IK50" s="73"/>
      <c r="IL50" s="73"/>
      <c r="IM50" s="76"/>
      <c r="IN50" s="70"/>
      <c r="IO50" s="70"/>
      <c r="IP50" s="70"/>
      <c r="IQ50" s="70"/>
      <c r="IR50" s="58" t="e">
        <f>_xlfn.IFS(IR$7="X",#REF!*[1]Données!$H$26,IK$3="Samedi",#REF!*[1]Données!$D$26,IK$3="Dimanche",#REF!*[1]Données!$F$26,#REF!="SSIAP3",#REF!*[1]Données!$B$26)</f>
        <v>#REF!</v>
      </c>
      <c r="IS50" s="58" t="e">
        <f>_xlfn.IFS(IR$7="X",#REF!*[1]Données!$I$26,IK$3="Samedi",#REF!*[1]Données!$D$26,IK$3="Dimanche",#REF!*[1]Données!$F$26,#REF!="SSIAP3",#REF!*[1]Données!$C$26)</f>
        <v>#REF!</v>
      </c>
      <c r="IT50" s="58" t="e">
        <f>_xlfn.IFS(IR$7="X",#REF!*[1]Données!$I$26,IK$3="Samedi",#REF!*[1]Données!$D$26,IK$3="Dimanche",#REF!*[1]Données!$F$26,#REF!="SSIAP3",#REF!*[1]Données!$C$26)</f>
        <v>#REF!</v>
      </c>
      <c r="IU50" s="58" t="e">
        <f>_xlfn.IFS(IR$7="X",#REF!*[1]Données!$I$26,IK$3="Samedi",#REF!*[1]Données!$D$26,IK$3="Dimanche",#REF!*[1]Données!$F$26,#REF!="SSIAP3",#REF!*[1]Données!$B$26)</f>
        <v>#REF!</v>
      </c>
      <c r="IV50" s="58" t="e">
        <f>IF(#REF!="SSIAP3",SUM(IR50:IU50),0)</f>
        <v>#REF!</v>
      </c>
      <c r="IW50" s="73"/>
      <c r="IX50" s="73"/>
      <c r="IY50" s="76"/>
      <c r="IZ50" s="70"/>
      <c r="JA50" s="70"/>
      <c r="JB50" s="70"/>
      <c r="JC50" s="70"/>
      <c r="JD50" s="58" t="e">
        <f>_xlfn.IFS(JD$7="X",#REF!*[1]Données!$H$26,IW$3="Samedi",#REF!*[1]Données!$D$26,IW$3="Dimanche",#REF!*[1]Données!$F$26,#REF!="SSIAP3",#REF!*[1]Données!$B$26)</f>
        <v>#REF!</v>
      </c>
      <c r="JE50" s="58" t="e">
        <f>_xlfn.IFS(JD$7="X",#REF!*[1]Données!$I$26,IW$3="Samedi",#REF!*[1]Données!$D$26,IW$3="Dimanche",#REF!*[1]Données!$F$26,#REF!="SSIAP3",#REF!*[1]Données!$C$26)</f>
        <v>#REF!</v>
      </c>
      <c r="JF50" s="58" t="e">
        <f>_xlfn.IFS(JD$7="X",#REF!*[1]Données!$I$26,IW$3="Samedi",#REF!*[1]Données!$D$26,IW$3="Dimanche",#REF!*[1]Données!$F$26,#REF!="SSIAP3",#REF!*[1]Données!$C$26)</f>
        <v>#REF!</v>
      </c>
      <c r="JG50" s="58" t="e">
        <f>_xlfn.IFS(JD$7="X",#REF!*[1]Données!$I$26,IW$3="Samedi",#REF!*[1]Données!$D$26,IW$3="Dimanche",#REF!*[1]Données!$F$26,#REF!="SSIAP3",#REF!*[1]Données!$B$26)</f>
        <v>#REF!</v>
      </c>
      <c r="JH50" s="58" t="e">
        <f>IF(#REF!="SSIAP3",SUM(JD50:JG50),0)</f>
        <v>#REF!</v>
      </c>
      <c r="JI50" s="73"/>
      <c r="JJ50" s="73"/>
      <c r="JK50" s="76"/>
      <c r="JL50" s="70"/>
      <c r="JM50" s="70"/>
      <c r="JN50" s="70"/>
      <c r="JO50" s="70"/>
      <c r="JP50" s="58" t="e">
        <f>_xlfn.IFS(JP$7="X",#REF!*[1]Données!$H$26,JI$3="Samedi",#REF!*[1]Données!$D$26,JI$3="Dimanche",#REF!*[1]Données!$F$26,#REF!="SSIAP3",#REF!*[1]Données!$B$26)</f>
        <v>#REF!</v>
      </c>
      <c r="JQ50" s="58" t="e">
        <f>_xlfn.IFS(JP$7="X",#REF!*[1]Données!$I$26,JI$3="Samedi",#REF!*[1]Données!$D$26,JI$3="Dimanche",#REF!*[1]Données!$F$26,#REF!="SSIAP3",#REF!*[1]Données!$C$26)</f>
        <v>#REF!</v>
      </c>
      <c r="JR50" s="58" t="e">
        <f>_xlfn.IFS(JP$7="X",#REF!*[1]Données!$I$26,JI$3="Samedi",#REF!*[1]Données!$D$26,JI$3="Dimanche",#REF!*[1]Données!$F$26,#REF!="SSIAP3",#REF!*[1]Données!$C$26)</f>
        <v>#REF!</v>
      </c>
      <c r="JS50" s="58" t="e">
        <f>_xlfn.IFS(JP$7="X",#REF!*[1]Données!$I$26,JI$3="Samedi",#REF!*[1]Données!$D$26,JI$3="Dimanche",#REF!*[1]Données!$F$26,#REF!="SSIAP3",#REF!*[1]Données!$B$26)</f>
        <v>#REF!</v>
      </c>
      <c r="JT50" s="58" t="e">
        <f>IF(#REF!="SSIAP3",SUM(JP50:JS50),0)</f>
        <v>#REF!</v>
      </c>
      <c r="JU50" s="73"/>
      <c r="JV50" s="73"/>
      <c r="JW50" s="76"/>
      <c r="JX50" s="70"/>
      <c r="JY50" s="70"/>
      <c r="JZ50" s="70"/>
      <c r="KA50" s="70"/>
      <c r="KB50" s="58" t="e">
        <f>_xlfn.IFS(KB$7="X",#REF!*[1]Données!$H$26,JU$3="Samedi",#REF!*[1]Données!$D$26,JU$3="Dimanche",#REF!*[1]Données!$F$26,#REF!="SSIAP3",#REF!*[1]Données!$B$26)</f>
        <v>#REF!</v>
      </c>
      <c r="KC50" s="58" t="e">
        <f>_xlfn.IFS(KB$7="X",#REF!*[1]Données!$I$26,JU$3="Samedi",#REF!*[1]Données!$D$26,JU$3="Dimanche",#REF!*[1]Données!$F$26,#REF!="SSIAP3",#REF!*[1]Données!$C$26)</f>
        <v>#REF!</v>
      </c>
      <c r="KD50" s="58" t="e">
        <f>_xlfn.IFS(KB$7="X",#REF!*[1]Données!$I$26,JU$3="Samedi",#REF!*[1]Données!$D$26,JU$3="Dimanche",#REF!*[1]Données!$F$26,#REF!="SSIAP3",#REF!*[1]Données!$C$26)</f>
        <v>#REF!</v>
      </c>
      <c r="KE50" s="58" t="e">
        <f>_xlfn.IFS(KB$7="X",#REF!*[1]Données!$I$26,JU$3="Samedi",#REF!*[1]Données!$D$26,JU$3="Dimanche",#REF!*[1]Données!$F$26,#REF!="SSIAP3",#REF!*[1]Données!$B$26)</f>
        <v>#REF!</v>
      </c>
      <c r="KF50" s="58" t="e">
        <f>IF(#REF!="SSIAP3",SUM(KB50:KE50),0)</f>
        <v>#REF!</v>
      </c>
      <c r="KG50" s="73"/>
      <c r="KH50" s="73"/>
      <c r="KI50" s="76"/>
      <c r="KJ50" s="70"/>
      <c r="KK50" s="70"/>
      <c r="KL50" s="70"/>
      <c r="KM50" s="70"/>
      <c r="KN50" s="58" t="e">
        <f>_xlfn.IFS(KN$7="X",#REF!*[1]Données!$H$26,KG$3="Samedi",#REF!*[1]Données!$D$26,KG$3="Dimanche",#REF!*[1]Données!$F$26,#REF!="SSIAP3",#REF!*[1]Données!$B$26)</f>
        <v>#REF!</v>
      </c>
      <c r="KO50" s="58" t="e">
        <f>_xlfn.IFS(KN$7="X",#REF!*[1]Données!$I$26,KG$3="Samedi",#REF!*[1]Données!$D$26,KG$3="Dimanche",#REF!*[1]Données!$F$26,#REF!="SSIAP3",#REF!*[1]Données!$C$26)</f>
        <v>#REF!</v>
      </c>
      <c r="KP50" s="58" t="e">
        <f>_xlfn.IFS(KN$7="X",#REF!*[1]Données!$I$26,KG$3="Samedi",#REF!*[1]Données!$D$26,KG$3="Dimanche",#REF!*[1]Données!$F$26,#REF!="SSIAP3",#REF!*[1]Données!$C$26)</f>
        <v>#REF!</v>
      </c>
      <c r="KQ50" s="58" t="e">
        <f>_xlfn.IFS(KN$7="X",#REF!*[1]Données!$I$26,KG$3="Samedi",#REF!*[1]Données!$D$26,KG$3="Dimanche",#REF!*[1]Données!$F$26,#REF!="SSIAP3",#REF!*[1]Données!$B$26)</f>
        <v>#REF!</v>
      </c>
      <c r="KR50" s="58" t="e">
        <f>IF(#REF!="SSIAP3",SUM(KN50:KQ50),0)</f>
        <v>#REF!</v>
      </c>
      <c r="KS50" s="73"/>
      <c r="KT50" s="73"/>
      <c r="KU50" s="76"/>
      <c r="KV50" s="70"/>
      <c r="KW50" s="70"/>
      <c r="KX50" s="70"/>
      <c r="KY50" s="70"/>
      <c r="KZ50" s="58" t="e">
        <f>_xlfn.IFS(KZ$7="X",#REF!*[1]Données!$H$26,KS$3="Samedi",#REF!*[1]Données!$D$26,KS$3="Dimanche",#REF!*[1]Données!$F$26,#REF!="SSIAP3",#REF!*[1]Données!$B$26)</f>
        <v>#REF!</v>
      </c>
      <c r="LA50" s="58" t="e">
        <f>_xlfn.IFS(KZ$7="X",#REF!*[1]Données!$I$26,KS$3="Samedi",#REF!*[1]Données!$D$26,KS$3="Dimanche",#REF!*[1]Données!$F$26,#REF!="SSIAP3",#REF!*[1]Données!$C$26)</f>
        <v>#REF!</v>
      </c>
      <c r="LB50" s="58" t="e">
        <f>_xlfn.IFS(KZ$7="X",#REF!*[1]Données!$I$26,KS$3="Samedi",#REF!*[1]Données!$D$26,KS$3="Dimanche",#REF!*[1]Données!$F$26,#REF!="SSIAP3",#REF!*[1]Données!$C$26)</f>
        <v>#REF!</v>
      </c>
      <c r="LC50" s="58" t="e">
        <f>_xlfn.IFS(KZ$7="X",#REF!*[1]Données!$I$26,KS$3="Samedi",#REF!*[1]Données!$D$26,KS$3="Dimanche",#REF!*[1]Données!$F$26,#REF!="SSIAP3",#REF!*[1]Données!$B$26)</f>
        <v>#REF!</v>
      </c>
      <c r="LD50" s="58" t="e">
        <f>IF(#REF!="SSIAP3",SUM(KZ50:LC50),0)</f>
        <v>#REF!</v>
      </c>
      <c r="LE50" s="73"/>
      <c r="LF50" s="73"/>
      <c r="LG50" s="76"/>
      <c r="LH50" s="70"/>
      <c r="LI50" s="70"/>
      <c r="LJ50" s="70"/>
      <c r="LK50" s="70"/>
      <c r="LL50" s="58" t="e">
        <f>_xlfn.IFS(LL$7="X",#REF!*[1]Données!$H$26,LE$3="Samedi",#REF!*[1]Données!$D$26,LE$3="Dimanche",#REF!*[1]Données!$F$26,#REF!="SSIAP3",#REF!*[1]Données!$B$26)</f>
        <v>#REF!</v>
      </c>
      <c r="LM50" s="58" t="e">
        <f>_xlfn.IFS(LL$7="X",#REF!*[1]Données!$I$26,LE$3="Samedi",#REF!*[1]Données!$D$26,LE$3="Dimanche",#REF!*[1]Données!$F$26,#REF!="SSIAP3",#REF!*[1]Données!$C$26)</f>
        <v>#REF!</v>
      </c>
      <c r="LN50" s="58" t="e">
        <f>_xlfn.IFS(LL$7="X",#REF!*[1]Données!$I$26,LE$3="Samedi",#REF!*[1]Données!$D$26,LE$3="Dimanche",#REF!*[1]Données!$F$26,#REF!="SSIAP3",#REF!*[1]Données!$C$26)</f>
        <v>#REF!</v>
      </c>
      <c r="LO50" s="58" t="e">
        <f>_xlfn.IFS(LL$7="X",#REF!*[1]Données!$I$26,LE$3="Samedi",#REF!*[1]Données!$D$26,LE$3="Dimanche",#REF!*[1]Données!$F$26,#REF!="SSIAP3",#REF!*[1]Données!$B$26)</f>
        <v>#REF!</v>
      </c>
      <c r="LP50" s="58" t="e">
        <f>IF(#REF!="SSIAP3",SUM(LL50:LO50),0)</f>
        <v>#REF!</v>
      </c>
      <c r="LQ50" s="73"/>
      <c r="LR50" s="73"/>
      <c r="LS50" s="76"/>
      <c r="LT50" s="70"/>
      <c r="LU50" s="70"/>
      <c r="LV50" s="70"/>
      <c r="LW50" s="70"/>
      <c r="LX50" s="58" t="e">
        <f>_xlfn.IFS(LX$7="X",#REF!*[1]Données!$H$26,LQ$3="Samedi",#REF!*[1]Données!$D$26,LQ$3="Dimanche",#REF!*[1]Données!$F$26,#REF!="SSIAP3",#REF!*[1]Données!$B$26)</f>
        <v>#REF!</v>
      </c>
      <c r="LY50" s="58" t="e">
        <f>_xlfn.IFS(LX$7="X",#REF!*[1]Données!$I$26,LQ$3="Samedi",#REF!*[1]Données!$D$26,LQ$3="Dimanche",#REF!*[1]Données!$F$26,#REF!="SSIAP3",#REF!*[1]Données!$C$26)</f>
        <v>#REF!</v>
      </c>
      <c r="LZ50" s="58" t="e">
        <f>_xlfn.IFS(LX$7="X",#REF!*[1]Données!$I$26,LQ$3="Samedi",#REF!*[1]Données!$D$26,LQ$3="Dimanche",#REF!*[1]Données!$F$26,#REF!="SSIAP3",#REF!*[1]Données!$C$26)</f>
        <v>#REF!</v>
      </c>
      <c r="MA50" s="58" t="e">
        <f>_xlfn.IFS(LX$7="X",#REF!*[1]Données!$I$26,LQ$3="Samedi",#REF!*[1]Données!$D$26,LQ$3="Dimanche",#REF!*[1]Données!$F$26,#REF!="SSIAP3",#REF!*[1]Données!$B$26)</f>
        <v>#REF!</v>
      </c>
      <c r="MB50" s="58" t="e">
        <f>IF(#REF!="SSIAP3",SUM(LX50:MA50),0)</f>
        <v>#REF!</v>
      </c>
      <c r="MC50" s="73"/>
      <c r="MD50" s="73"/>
      <c r="ME50" s="76"/>
      <c r="MF50" s="70"/>
      <c r="MG50" s="70"/>
      <c r="MH50" s="70"/>
      <c r="MI50" s="70"/>
      <c r="MJ50" s="58" t="e">
        <f>_xlfn.IFS(MJ$7="X",#REF!*[1]Données!$H$26,MC$3="Samedi",#REF!*[1]Données!$D$26,MC$3="Dimanche",#REF!*[1]Données!$F$26,#REF!="SSIAP3",#REF!*[1]Données!$B$26)</f>
        <v>#REF!</v>
      </c>
      <c r="MK50" s="58" t="e">
        <f>_xlfn.IFS(MJ$7="X",#REF!*[1]Données!$I$26,MC$3="Samedi",#REF!*[1]Données!$D$26,MC$3="Dimanche",#REF!*[1]Données!$F$26,#REF!="SSIAP3",#REF!*[1]Données!$C$26)</f>
        <v>#REF!</v>
      </c>
      <c r="ML50" s="58" t="e">
        <f>_xlfn.IFS(MJ$7="X",#REF!*[1]Données!$I$26,MC$3="Samedi",#REF!*[1]Données!$D$26,MC$3="Dimanche",#REF!*[1]Données!$F$26,#REF!="SSIAP3",#REF!*[1]Données!$C$26)</f>
        <v>#REF!</v>
      </c>
      <c r="MM50" s="58" t="e">
        <f>_xlfn.IFS(MJ$7="X",#REF!*[1]Données!$I$26,MC$3="Samedi",#REF!*[1]Données!$D$26,MC$3="Dimanche",#REF!*[1]Données!$F$26,#REF!="SSIAP3",#REF!*[1]Données!$B$26)</f>
        <v>#REF!</v>
      </c>
      <c r="MN50" s="58" t="e">
        <f>IF(#REF!="SSIAP3",SUM(MJ50:MM50),0)</f>
        <v>#REF!</v>
      </c>
      <c r="MO50" s="73"/>
      <c r="MP50" s="73"/>
      <c r="MQ50" s="76"/>
      <c r="MR50" s="70"/>
      <c r="MS50" s="70"/>
      <c r="MT50" s="70"/>
      <c r="MU50" s="70"/>
      <c r="MV50" s="58" t="e">
        <f>_xlfn.IFS(MV$7="X",#REF!*[1]Données!$H$26,MO$3="Samedi",#REF!*[1]Données!$D$26,MO$3="Dimanche",#REF!*[1]Données!$F$26,#REF!="SSIAP3",#REF!*[1]Données!$B$26)</f>
        <v>#REF!</v>
      </c>
      <c r="MW50" s="58" t="e">
        <f>_xlfn.IFS(MV$7="X",#REF!*[1]Données!$I$26,MO$3="Samedi",#REF!*[1]Données!$D$26,MO$3="Dimanche",#REF!*[1]Données!$F$26,#REF!="SSIAP3",#REF!*[1]Données!$C$26)</f>
        <v>#REF!</v>
      </c>
      <c r="MX50" s="58" t="e">
        <f>_xlfn.IFS(MV$7="X",#REF!*[1]Données!$I$26,MO$3="Samedi",#REF!*[1]Données!$D$26,MO$3="Dimanche",#REF!*[1]Données!$F$26,#REF!="SSIAP3",#REF!*[1]Données!$C$26)</f>
        <v>#REF!</v>
      </c>
      <c r="MY50" s="58" t="e">
        <f>_xlfn.IFS(MV$7="X",#REF!*[1]Données!$I$26,MO$3="Samedi",#REF!*[1]Données!$D$26,MO$3="Dimanche",#REF!*[1]Données!$F$26,#REF!="SSIAP3",#REF!*[1]Données!$B$26)</f>
        <v>#REF!</v>
      </c>
      <c r="MZ50" s="58" t="e">
        <f>IF(#REF!="SSIAP3",SUM(MV50:MY50),0)</f>
        <v>#REF!</v>
      </c>
      <c r="NA50" s="73"/>
      <c r="NB50" s="73"/>
      <c r="NC50" s="76"/>
      <c r="ND50" s="70"/>
      <c r="NE50" s="70"/>
      <c r="NF50" s="70"/>
      <c r="NG50" s="70"/>
      <c r="NH50" s="58" t="e">
        <f>_xlfn.IFS(NH$7="X",#REF!*[1]Données!$H$26,NA$3="Samedi",#REF!*[1]Données!$D$26,NA$3="Dimanche",#REF!*[1]Données!$F$26,#REF!="SSIAP3",#REF!*[1]Données!$B$26)</f>
        <v>#REF!</v>
      </c>
      <c r="NI50" s="58" t="e">
        <f>_xlfn.IFS(NH$7="X",#REF!*[1]Données!$I$26,NA$3="Samedi",#REF!*[1]Données!$D$26,NA$3="Dimanche",#REF!*[1]Données!$F$26,#REF!="SSIAP3",#REF!*[1]Données!$C$26)</f>
        <v>#REF!</v>
      </c>
      <c r="NJ50" s="58" t="e">
        <f>_xlfn.IFS(NH$7="X",#REF!*[1]Données!$I$26,NA$3="Samedi",#REF!*[1]Données!$D$26,NA$3="Dimanche",#REF!*[1]Données!$F$26,#REF!="SSIAP3",#REF!*[1]Données!$C$26)</f>
        <v>#REF!</v>
      </c>
      <c r="NK50" s="58" t="e">
        <f>_xlfn.IFS(NH$7="X",#REF!*[1]Données!$I$26,NA$3="Samedi",#REF!*[1]Données!$D$26,NA$3="Dimanche",#REF!*[1]Données!$F$26,#REF!="SSIAP3",#REF!*[1]Données!$B$26)</f>
        <v>#REF!</v>
      </c>
      <c r="NL50" s="58" t="e">
        <f>IF(#REF!="SSIAP3",SUM(NH50:NK50),0)</f>
        <v>#REF!</v>
      </c>
      <c r="NM50" s="54" t="e">
        <f>IF(#REF!="SSIAP3",SUM($P50+$AB50+$AN50+$AZ50+$BL50+$BX50+$CJ50+$CV50+$DH50+$DT50+$EF50+$ER50+$FD50+$FP50+$GB49+$GB50+$GN50+$GZ50+$HL50+$HX50+$IJ50+$IV50+$JH50+$JT50+$KF50+$KR50+$LD50+$LP50+$MB50+$MN50+$MZ50+$NL50),0)</f>
        <v>#REF!</v>
      </c>
    </row>
  </sheetData>
  <mergeCells count="2575">
    <mergeCell ref="BM3:BW3"/>
    <mergeCell ref="NA4:NK4"/>
    <mergeCell ref="E5:G6"/>
    <mergeCell ref="H5:K6"/>
    <mergeCell ref="L5:P6"/>
    <mergeCell ref="Q5:S6"/>
    <mergeCell ref="T5:W6"/>
    <mergeCell ref="X5:AA6"/>
    <mergeCell ref="IW4:JG4"/>
    <mergeCell ref="JI4:JS4"/>
    <mergeCell ref="JU4:KE4"/>
    <mergeCell ref="KG4:KQ4"/>
    <mergeCell ref="KS4:LC4"/>
    <mergeCell ref="LE4:LO4"/>
    <mergeCell ref="GC4:GM4"/>
    <mergeCell ref="GO4:GY4"/>
    <mergeCell ref="HA4:HK4"/>
    <mergeCell ref="HM4:HW4"/>
    <mergeCell ref="HY4:II4"/>
    <mergeCell ref="IK4:IU4"/>
    <mergeCell ref="DI4:DS4"/>
    <mergeCell ref="DU4:EE4"/>
    <mergeCell ref="EG4:EQ4"/>
    <mergeCell ref="ES4:FC4"/>
    <mergeCell ref="FE4:FO4"/>
    <mergeCell ref="FQ4:GA4"/>
    <mergeCell ref="NA3:NK3"/>
    <mergeCell ref="E4:O4"/>
    <mergeCell ref="Q4:AA4"/>
    <mergeCell ref="AC4:AM4"/>
    <mergeCell ref="AO4:AY4"/>
    <mergeCell ref="BA4:BK4"/>
    <mergeCell ref="BM4:BW4"/>
    <mergeCell ref="BY4:CI4"/>
    <mergeCell ref="CK4:CU4"/>
    <mergeCell ref="CW4:DG4"/>
    <mergeCell ref="KG3:KQ3"/>
    <mergeCell ref="KS3:LC3"/>
    <mergeCell ref="LE3:LO3"/>
    <mergeCell ref="LQ3:MA3"/>
    <mergeCell ref="MC3:MM3"/>
    <mergeCell ref="MO3:MY3"/>
    <mergeCell ref="HM3:HW3"/>
    <mergeCell ref="HY3:II3"/>
    <mergeCell ref="IK3:IU3"/>
    <mergeCell ref="IW3:JG3"/>
    <mergeCell ref="JI3:JS3"/>
    <mergeCell ref="JU3:KE3"/>
    <mergeCell ref="ES3:FC3"/>
    <mergeCell ref="FE3:FO3"/>
    <mergeCell ref="FQ3:GA3"/>
    <mergeCell ref="GC3:GM3"/>
    <mergeCell ref="GO3:GY3"/>
    <mergeCell ref="HA3:HK3"/>
    <mergeCell ref="BY3:CI3"/>
    <mergeCell ref="CK3:CU3"/>
    <mergeCell ref="CW3:DG3"/>
    <mergeCell ref="DI3:DS3"/>
    <mergeCell ref="DU3:EE3"/>
    <mergeCell ref="EG3:EQ3"/>
    <mergeCell ref="E3:O3"/>
    <mergeCell ref="Q3:AA3"/>
    <mergeCell ref="AC3:AM3"/>
    <mergeCell ref="AO3:AY3"/>
    <mergeCell ref="BA3:BK3"/>
    <mergeCell ref="DU5:DW6"/>
    <mergeCell ref="DX5:EA6"/>
    <mergeCell ref="EB5:EE6"/>
    <mergeCell ref="EG5:EI6"/>
    <mergeCell ref="EJ5:EM6"/>
    <mergeCell ref="EN5:EQ6"/>
    <mergeCell ref="CW5:CY6"/>
    <mergeCell ref="CZ5:DC6"/>
    <mergeCell ref="DD5:DG6"/>
    <mergeCell ref="DI5:DK6"/>
    <mergeCell ref="DL5:DO6"/>
    <mergeCell ref="DP5:DS6"/>
    <mergeCell ref="BY5:CA6"/>
    <mergeCell ref="CB5:CE6"/>
    <mergeCell ref="CF5:CI6"/>
    <mergeCell ref="CK5:CM6"/>
    <mergeCell ref="CN5:CQ6"/>
    <mergeCell ref="CR5:CU6"/>
    <mergeCell ref="BA5:BC6"/>
    <mergeCell ref="BD5:BG6"/>
    <mergeCell ref="BH5:BK6"/>
    <mergeCell ref="BM5:BO6"/>
    <mergeCell ref="BP5:BS6"/>
    <mergeCell ref="BT5:BW6"/>
    <mergeCell ref="AC5:AE6"/>
    <mergeCell ref="AF5:AI6"/>
    <mergeCell ref="AJ5:AM6"/>
    <mergeCell ref="AO5:AQ6"/>
    <mergeCell ref="AR5:AU6"/>
    <mergeCell ref="AV5:AY6"/>
    <mergeCell ref="LQ4:MA4"/>
    <mergeCell ref="MC4:MM4"/>
    <mergeCell ref="MO4:MY4"/>
    <mergeCell ref="NA5:NC6"/>
    <mergeCell ref="ND5:NG6"/>
    <mergeCell ref="NH5:NK6"/>
    <mergeCell ref="A8:A11"/>
    <mergeCell ref="B8:B11"/>
    <mergeCell ref="C8:C11"/>
    <mergeCell ref="E8:E11"/>
    <mergeCell ref="F8:F11"/>
    <mergeCell ref="G8:G11"/>
    <mergeCell ref="H8:H11"/>
    <mergeCell ref="MC5:ME6"/>
    <mergeCell ref="MF5:MI6"/>
    <mergeCell ref="MJ5:MM6"/>
    <mergeCell ref="MO5:MQ6"/>
    <mergeCell ref="MR5:MU6"/>
    <mergeCell ref="MV5:MY6"/>
    <mergeCell ref="LE5:LG6"/>
    <mergeCell ref="LH5:LK6"/>
    <mergeCell ref="LL5:LO6"/>
    <mergeCell ref="LQ5:LS6"/>
    <mergeCell ref="LT5:LW6"/>
    <mergeCell ref="LX5:MA6"/>
    <mergeCell ref="KG5:KI6"/>
    <mergeCell ref="KJ5:KM6"/>
    <mergeCell ref="KN5:KQ6"/>
    <mergeCell ref="KS5:KU6"/>
    <mergeCell ref="KV5:KY6"/>
    <mergeCell ref="KZ5:LC6"/>
    <mergeCell ref="JI5:JK6"/>
    <mergeCell ref="JL5:JO6"/>
    <mergeCell ref="JP5:JS6"/>
    <mergeCell ref="JU5:JW6"/>
    <mergeCell ref="JX5:KA6"/>
    <mergeCell ref="KB5:KE6"/>
    <mergeCell ref="IK5:IM6"/>
    <mergeCell ref="IN5:IQ6"/>
    <mergeCell ref="IR5:IU6"/>
    <mergeCell ref="IW5:IY6"/>
    <mergeCell ref="IZ5:JC6"/>
    <mergeCell ref="JD5:JG6"/>
    <mergeCell ref="HM5:HO6"/>
    <mergeCell ref="HP5:HS6"/>
    <mergeCell ref="HT5:HW6"/>
    <mergeCell ref="HY5:IA6"/>
    <mergeCell ref="IB5:IE6"/>
    <mergeCell ref="IF5:II6"/>
    <mergeCell ref="GO5:GQ6"/>
    <mergeCell ref="GR5:GU6"/>
    <mergeCell ref="GV5:GY6"/>
    <mergeCell ref="HA5:HC6"/>
    <mergeCell ref="HD5:HG6"/>
    <mergeCell ref="HH5:HK6"/>
    <mergeCell ref="FQ5:FS6"/>
    <mergeCell ref="FT5:FW6"/>
    <mergeCell ref="FX5:GA6"/>
    <mergeCell ref="GC5:GE6"/>
    <mergeCell ref="GF5:GI6"/>
    <mergeCell ref="GJ5:GM6"/>
    <mergeCell ref="ES5:EU6"/>
    <mergeCell ref="EV5:EY6"/>
    <mergeCell ref="EZ5:FC6"/>
    <mergeCell ref="FE5:FG6"/>
    <mergeCell ref="FH5:FK6"/>
    <mergeCell ref="FL5:FO6"/>
    <mergeCell ref="BG8:BG11"/>
    <mergeCell ref="BM8:BM11"/>
    <mergeCell ref="BN8:BN11"/>
    <mergeCell ref="BO8:BO11"/>
    <mergeCell ref="BP8:BP11"/>
    <mergeCell ref="BQ8:BQ11"/>
    <mergeCell ref="BA8:BA11"/>
    <mergeCell ref="BB8:BB11"/>
    <mergeCell ref="BC8:BC11"/>
    <mergeCell ref="BD8:BD11"/>
    <mergeCell ref="BE8:BE11"/>
    <mergeCell ref="BF8:BF11"/>
    <mergeCell ref="AP8:AP11"/>
    <mergeCell ref="AQ8:AQ11"/>
    <mergeCell ref="AR8:AR11"/>
    <mergeCell ref="AS8:AS11"/>
    <mergeCell ref="AT8:AT11"/>
    <mergeCell ref="AU8:AU11"/>
    <mergeCell ref="AE8:AE11"/>
    <mergeCell ref="AF8:AF11"/>
    <mergeCell ref="AG8:AG11"/>
    <mergeCell ref="AH8:AH11"/>
    <mergeCell ref="AI8:AI11"/>
    <mergeCell ref="AO8:AO11"/>
    <mergeCell ref="T8:T11"/>
    <mergeCell ref="U8:U11"/>
    <mergeCell ref="V8:V11"/>
    <mergeCell ref="W8:W11"/>
    <mergeCell ref="AC8:AC11"/>
    <mergeCell ref="AD8:AD11"/>
    <mergeCell ref="I8:I11"/>
    <mergeCell ref="J8:J11"/>
    <mergeCell ref="K8:K11"/>
    <mergeCell ref="Q8:Q11"/>
    <mergeCell ref="R8:R11"/>
    <mergeCell ref="S8:S11"/>
    <mergeCell ref="DU8:DU11"/>
    <mergeCell ref="DV8:DV11"/>
    <mergeCell ref="DW8:DW11"/>
    <mergeCell ref="DX8:DX11"/>
    <mergeCell ref="DY8:DY11"/>
    <mergeCell ref="DZ8:DZ11"/>
    <mergeCell ref="DJ8:DJ11"/>
    <mergeCell ref="DK8:DK11"/>
    <mergeCell ref="DL8:DL11"/>
    <mergeCell ref="DM8:DM11"/>
    <mergeCell ref="DN8:DN11"/>
    <mergeCell ref="DO8:DO11"/>
    <mergeCell ref="CY8:CY11"/>
    <mergeCell ref="CZ8:CZ11"/>
    <mergeCell ref="DA8:DA11"/>
    <mergeCell ref="DB8:DB11"/>
    <mergeCell ref="DC8:DC11"/>
    <mergeCell ref="DI8:DI11"/>
    <mergeCell ref="CN8:CN11"/>
    <mergeCell ref="CO8:CO11"/>
    <mergeCell ref="CP8:CP11"/>
    <mergeCell ref="CQ8:CQ11"/>
    <mergeCell ref="CW8:CW11"/>
    <mergeCell ref="CX8:CX11"/>
    <mergeCell ref="CC8:CC11"/>
    <mergeCell ref="CD8:CD11"/>
    <mergeCell ref="CE8:CE11"/>
    <mergeCell ref="CK8:CK11"/>
    <mergeCell ref="CL8:CL11"/>
    <mergeCell ref="CM8:CM11"/>
    <mergeCell ref="BR8:BR11"/>
    <mergeCell ref="BS8:BS11"/>
    <mergeCell ref="BY8:BY11"/>
    <mergeCell ref="BZ8:BZ11"/>
    <mergeCell ref="CA8:CA11"/>
    <mergeCell ref="CB8:CB11"/>
    <mergeCell ref="GD8:GD11"/>
    <mergeCell ref="GE8:GE11"/>
    <mergeCell ref="GF8:GF11"/>
    <mergeCell ref="GG8:GG11"/>
    <mergeCell ref="GH8:GH11"/>
    <mergeCell ref="GI8:GI11"/>
    <mergeCell ref="FS8:FS11"/>
    <mergeCell ref="FT8:FT11"/>
    <mergeCell ref="FU8:FU11"/>
    <mergeCell ref="FV8:FV11"/>
    <mergeCell ref="FW8:FW11"/>
    <mergeCell ref="GC8:GC11"/>
    <mergeCell ref="FH8:FH11"/>
    <mergeCell ref="FI8:FI11"/>
    <mergeCell ref="FJ8:FJ11"/>
    <mergeCell ref="FK8:FK11"/>
    <mergeCell ref="FQ8:FQ11"/>
    <mergeCell ref="FR8:FR11"/>
    <mergeCell ref="EW8:EW11"/>
    <mergeCell ref="EX8:EX11"/>
    <mergeCell ref="EY8:EY11"/>
    <mergeCell ref="FE8:FE11"/>
    <mergeCell ref="FF8:FF11"/>
    <mergeCell ref="FG8:FG11"/>
    <mergeCell ref="EL8:EL11"/>
    <mergeCell ref="EM8:EM11"/>
    <mergeCell ref="ES8:ES11"/>
    <mergeCell ref="ET8:ET11"/>
    <mergeCell ref="EU8:EU11"/>
    <mergeCell ref="EV8:EV11"/>
    <mergeCell ref="EA8:EA11"/>
    <mergeCell ref="EG8:EG11"/>
    <mergeCell ref="EH8:EH11"/>
    <mergeCell ref="EI8:EI11"/>
    <mergeCell ref="EJ8:EJ11"/>
    <mergeCell ref="EK8:EK11"/>
    <mergeCell ref="IM8:IM11"/>
    <mergeCell ref="IN8:IN11"/>
    <mergeCell ref="IO8:IO11"/>
    <mergeCell ref="IP8:IP11"/>
    <mergeCell ref="IQ8:IQ11"/>
    <mergeCell ref="IW8:IW11"/>
    <mergeCell ref="IB8:IB11"/>
    <mergeCell ref="IC8:IC11"/>
    <mergeCell ref="ID8:ID11"/>
    <mergeCell ref="IE8:IE11"/>
    <mergeCell ref="IK8:IK11"/>
    <mergeCell ref="IL8:IL11"/>
    <mergeCell ref="HQ8:HQ11"/>
    <mergeCell ref="HR8:HR11"/>
    <mergeCell ref="HS8:HS11"/>
    <mergeCell ref="HY8:HY11"/>
    <mergeCell ref="HZ8:HZ11"/>
    <mergeCell ref="IA8:IA11"/>
    <mergeCell ref="HF8:HF11"/>
    <mergeCell ref="HG8:HG11"/>
    <mergeCell ref="HM8:HM11"/>
    <mergeCell ref="HN8:HN11"/>
    <mergeCell ref="HO8:HO11"/>
    <mergeCell ref="HP8:HP11"/>
    <mergeCell ref="GU8:GU11"/>
    <mergeCell ref="HA8:HA11"/>
    <mergeCell ref="HB8:HB11"/>
    <mergeCell ref="HC8:HC11"/>
    <mergeCell ref="HD8:HD11"/>
    <mergeCell ref="HE8:HE11"/>
    <mergeCell ref="GO8:GO11"/>
    <mergeCell ref="GP8:GP11"/>
    <mergeCell ref="GQ8:GQ11"/>
    <mergeCell ref="GR8:GR11"/>
    <mergeCell ref="GS8:GS11"/>
    <mergeCell ref="GT8:GT11"/>
    <mergeCell ref="KV8:KV11"/>
    <mergeCell ref="KW8:KW11"/>
    <mergeCell ref="KX8:KX11"/>
    <mergeCell ref="KY8:KY11"/>
    <mergeCell ref="LE8:LE11"/>
    <mergeCell ref="LF8:LF11"/>
    <mergeCell ref="KK8:KK11"/>
    <mergeCell ref="KL8:KL11"/>
    <mergeCell ref="KM8:KM11"/>
    <mergeCell ref="KS8:KS11"/>
    <mergeCell ref="KT8:KT11"/>
    <mergeCell ref="KU8:KU11"/>
    <mergeCell ref="JZ8:JZ11"/>
    <mergeCell ref="KA8:KA11"/>
    <mergeCell ref="KG8:KG11"/>
    <mergeCell ref="KH8:KH11"/>
    <mergeCell ref="KI8:KI11"/>
    <mergeCell ref="KJ8:KJ11"/>
    <mergeCell ref="JO8:JO11"/>
    <mergeCell ref="JU8:JU11"/>
    <mergeCell ref="JV8:JV11"/>
    <mergeCell ref="JW8:JW11"/>
    <mergeCell ref="JX8:JX11"/>
    <mergeCell ref="JY8:JY11"/>
    <mergeCell ref="JI8:JI11"/>
    <mergeCell ref="JJ8:JJ11"/>
    <mergeCell ref="JK8:JK11"/>
    <mergeCell ref="JL8:JL11"/>
    <mergeCell ref="JM8:JM11"/>
    <mergeCell ref="JN8:JN11"/>
    <mergeCell ref="IX8:IX11"/>
    <mergeCell ref="IY8:IY11"/>
    <mergeCell ref="IZ8:IZ11"/>
    <mergeCell ref="JA8:JA11"/>
    <mergeCell ref="JB8:JB11"/>
    <mergeCell ref="JC8:JC11"/>
    <mergeCell ref="AP12:AP15"/>
    <mergeCell ref="AQ12:AQ15"/>
    <mergeCell ref="AR12:AR15"/>
    <mergeCell ref="AS12:AS15"/>
    <mergeCell ref="AT12:AT15"/>
    <mergeCell ref="AU12:AU15"/>
    <mergeCell ref="AE12:AE15"/>
    <mergeCell ref="AF12:AF15"/>
    <mergeCell ref="AG12:AG15"/>
    <mergeCell ref="AH12:AH15"/>
    <mergeCell ref="AI12:AI15"/>
    <mergeCell ref="AO12:AO15"/>
    <mergeCell ref="T12:T15"/>
    <mergeCell ref="U12:U15"/>
    <mergeCell ref="V12:V15"/>
    <mergeCell ref="W12:W15"/>
    <mergeCell ref="AC12:AC15"/>
    <mergeCell ref="AD12:AD15"/>
    <mergeCell ref="I12:I15"/>
    <mergeCell ref="J12:J15"/>
    <mergeCell ref="K12:K15"/>
    <mergeCell ref="Q12:Q15"/>
    <mergeCell ref="R12:R15"/>
    <mergeCell ref="S12:S15"/>
    <mergeCell ref="NE8:NE11"/>
    <mergeCell ref="NF8:NF11"/>
    <mergeCell ref="NG8:NG11"/>
    <mergeCell ref="A12:A15"/>
    <mergeCell ref="B12:B15"/>
    <mergeCell ref="C12:C15"/>
    <mergeCell ref="E12:E15"/>
    <mergeCell ref="F12:F15"/>
    <mergeCell ref="G12:G15"/>
    <mergeCell ref="H12:H15"/>
    <mergeCell ref="MT8:MT11"/>
    <mergeCell ref="MU8:MU11"/>
    <mergeCell ref="NA8:NA11"/>
    <mergeCell ref="NB8:NB11"/>
    <mergeCell ref="NC8:NC11"/>
    <mergeCell ref="ND8:ND11"/>
    <mergeCell ref="MI8:MI11"/>
    <mergeCell ref="MO8:MO11"/>
    <mergeCell ref="MP8:MP11"/>
    <mergeCell ref="MQ8:MQ11"/>
    <mergeCell ref="MR8:MR11"/>
    <mergeCell ref="MS8:MS11"/>
    <mergeCell ref="MC8:MC11"/>
    <mergeCell ref="MD8:MD11"/>
    <mergeCell ref="ME8:ME11"/>
    <mergeCell ref="MF8:MF11"/>
    <mergeCell ref="MG8:MG11"/>
    <mergeCell ref="MH8:MH11"/>
    <mergeCell ref="LR8:LR11"/>
    <mergeCell ref="LS8:LS11"/>
    <mergeCell ref="LT8:LT11"/>
    <mergeCell ref="LU8:LU11"/>
    <mergeCell ref="LV8:LV11"/>
    <mergeCell ref="LW8:LW11"/>
    <mergeCell ref="LG8:LG11"/>
    <mergeCell ref="LH8:LH11"/>
    <mergeCell ref="LI8:LI11"/>
    <mergeCell ref="LJ8:LJ11"/>
    <mergeCell ref="LK8:LK11"/>
    <mergeCell ref="LQ8:LQ11"/>
    <mergeCell ref="CY12:CY15"/>
    <mergeCell ref="CZ12:CZ15"/>
    <mergeCell ref="DA12:DA15"/>
    <mergeCell ref="DB12:DB15"/>
    <mergeCell ref="DC12:DC15"/>
    <mergeCell ref="DI12:DI15"/>
    <mergeCell ref="CN12:CN15"/>
    <mergeCell ref="CO12:CO15"/>
    <mergeCell ref="CP12:CP15"/>
    <mergeCell ref="CQ12:CQ15"/>
    <mergeCell ref="CW12:CW15"/>
    <mergeCell ref="CX12:CX15"/>
    <mergeCell ref="CC12:CC15"/>
    <mergeCell ref="CD12:CD15"/>
    <mergeCell ref="CE12:CE15"/>
    <mergeCell ref="CK12:CK15"/>
    <mergeCell ref="CL12:CL15"/>
    <mergeCell ref="CM12:CM15"/>
    <mergeCell ref="BR12:BR15"/>
    <mergeCell ref="BS12:BS15"/>
    <mergeCell ref="BY12:BY15"/>
    <mergeCell ref="BZ12:BZ15"/>
    <mergeCell ref="CA12:CA15"/>
    <mergeCell ref="CB12:CB15"/>
    <mergeCell ref="BG12:BG15"/>
    <mergeCell ref="BM12:BM15"/>
    <mergeCell ref="BN12:BN15"/>
    <mergeCell ref="BO12:BO15"/>
    <mergeCell ref="BP12:BP15"/>
    <mergeCell ref="BQ12:BQ15"/>
    <mergeCell ref="BA12:BA15"/>
    <mergeCell ref="BB12:BB15"/>
    <mergeCell ref="BC12:BC15"/>
    <mergeCell ref="BD12:BD15"/>
    <mergeCell ref="BE12:BE15"/>
    <mergeCell ref="BF12:BF15"/>
    <mergeCell ref="FH12:FH15"/>
    <mergeCell ref="FI12:FI15"/>
    <mergeCell ref="FJ12:FJ15"/>
    <mergeCell ref="FK12:FK15"/>
    <mergeCell ref="FQ12:FQ15"/>
    <mergeCell ref="FR12:FR15"/>
    <mergeCell ref="EW12:EW15"/>
    <mergeCell ref="EX12:EX15"/>
    <mergeCell ref="EY12:EY15"/>
    <mergeCell ref="FE12:FE15"/>
    <mergeCell ref="FF12:FF15"/>
    <mergeCell ref="FG12:FG15"/>
    <mergeCell ref="EL12:EL15"/>
    <mergeCell ref="EM12:EM15"/>
    <mergeCell ref="ES12:ES15"/>
    <mergeCell ref="ET12:ET15"/>
    <mergeCell ref="EU12:EU15"/>
    <mergeCell ref="EV12:EV15"/>
    <mergeCell ref="EA12:EA15"/>
    <mergeCell ref="EG12:EG15"/>
    <mergeCell ref="EH12:EH15"/>
    <mergeCell ref="EI12:EI15"/>
    <mergeCell ref="EJ12:EJ15"/>
    <mergeCell ref="EK12:EK15"/>
    <mergeCell ref="DU12:DU15"/>
    <mergeCell ref="DV12:DV15"/>
    <mergeCell ref="DW12:DW15"/>
    <mergeCell ref="DX12:DX15"/>
    <mergeCell ref="DY12:DY15"/>
    <mergeCell ref="DZ12:DZ15"/>
    <mergeCell ref="DJ12:DJ15"/>
    <mergeCell ref="DK12:DK15"/>
    <mergeCell ref="DL12:DL15"/>
    <mergeCell ref="DM12:DM15"/>
    <mergeCell ref="DN12:DN15"/>
    <mergeCell ref="DO12:DO15"/>
    <mergeCell ref="HQ12:HQ15"/>
    <mergeCell ref="HR12:HR15"/>
    <mergeCell ref="HS12:HS15"/>
    <mergeCell ref="HY12:HY15"/>
    <mergeCell ref="HZ12:HZ15"/>
    <mergeCell ref="IA12:IA15"/>
    <mergeCell ref="HF12:HF15"/>
    <mergeCell ref="HG12:HG15"/>
    <mergeCell ref="HM12:HM15"/>
    <mergeCell ref="HN12:HN15"/>
    <mergeCell ref="HO12:HO15"/>
    <mergeCell ref="HP12:HP15"/>
    <mergeCell ref="GU12:GU15"/>
    <mergeCell ref="HA12:HA15"/>
    <mergeCell ref="HB12:HB15"/>
    <mergeCell ref="HC12:HC15"/>
    <mergeCell ref="HD12:HD15"/>
    <mergeCell ref="HE12:HE15"/>
    <mergeCell ref="GO12:GO15"/>
    <mergeCell ref="GP12:GP15"/>
    <mergeCell ref="GQ12:GQ15"/>
    <mergeCell ref="GR12:GR15"/>
    <mergeCell ref="GS12:GS15"/>
    <mergeCell ref="GT12:GT15"/>
    <mergeCell ref="GD12:GD15"/>
    <mergeCell ref="GE12:GE15"/>
    <mergeCell ref="GF12:GF15"/>
    <mergeCell ref="GG12:GG15"/>
    <mergeCell ref="GH12:GH15"/>
    <mergeCell ref="GI12:GI15"/>
    <mergeCell ref="FS12:FS15"/>
    <mergeCell ref="FT12:FT15"/>
    <mergeCell ref="FU12:FU15"/>
    <mergeCell ref="FV12:FV15"/>
    <mergeCell ref="FW12:FW15"/>
    <mergeCell ref="GC12:GC15"/>
    <mergeCell ref="JZ12:JZ15"/>
    <mergeCell ref="KA12:KA15"/>
    <mergeCell ref="KG12:KG15"/>
    <mergeCell ref="KH12:KH15"/>
    <mergeCell ref="KI12:KI15"/>
    <mergeCell ref="KJ12:KJ15"/>
    <mergeCell ref="JO12:JO15"/>
    <mergeCell ref="JU12:JU15"/>
    <mergeCell ref="JV12:JV15"/>
    <mergeCell ref="JW12:JW15"/>
    <mergeCell ref="JX12:JX15"/>
    <mergeCell ref="JY12:JY15"/>
    <mergeCell ref="JI12:JI15"/>
    <mergeCell ref="JJ12:JJ15"/>
    <mergeCell ref="JK12:JK15"/>
    <mergeCell ref="JL12:JL15"/>
    <mergeCell ref="JM12:JM15"/>
    <mergeCell ref="JN12:JN15"/>
    <mergeCell ref="IX12:IX15"/>
    <mergeCell ref="IY12:IY15"/>
    <mergeCell ref="IZ12:IZ15"/>
    <mergeCell ref="JA12:JA15"/>
    <mergeCell ref="JB12:JB15"/>
    <mergeCell ref="JC12:JC15"/>
    <mergeCell ref="IM12:IM15"/>
    <mergeCell ref="IN12:IN15"/>
    <mergeCell ref="IO12:IO15"/>
    <mergeCell ref="IP12:IP15"/>
    <mergeCell ref="IQ12:IQ15"/>
    <mergeCell ref="IW12:IW15"/>
    <mergeCell ref="IB12:IB15"/>
    <mergeCell ref="IC12:IC15"/>
    <mergeCell ref="ID12:ID15"/>
    <mergeCell ref="IE12:IE15"/>
    <mergeCell ref="IK12:IK15"/>
    <mergeCell ref="IL12:IL15"/>
    <mergeCell ref="T16:T19"/>
    <mergeCell ref="U16:U19"/>
    <mergeCell ref="V16:V19"/>
    <mergeCell ref="W16:W19"/>
    <mergeCell ref="AC16:AC19"/>
    <mergeCell ref="AD16:AD19"/>
    <mergeCell ref="I16:I19"/>
    <mergeCell ref="J16:J19"/>
    <mergeCell ref="K16:K19"/>
    <mergeCell ref="Q16:Q19"/>
    <mergeCell ref="R16:R19"/>
    <mergeCell ref="S16:S19"/>
    <mergeCell ref="NE12:NE15"/>
    <mergeCell ref="NF12:NF15"/>
    <mergeCell ref="NG12:NG15"/>
    <mergeCell ref="A16:A19"/>
    <mergeCell ref="B16:B19"/>
    <mergeCell ref="C16:C19"/>
    <mergeCell ref="E16:E19"/>
    <mergeCell ref="F16:F19"/>
    <mergeCell ref="G16:G19"/>
    <mergeCell ref="H16:H19"/>
    <mergeCell ref="MT12:MT15"/>
    <mergeCell ref="MU12:MU15"/>
    <mergeCell ref="NA12:NA15"/>
    <mergeCell ref="NB12:NB15"/>
    <mergeCell ref="NC12:NC15"/>
    <mergeCell ref="ND12:ND15"/>
    <mergeCell ref="MI12:MI15"/>
    <mergeCell ref="MO12:MO15"/>
    <mergeCell ref="MP12:MP15"/>
    <mergeCell ref="MQ12:MQ15"/>
    <mergeCell ref="MR12:MR15"/>
    <mergeCell ref="MS12:MS15"/>
    <mergeCell ref="MC12:MC15"/>
    <mergeCell ref="MD12:MD15"/>
    <mergeCell ref="ME12:ME15"/>
    <mergeCell ref="MF12:MF15"/>
    <mergeCell ref="MG12:MG15"/>
    <mergeCell ref="MH12:MH15"/>
    <mergeCell ref="LR12:LR15"/>
    <mergeCell ref="LS12:LS15"/>
    <mergeCell ref="LT12:LT15"/>
    <mergeCell ref="LU12:LU15"/>
    <mergeCell ref="LV12:LV15"/>
    <mergeCell ref="LW12:LW15"/>
    <mergeCell ref="LG12:LG15"/>
    <mergeCell ref="LH12:LH15"/>
    <mergeCell ref="LI12:LI15"/>
    <mergeCell ref="LJ12:LJ15"/>
    <mergeCell ref="LK12:LK15"/>
    <mergeCell ref="LQ12:LQ15"/>
    <mergeCell ref="KV12:KV15"/>
    <mergeCell ref="KW12:KW15"/>
    <mergeCell ref="KX12:KX15"/>
    <mergeCell ref="KY12:KY15"/>
    <mergeCell ref="LE12:LE15"/>
    <mergeCell ref="LF12:LF15"/>
    <mergeCell ref="KK12:KK15"/>
    <mergeCell ref="KL12:KL15"/>
    <mergeCell ref="KM12:KM15"/>
    <mergeCell ref="KS12:KS15"/>
    <mergeCell ref="KT12:KT15"/>
    <mergeCell ref="KU12:KU15"/>
    <mergeCell ref="CC16:CC19"/>
    <mergeCell ref="CD16:CD19"/>
    <mergeCell ref="CE16:CE19"/>
    <mergeCell ref="CK16:CK19"/>
    <mergeCell ref="CL16:CL19"/>
    <mergeCell ref="CM16:CM19"/>
    <mergeCell ref="BR16:BR19"/>
    <mergeCell ref="BS16:BS19"/>
    <mergeCell ref="BY16:BY19"/>
    <mergeCell ref="BZ16:BZ19"/>
    <mergeCell ref="CA16:CA19"/>
    <mergeCell ref="CB16:CB19"/>
    <mergeCell ref="BG16:BG19"/>
    <mergeCell ref="BM16:BM19"/>
    <mergeCell ref="BN16:BN19"/>
    <mergeCell ref="BO16:BO19"/>
    <mergeCell ref="BP16:BP19"/>
    <mergeCell ref="BQ16:BQ19"/>
    <mergeCell ref="BA16:BA19"/>
    <mergeCell ref="BB16:BB19"/>
    <mergeCell ref="BC16:BC19"/>
    <mergeCell ref="BD16:BD19"/>
    <mergeCell ref="BE16:BE19"/>
    <mergeCell ref="BF16:BF19"/>
    <mergeCell ref="AP16:AP19"/>
    <mergeCell ref="AQ16:AQ19"/>
    <mergeCell ref="AR16:AR19"/>
    <mergeCell ref="AS16:AS19"/>
    <mergeCell ref="AT16:AT19"/>
    <mergeCell ref="AU16:AU19"/>
    <mergeCell ref="AE16:AE19"/>
    <mergeCell ref="AF16:AF19"/>
    <mergeCell ref="AG16:AG19"/>
    <mergeCell ref="AH16:AH19"/>
    <mergeCell ref="AI16:AI19"/>
    <mergeCell ref="AO16:AO19"/>
    <mergeCell ref="EL16:EL19"/>
    <mergeCell ref="EM16:EM19"/>
    <mergeCell ref="ES16:ES19"/>
    <mergeCell ref="ET16:ET19"/>
    <mergeCell ref="EU16:EU19"/>
    <mergeCell ref="EV16:EV19"/>
    <mergeCell ref="EA16:EA19"/>
    <mergeCell ref="EG16:EG19"/>
    <mergeCell ref="EH16:EH19"/>
    <mergeCell ref="EI16:EI19"/>
    <mergeCell ref="EJ16:EJ19"/>
    <mergeCell ref="EK16:EK19"/>
    <mergeCell ref="DU16:DU19"/>
    <mergeCell ref="DV16:DV19"/>
    <mergeCell ref="DW16:DW19"/>
    <mergeCell ref="DX16:DX19"/>
    <mergeCell ref="DY16:DY19"/>
    <mergeCell ref="DZ16:DZ19"/>
    <mergeCell ref="DJ16:DJ19"/>
    <mergeCell ref="DK16:DK19"/>
    <mergeCell ref="DL16:DL19"/>
    <mergeCell ref="DM16:DM19"/>
    <mergeCell ref="DN16:DN19"/>
    <mergeCell ref="DO16:DO19"/>
    <mergeCell ref="CY16:CY19"/>
    <mergeCell ref="CZ16:CZ19"/>
    <mergeCell ref="DA16:DA19"/>
    <mergeCell ref="DB16:DB19"/>
    <mergeCell ref="DC16:DC19"/>
    <mergeCell ref="DI16:DI19"/>
    <mergeCell ref="CN16:CN19"/>
    <mergeCell ref="CO16:CO19"/>
    <mergeCell ref="CP16:CP19"/>
    <mergeCell ref="CQ16:CQ19"/>
    <mergeCell ref="CW16:CW19"/>
    <mergeCell ref="CX16:CX19"/>
    <mergeCell ref="GU16:GU19"/>
    <mergeCell ref="HA16:HA19"/>
    <mergeCell ref="HB16:HB19"/>
    <mergeCell ref="HC16:HC19"/>
    <mergeCell ref="HD16:HD19"/>
    <mergeCell ref="HE16:HE19"/>
    <mergeCell ref="GO16:GO19"/>
    <mergeCell ref="GP16:GP19"/>
    <mergeCell ref="GQ16:GQ19"/>
    <mergeCell ref="GR16:GR19"/>
    <mergeCell ref="GS16:GS19"/>
    <mergeCell ref="GT16:GT19"/>
    <mergeCell ref="GD16:GD19"/>
    <mergeCell ref="GE16:GE19"/>
    <mergeCell ref="GF16:GF19"/>
    <mergeCell ref="GG16:GG19"/>
    <mergeCell ref="GH16:GH19"/>
    <mergeCell ref="GI16:GI19"/>
    <mergeCell ref="FS16:FS19"/>
    <mergeCell ref="FT16:FT19"/>
    <mergeCell ref="FU16:FU19"/>
    <mergeCell ref="FV16:FV19"/>
    <mergeCell ref="FW16:FW19"/>
    <mergeCell ref="GC16:GC19"/>
    <mergeCell ref="FH16:FH19"/>
    <mergeCell ref="FI16:FI19"/>
    <mergeCell ref="FJ16:FJ19"/>
    <mergeCell ref="FK16:FK19"/>
    <mergeCell ref="FQ16:FQ19"/>
    <mergeCell ref="FR16:FR19"/>
    <mergeCell ref="EW16:EW19"/>
    <mergeCell ref="EX16:EX19"/>
    <mergeCell ref="EY16:EY19"/>
    <mergeCell ref="FE16:FE19"/>
    <mergeCell ref="FF16:FF19"/>
    <mergeCell ref="FG16:FG19"/>
    <mergeCell ref="JI16:JI19"/>
    <mergeCell ref="JJ16:JJ19"/>
    <mergeCell ref="JK16:JK19"/>
    <mergeCell ref="JL16:JL19"/>
    <mergeCell ref="JM16:JM19"/>
    <mergeCell ref="JN16:JN19"/>
    <mergeCell ref="IX16:IX19"/>
    <mergeCell ref="IY16:IY19"/>
    <mergeCell ref="IZ16:IZ19"/>
    <mergeCell ref="JA16:JA19"/>
    <mergeCell ref="JB16:JB19"/>
    <mergeCell ref="JC16:JC19"/>
    <mergeCell ref="IM16:IM19"/>
    <mergeCell ref="IN16:IN19"/>
    <mergeCell ref="IO16:IO19"/>
    <mergeCell ref="IP16:IP19"/>
    <mergeCell ref="IQ16:IQ19"/>
    <mergeCell ref="IW16:IW19"/>
    <mergeCell ref="IB16:IB19"/>
    <mergeCell ref="IC16:IC19"/>
    <mergeCell ref="ID16:ID19"/>
    <mergeCell ref="IE16:IE19"/>
    <mergeCell ref="IK16:IK19"/>
    <mergeCell ref="IL16:IL19"/>
    <mergeCell ref="HQ16:HQ19"/>
    <mergeCell ref="HR16:HR19"/>
    <mergeCell ref="HS16:HS19"/>
    <mergeCell ref="HY16:HY19"/>
    <mergeCell ref="HZ16:HZ19"/>
    <mergeCell ref="IA16:IA19"/>
    <mergeCell ref="HF16:HF19"/>
    <mergeCell ref="HG16:HG19"/>
    <mergeCell ref="HM16:HM19"/>
    <mergeCell ref="HN16:HN19"/>
    <mergeCell ref="HO16:HO19"/>
    <mergeCell ref="HP16:HP19"/>
    <mergeCell ref="NE16:NE19"/>
    <mergeCell ref="NF16:NF19"/>
    <mergeCell ref="NG16:NG19"/>
    <mergeCell ref="A20:A23"/>
    <mergeCell ref="B20:B23"/>
    <mergeCell ref="C20:C23"/>
    <mergeCell ref="E20:E23"/>
    <mergeCell ref="F20:F23"/>
    <mergeCell ref="G20:G23"/>
    <mergeCell ref="H20:H23"/>
    <mergeCell ref="MT16:MT19"/>
    <mergeCell ref="MU16:MU19"/>
    <mergeCell ref="NA16:NA19"/>
    <mergeCell ref="NB16:NB19"/>
    <mergeCell ref="NC16:NC19"/>
    <mergeCell ref="ND16:ND19"/>
    <mergeCell ref="MI16:MI19"/>
    <mergeCell ref="MO16:MO19"/>
    <mergeCell ref="MP16:MP19"/>
    <mergeCell ref="MQ16:MQ19"/>
    <mergeCell ref="MR16:MR19"/>
    <mergeCell ref="MS16:MS19"/>
    <mergeCell ref="MC16:MC19"/>
    <mergeCell ref="MD16:MD19"/>
    <mergeCell ref="ME16:ME19"/>
    <mergeCell ref="MF16:MF19"/>
    <mergeCell ref="MG16:MG19"/>
    <mergeCell ref="MH16:MH19"/>
    <mergeCell ref="LR16:LR19"/>
    <mergeCell ref="LS16:LS19"/>
    <mergeCell ref="LT16:LT19"/>
    <mergeCell ref="LU16:LU19"/>
    <mergeCell ref="LV16:LV19"/>
    <mergeCell ref="LW16:LW19"/>
    <mergeCell ref="LG16:LG19"/>
    <mergeCell ref="LH16:LH19"/>
    <mergeCell ref="LI16:LI19"/>
    <mergeCell ref="LJ16:LJ19"/>
    <mergeCell ref="LK16:LK19"/>
    <mergeCell ref="LQ16:LQ19"/>
    <mergeCell ref="KV16:KV19"/>
    <mergeCell ref="KW16:KW19"/>
    <mergeCell ref="KX16:KX19"/>
    <mergeCell ref="KY16:KY19"/>
    <mergeCell ref="LE16:LE19"/>
    <mergeCell ref="LF16:LF19"/>
    <mergeCell ref="KK16:KK19"/>
    <mergeCell ref="KL16:KL19"/>
    <mergeCell ref="KM16:KM19"/>
    <mergeCell ref="KS16:KS19"/>
    <mergeCell ref="KT16:KT19"/>
    <mergeCell ref="KU16:KU19"/>
    <mergeCell ref="JZ16:JZ19"/>
    <mergeCell ref="KA16:KA19"/>
    <mergeCell ref="KG16:KG19"/>
    <mergeCell ref="KH16:KH19"/>
    <mergeCell ref="KI16:KI19"/>
    <mergeCell ref="KJ16:KJ19"/>
    <mergeCell ref="JO16:JO19"/>
    <mergeCell ref="JU16:JU19"/>
    <mergeCell ref="JV16:JV19"/>
    <mergeCell ref="JW16:JW19"/>
    <mergeCell ref="JX16:JX19"/>
    <mergeCell ref="JY16:JY19"/>
    <mergeCell ref="BG20:BG23"/>
    <mergeCell ref="BM20:BM23"/>
    <mergeCell ref="BN20:BN23"/>
    <mergeCell ref="BO20:BO23"/>
    <mergeCell ref="BP20:BP23"/>
    <mergeCell ref="BQ20:BQ23"/>
    <mergeCell ref="BA20:BA23"/>
    <mergeCell ref="BB20:BB23"/>
    <mergeCell ref="BC20:BC23"/>
    <mergeCell ref="BD20:BD23"/>
    <mergeCell ref="BE20:BE23"/>
    <mergeCell ref="BF20:BF23"/>
    <mergeCell ref="AP20:AP23"/>
    <mergeCell ref="AQ20:AQ23"/>
    <mergeCell ref="AR20:AR23"/>
    <mergeCell ref="AS20:AS23"/>
    <mergeCell ref="AT20:AT23"/>
    <mergeCell ref="AU20:AU23"/>
    <mergeCell ref="AE20:AE23"/>
    <mergeCell ref="AF20:AF23"/>
    <mergeCell ref="AG20:AG23"/>
    <mergeCell ref="AH20:AH23"/>
    <mergeCell ref="AI20:AI23"/>
    <mergeCell ref="AO20:AO23"/>
    <mergeCell ref="T20:T23"/>
    <mergeCell ref="U20:U23"/>
    <mergeCell ref="V20:V23"/>
    <mergeCell ref="W20:W23"/>
    <mergeCell ref="AC20:AC23"/>
    <mergeCell ref="AD20:AD23"/>
    <mergeCell ref="I20:I23"/>
    <mergeCell ref="J20:J23"/>
    <mergeCell ref="K20:K23"/>
    <mergeCell ref="Q20:Q23"/>
    <mergeCell ref="R20:R23"/>
    <mergeCell ref="S20:S23"/>
    <mergeCell ref="DU20:DU23"/>
    <mergeCell ref="DV20:DV23"/>
    <mergeCell ref="DW20:DW23"/>
    <mergeCell ref="DX20:DX23"/>
    <mergeCell ref="DY20:DY23"/>
    <mergeCell ref="DZ20:DZ23"/>
    <mergeCell ref="DJ20:DJ23"/>
    <mergeCell ref="DK20:DK23"/>
    <mergeCell ref="DL20:DL23"/>
    <mergeCell ref="DM20:DM23"/>
    <mergeCell ref="DN20:DN23"/>
    <mergeCell ref="DO20:DO23"/>
    <mergeCell ref="CY20:CY23"/>
    <mergeCell ref="CZ20:CZ23"/>
    <mergeCell ref="DA20:DA23"/>
    <mergeCell ref="DB20:DB23"/>
    <mergeCell ref="DC20:DC23"/>
    <mergeCell ref="DI20:DI23"/>
    <mergeCell ref="CN20:CN23"/>
    <mergeCell ref="CO20:CO23"/>
    <mergeCell ref="CP20:CP23"/>
    <mergeCell ref="CQ20:CQ23"/>
    <mergeCell ref="CW20:CW23"/>
    <mergeCell ref="CX20:CX23"/>
    <mergeCell ref="CC20:CC23"/>
    <mergeCell ref="CD20:CD23"/>
    <mergeCell ref="CE20:CE23"/>
    <mergeCell ref="CK20:CK23"/>
    <mergeCell ref="CL20:CL23"/>
    <mergeCell ref="CM20:CM23"/>
    <mergeCell ref="BR20:BR23"/>
    <mergeCell ref="BS20:BS23"/>
    <mergeCell ref="BY20:BY23"/>
    <mergeCell ref="BZ20:BZ23"/>
    <mergeCell ref="CA20:CA23"/>
    <mergeCell ref="CB20:CB23"/>
    <mergeCell ref="GD20:GD23"/>
    <mergeCell ref="GE20:GE23"/>
    <mergeCell ref="GF20:GF23"/>
    <mergeCell ref="GG20:GG23"/>
    <mergeCell ref="GH20:GH23"/>
    <mergeCell ref="GI20:GI23"/>
    <mergeCell ref="FS20:FS23"/>
    <mergeCell ref="FT20:FT23"/>
    <mergeCell ref="FU20:FU23"/>
    <mergeCell ref="FV20:FV23"/>
    <mergeCell ref="FW20:FW23"/>
    <mergeCell ref="GC20:GC23"/>
    <mergeCell ref="FH20:FH23"/>
    <mergeCell ref="FI20:FI23"/>
    <mergeCell ref="FJ20:FJ23"/>
    <mergeCell ref="FK20:FK23"/>
    <mergeCell ref="FQ20:FQ23"/>
    <mergeCell ref="FR20:FR23"/>
    <mergeCell ref="EW20:EW23"/>
    <mergeCell ref="EX20:EX23"/>
    <mergeCell ref="EY20:EY23"/>
    <mergeCell ref="FE20:FE23"/>
    <mergeCell ref="FF20:FF23"/>
    <mergeCell ref="FG20:FG23"/>
    <mergeCell ref="EL20:EL23"/>
    <mergeCell ref="EM20:EM23"/>
    <mergeCell ref="ES20:ES23"/>
    <mergeCell ref="ET20:ET23"/>
    <mergeCell ref="EU20:EU23"/>
    <mergeCell ref="EV20:EV23"/>
    <mergeCell ref="EA20:EA23"/>
    <mergeCell ref="EG20:EG23"/>
    <mergeCell ref="EH20:EH23"/>
    <mergeCell ref="EI20:EI23"/>
    <mergeCell ref="EJ20:EJ23"/>
    <mergeCell ref="EK20:EK23"/>
    <mergeCell ref="IM20:IM23"/>
    <mergeCell ref="IN20:IN23"/>
    <mergeCell ref="IO20:IO23"/>
    <mergeCell ref="IP20:IP23"/>
    <mergeCell ref="IQ20:IQ23"/>
    <mergeCell ref="IW20:IW23"/>
    <mergeCell ref="IB20:IB23"/>
    <mergeCell ref="IC20:IC23"/>
    <mergeCell ref="ID20:ID23"/>
    <mergeCell ref="IE20:IE23"/>
    <mergeCell ref="IK20:IK23"/>
    <mergeCell ref="IL20:IL23"/>
    <mergeCell ref="HQ20:HQ23"/>
    <mergeCell ref="HR20:HR23"/>
    <mergeCell ref="HS20:HS23"/>
    <mergeCell ref="HY20:HY23"/>
    <mergeCell ref="HZ20:HZ23"/>
    <mergeCell ref="IA20:IA23"/>
    <mergeCell ref="HF20:HF23"/>
    <mergeCell ref="HG20:HG23"/>
    <mergeCell ref="HM20:HM23"/>
    <mergeCell ref="HN20:HN23"/>
    <mergeCell ref="HO20:HO23"/>
    <mergeCell ref="HP20:HP23"/>
    <mergeCell ref="GU20:GU23"/>
    <mergeCell ref="HA20:HA23"/>
    <mergeCell ref="HB20:HB23"/>
    <mergeCell ref="HC20:HC23"/>
    <mergeCell ref="HD20:HD23"/>
    <mergeCell ref="HE20:HE23"/>
    <mergeCell ref="GO20:GO23"/>
    <mergeCell ref="GP20:GP23"/>
    <mergeCell ref="GQ20:GQ23"/>
    <mergeCell ref="GR20:GR23"/>
    <mergeCell ref="GS20:GS23"/>
    <mergeCell ref="GT20:GT23"/>
    <mergeCell ref="KV20:KV23"/>
    <mergeCell ref="KW20:KW23"/>
    <mergeCell ref="KX20:KX23"/>
    <mergeCell ref="KY20:KY23"/>
    <mergeCell ref="LE20:LE23"/>
    <mergeCell ref="LF20:LF23"/>
    <mergeCell ref="KK20:KK23"/>
    <mergeCell ref="KL20:KL23"/>
    <mergeCell ref="KM20:KM23"/>
    <mergeCell ref="KS20:KS23"/>
    <mergeCell ref="KT20:KT23"/>
    <mergeCell ref="KU20:KU23"/>
    <mergeCell ref="JZ20:JZ23"/>
    <mergeCell ref="KA20:KA23"/>
    <mergeCell ref="KG20:KG23"/>
    <mergeCell ref="KH20:KH23"/>
    <mergeCell ref="KI20:KI23"/>
    <mergeCell ref="KJ20:KJ23"/>
    <mergeCell ref="JO20:JO23"/>
    <mergeCell ref="JU20:JU23"/>
    <mergeCell ref="JV20:JV23"/>
    <mergeCell ref="JW20:JW23"/>
    <mergeCell ref="JX20:JX23"/>
    <mergeCell ref="JY20:JY23"/>
    <mergeCell ref="JI20:JI23"/>
    <mergeCell ref="JJ20:JJ23"/>
    <mergeCell ref="JK20:JK23"/>
    <mergeCell ref="JL20:JL23"/>
    <mergeCell ref="JM20:JM23"/>
    <mergeCell ref="JN20:JN23"/>
    <mergeCell ref="IX20:IX23"/>
    <mergeCell ref="IY20:IY23"/>
    <mergeCell ref="IZ20:IZ23"/>
    <mergeCell ref="JA20:JA23"/>
    <mergeCell ref="JB20:JB23"/>
    <mergeCell ref="JC20:JC23"/>
    <mergeCell ref="AP24:AP27"/>
    <mergeCell ref="AQ24:AQ27"/>
    <mergeCell ref="AR24:AR27"/>
    <mergeCell ref="AS24:AS27"/>
    <mergeCell ref="AT24:AT27"/>
    <mergeCell ref="AU24:AU27"/>
    <mergeCell ref="AE24:AE27"/>
    <mergeCell ref="AF24:AF27"/>
    <mergeCell ref="AG24:AG27"/>
    <mergeCell ref="AH24:AH27"/>
    <mergeCell ref="AI24:AI27"/>
    <mergeCell ref="AO24:AO27"/>
    <mergeCell ref="T24:T27"/>
    <mergeCell ref="U24:U27"/>
    <mergeCell ref="V24:V27"/>
    <mergeCell ref="W24:W27"/>
    <mergeCell ref="AC24:AC27"/>
    <mergeCell ref="AD24:AD27"/>
    <mergeCell ref="I24:I27"/>
    <mergeCell ref="J24:J27"/>
    <mergeCell ref="K24:K27"/>
    <mergeCell ref="Q24:Q27"/>
    <mergeCell ref="R24:R27"/>
    <mergeCell ref="S24:S27"/>
    <mergeCell ref="NE20:NE23"/>
    <mergeCell ref="NF20:NF23"/>
    <mergeCell ref="NG20:NG23"/>
    <mergeCell ref="A24:A27"/>
    <mergeCell ref="B24:B27"/>
    <mergeCell ref="C24:C27"/>
    <mergeCell ref="E24:E27"/>
    <mergeCell ref="F24:F27"/>
    <mergeCell ref="G24:G27"/>
    <mergeCell ref="H24:H27"/>
    <mergeCell ref="MT20:MT23"/>
    <mergeCell ref="MU20:MU23"/>
    <mergeCell ref="NA20:NA23"/>
    <mergeCell ref="NB20:NB23"/>
    <mergeCell ref="NC20:NC23"/>
    <mergeCell ref="ND20:ND23"/>
    <mergeCell ref="MI20:MI23"/>
    <mergeCell ref="MO20:MO23"/>
    <mergeCell ref="MP20:MP23"/>
    <mergeCell ref="MQ20:MQ23"/>
    <mergeCell ref="MR20:MR23"/>
    <mergeCell ref="MS20:MS23"/>
    <mergeCell ref="MC20:MC23"/>
    <mergeCell ref="MD20:MD23"/>
    <mergeCell ref="ME20:ME23"/>
    <mergeCell ref="MF20:MF23"/>
    <mergeCell ref="MG20:MG23"/>
    <mergeCell ref="MH20:MH23"/>
    <mergeCell ref="LR20:LR23"/>
    <mergeCell ref="LS20:LS23"/>
    <mergeCell ref="LT20:LT23"/>
    <mergeCell ref="LU20:LU23"/>
    <mergeCell ref="LV20:LV23"/>
    <mergeCell ref="LW20:LW23"/>
    <mergeCell ref="LG20:LG23"/>
    <mergeCell ref="LH20:LH23"/>
    <mergeCell ref="LI20:LI23"/>
    <mergeCell ref="LJ20:LJ23"/>
    <mergeCell ref="LK20:LK23"/>
    <mergeCell ref="LQ20:LQ23"/>
    <mergeCell ref="CY24:CY27"/>
    <mergeCell ref="CZ24:CZ27"/>
    <mergeCell ref="DA24:DA27"/>
    <mergeCell ref="DB24:DB27"/>
    <mergeCell ref="DC24:DC27"/>
    <mergeCell ref="DI24:DI27"/>
    <mergeCell ref="CN24:CN27"/>
    <mergeCell ref="CO24:CO27"/>
    <mergeCell ref="CP24:CP27"/>
    <mergeCell ref="CQ24:CQ27"/>
    <mergeCell ref="CW24:CW27"/>
    <mergeCell ref="CX24:CX27"/>
    <mergeCell ref="CC24:CC27"/>
    <mergeCell ref="CD24:CD27"/>
    <mergeCell ref="CE24:CE27"/>
    <mergeCell ref="CK24:CK27"/>
    <mergeCell ref="CL24:CL27"/>
    <mergeCell ref="CM24:CM27"/>
    <mergeCell ref="BR24:BR27"/>
    <mergeCell ref="BS24:BS27"/>
    <mergeCell ref="BY24:BY27"/>
    <mergeCell ref="BZ24:BZ27"/>
    <mergeCell ref="CA24:CA27"/>
    <mergeCell ref="CB24:CB27"/>
    <mergeCell ref="BG24:BG27"/>
    <mergeCell ref="BM24:BM27"/>
    <mergeCell ref="BN24:BN27"/>
    <mergeCell ref="BO24:BO27"/>
    <mergeCell ref="BP24:BP27"/>
    <mergeCell ref="BQ24:BQ27"/>
    <mergeCell ref="BA24:BA27"/>
    <mergeCell ref="BB24:BB27"/>
    <mergeCell ref="BC24:BC27"/>
    <mergeCell ref="BD24:BD27"/>
    <mergeCell ref="BE24:BE27"/>
    <mergeCell ref="BF24:BF27"/>
    <mergeCell ref="FH24:FH27"/>
    <mergeCell ref="FI24:FI27"/>
    <mergeCell ref="FJ24:FJ27"/>
    <mergeCell ref="FK24:FK27"/>
    <mergeCell ref="FQ24:FQ27"/>
    <mergeCell ref="FR24:FR27"/>
    <mergeCell ref="EW24:EW27"/>
    <mergeCell ref="EX24:EX27"/>
    <mergeCell ref="EY24:EY27"/>
    <mergeCell ref="FE24:FE27"/>
    <mergeCell ref="FF24:FF27"/>
    <mergeCell ref="FG24:FG27"/>
    <mergeCell ref="EL24:EL27"/>
    <mergeCell ref="EM24:EM27"/>
    <mergeCell ref="ES24:ES27"/>
    <mergeCell ref="ET24:ET27"/>
    <mergeCell ref="EU24:EU27"/>
    <mergeCell ref="EV24:EV27"/>
    <mergeCell ref="EA24:EA27"/>
    <mergeCell ref="EG24:EG27"/>
    <mergeCell ref="EH24:EH27"/>
    <mergeCell ref="EI24:EI27"/>
    <mergeCell ref="EJ24:EJ27"/>
    <mergeCell ref="EK24:EK27"/>
    <mergeCell ref="DU24:DU27"/>
    <mergeCell ref="DV24:DV27"/>
    <mergeCell ref="DW24:DW27"/>
    <mergeCell ref="DX24:DX27"/>
    <mergeCell ref="DY24:DY27"/>
    <mergeCell ref="DZ24:DZ27"/>
    <mergeCell ref="DJ24:DJ27"/>
    <mergeCell ref="DK24:DK27"/>
    <mergeCell ref="DL24:DL27"/>
    <mergeCell ref="DM24:DM27"/>
    <mergeCell ref="DN24:DN27"/>
    <mergeCell ref="DO24:DO27"/>
    <mergeCell ref="HQ24:HQ27"/>
    <mergeCell ref="HR24:HR27"/>
    <mergeCell ref="HS24:HS27"/>
    <mergeCell ref="HY24:HY27"/>
    <mergeCell ref="HZ24:HZ27"/>
    <mergeCell ref="IA24:IA27"/>
    <mergeCell ref="HF24:HF27"/>
    <mergeCell ref="HG24:HG27"/>
    <mergeCell ref="HM24:HM27"/>
    <mergeCell ref="HN24:HN27"/>
    <mergeCell ref="HO24:HO27"/>
    <mergeCell ref="HP24:HP27"/>
    <mergeCell ref="GU24:GU27"/>
    <mergeCell ref="HA24:HA27"/>
    <mergeCell ref="HB24:HB27"/>
    <mergeCell ref="HC24:HC27"/>
    <mergeCell ref="HD24:HD27"/>
    <mergeCell ref="HE24:HE27"/>
    <mergeCell ref="GO24:GO27"/>
    <mergeCell ref="GP24:GP27"/>
    <mergeCell ref="GQ24:GQ27"/>
    <mergeCell ref="GR24:GR27"/>
    <mergeCell ref="GS24:GS27"/>
    <mergeCell ref="GT24:GT27"/>
    <mergeCell ref="GD24:GD27"/>
    <mergeCell ref="GE24:GE27"/>
    <mergeCell ref="GF24:GF27"/>
    <mergeCell ref="GG24:GG27"/>
    <mergeCell ref="GH24:GH27"/>
    <mergeCell ref="GI24:GI27"/>
    <mergeCell ref="FS24:FS27"/>
    <mergeCell ref="FT24:FT27"/>
    <mergeCell ref="FU24:FU27"/>
    <mergeCell ref="FV24:FV27"/>
    <mergeCell ref="FW24:FW27"/>
    <mergeCell ref="GC24:GC27"/>
    <mergeCell ref="JZ24:JZ27"/>
    <mergeCell ref="KA24:KA27"/>
    <mergeCell ref="KG24:KG27"/>
    <mergeCell ref="KH24:KH27"/>
    <mergeCell ref="KI24:KI27"/>
    <mergeCell ref="KJ24:KJ27"/>
    <mergeCell ref="JO24:JO27"/>
    <mergeCell ref="JU24:JU27"/>
    <mergeCell ref="JV24:JV27"/>
    <mergeCell ref="JW24:JW27"/>
    <mergeCell ref="JX24:JX27"/>
    <mergeCell ref="JY24:JY27"/>
    <mergeCell ref="JI24:JI27"/>
    <mergeCell ref="JJ24:JJ27"/>
    <mergeCell ref="JK24:JK27"/>
    <mergeCell ref="JL24:JL27"/>
    <mergeCell ref="JM24:JM27"/>
    <mergeCell ref="JN24:JN27"/>
    <mergeCell ref="IX24:IX27"/>
    <mergeCell ref="IY24:IY27"/>
    <mergeCell ref="IZ24:IZ27"/>
    <mergeCell ref="JA24:JA27"/>
    <mergeCell ref="JB24:JB27"/>
    <mergeCell ref="JC24:JC27"/>
    <mergeCell ref="IM24:IM27"/>
    <mergeCell ref="IN24:IN27"/>
    <mergeCell ref="IO24:IO27"/>
    <mergeCell ref="IP24:IP27"/>
    <mergeCell ref="IQ24:IQ27"/>
    <mergeCell ref="IW24:IW27"/>
    <mergeCell ref="IB24:IB27"/>
    <mergeCell ref="IC24:IC27"/>
    <mergeCell ref="ID24:ID27"/>
    <mergeCell ref="IE24:IE27"/>
    <mergeCell ref="IK24:IK27"/>
    <mergeCell ref="IL24:IL27"/>
    <mergeCell ref="T28:T31"/>
    <mergeCell ref="U28:U31"/>
    <mergeCell ref="V28:V31"/>
    <mergeCell ref="W28:W31"/>
    <mergeCell ref="AC28:AC31"/>
    <mergeCell ref="AD28:AD31"/>
    <mergeCell ref="I28:I31"/>
    <mergeCell ref="J28:J31"/>
    <mergeCell ref="K28:K31"/>
    <mergeCell ref="Q28:Q31"/>
    <mergeCell ref="R28:R31"/>
    <mergeCell ref="S28:S31"/>
    <mergeCell ref="NE24:NE27"/>
    <mergeCell ref="NF24:NF27"/>
    <mergeCell ref="NG24:NG27"/>
    <mergeCell ref="A28:A31"/>
    <mergeCell ref="B28:B31"/>
    <mergeCell ref="C28:C31"/>
    <mergeCell ref="E28:E31"/>
    <mergeCell ref="F28:F31"/>
    <mergeCell ref="G28:G31"/>
    <mergeCell ref="H28:H31"/>
    <mergeCell ref="MT24:MT27"/>
    <mergeCell ref="MU24:MU27"/>
    <mergeCell ref="NA24:NA27"/>
    <mergeCell ref="NB24:NB27"/>
    <mergeCell ref="NC24:NC27"/>
    <mergeCell ref="ND24:ND27"/>
    <mergeCell ref="MI24:MI27"/>
    <mergeCell ref="MO24:MO27"/>
    <mergeCell ref="MP24:MP27"/>
    <mergeCell ref="MQ24:MQ27"/>
    <mergeCell ref="MR24:MR27"/>
    <mergeCell ref="MS24:MS27"/>
    <mergeCell ref="MC24:MC27"/>
    <mergeCell ref="MD24:MD27"/>
    <mergeCell ref="ME24:ME27"/>
    <mergeCell ref="MF24:MF27"/>
    <mergeCell ref="MG24:MG27"/>
    <mergeCell ref="MH24:MH27"/>
    <mergeCell ref="LR24:LR27"/>
    <mergeCell ref="LS24:LS27"/>
    <mergeCell ref="LT24:LT27"/>
    <mergeCell ref="LU24:LU27"/>
    <mergeCell ref="LV24:LV27"/>
    <mergeCell ref="LW24:LW27"/>
    <mergeCell ref="LG24:LG27"/>
    <mergeCell ref="LH24:LH27"/>
    <mergeCell ref="LI24:LI27"/>
    <mergeCell ref="LJ24:LJ27"/>
    <mergeCell ref="LK24:LK27"/>
    <mergeCell ref="LQ24:LQ27"/>
    <mergeCell ref="KV24:KV27"/>
    <mergeCell ref="KW24:KW27"/>
    <mergeCell ref="KX24:KX27"/>
    <mergeCell ref="KY24:KY27"/>
    <mergeCell ref="LE24:LE27"/>
    <mergeCell ref="LF24:LF27"/>
    <mergeCell ref="KK24:KK27"/>
    <mergeCell ref="KL24:KL27"/>
    <mergeCell ref="KM24:KM27"/>
    <mergeCell ref="KS24:KS27"/>
    <mergeCell ref="KT24:KT27"/>
    <mergeCell ref="KU24:KU27"/>
    <mergeCell ref="CC28:CC31"/>
    <mergeCell ref="CD28:CD31"/>
    <mergeCell ref="CE28:CE31"/>
    <mergeCell ref="CK28:CK31"/>
    <mergeCell ref="CL28:CL31"/>
    <mergeCell ref="CM28:CM31"/>
    <mergeCell ref="BR28:BR31"/>
    <mergeCell ref="BS28:BS31"/>
    <mergeCell ref="BY28:BY31"/>
    <mergeCell ref="BZ28:BZ31"/>
    <mergeCell ref="CA28:CA31"/>
    <mergeCell ref="CB28:CB31"/>
    <mergeCell ref="BG28:BG31"/>
    <mergeCell ref="BM28:BM31"/>
    <mergeCell ref="BN28:BN31"/>
    <mergeCell ref="BO28:BO31"/>
    <mergeCell ref="BP28:BP31"/>
    <mergeCell ref="BQ28:BQ31"/>
    <mergeCell ref="BA28:BA31"/>
    <mergeCell ref="BB28:BB31"/>
    <mergeCell ref="BC28:BC31"/>
    <mergeCell ref="BD28:BD31"/>
    <mergeCell ref="BE28:BE31"/>
    <mergeCell ref="BF28:BF31"/>
    <mergeCell ref="AP28:AP31"/>
    <mergeCell ref="AQ28:AQ31"/>
    <mergeCell ref="AR28:AR31"/>
    <mergeCell ref="AS28:AS31"/>
    <mergeCell ref="AT28:AT31"/>
    <mergeCell ref="AU28:AU31"/>
    <mergeCell ref="AE28:AE31"/>
    <mergeCell ref="AF28:AF31"/>
    <mergeCell ref="AG28:AG31"/>
    <mergeCell ref="AH28:AH31"/>
    <mergeCell ref="AI28:AI31"/>
    <mergeCell ref="AO28:AO31"/>
    <mergeCell ref="EL28:EL31"/>
    <mergeCell ref="EM28:EM31"/>
    <mergeCell ref="ES28:ES31"/>
    <mergeCell ref="ET28:ET31"/>
    <mergeCell ref="EU28:EU31"/>
    <mergeCell ref="EV28:EV31"/>
    <mergeCell ref="EA28:EA31"/>
    <mergeCell ref="EG28:EG31"/>
    <mergeCell ref="EH28:EH31"/>
    <mergeCell ref="EI28:EI31"/>
    <mergeCell ref="EJ28:EJ31"/>
    <mergeCell ref="EK28:EK31"/>
    <mergeCell ref="DU28:DU31"/>
    <mergeCell ref="DV28:DV31"/>
    <mergeCell ref="DW28:DW31"/>
    <mergeCell ref="DX28:DX31"/>
    <mergeCell ref="DY28:DY31"/>
    <mergeCell ref="DZ28:DZ31"/>
    <mergeCell ref="DJ28:DJ31"/>
    <mergeCell ref="DK28:DK31"/>
    <mergeCell ref="DL28:DL31"/>
    <mergeCell ref="DM28:DM31"/>
    <mergeCell ref="DN28:DN31"/>
    <mergeCell ref="DO28:DO31"/>
    <mergeCell ref="CY28:CY31"/>
    <mergeCell ref="CZ28:CZ31"/>
    <mergeCell ref="DA28:DA31"/>
    <mergeCell ref="DB28:DB31"/>
    <mergeCell ref="DC28:DC31"/>
    <mergeCell ref="DI28:DI31"/>
    <mergeCell ref="CN28:CN31"/>
    <mergeCell ref="CO28:CO31"/>
    <mergeCell ref="CP28:CP31"/>
    <mergeCell ref="CQ28:CQ31"/>
    <mergeCell ref="CW28:CW31"/>
    <mergeCell ref="CX28:CX31"/>
    <mergeCell ref="GU28:GU31"/>
    <mergeCell ref="HA28:HA31"/>
    <mergeCell ref="HB28:HB31"/>
    <mergeCell ref="HC28:HC31"/>
    <mergeCell ref="HD28:HD31"/>
    <mergeCell ref="HE28:HE31"/>
    <mergeCell ref="GO28:GO31"/>
    <mergeCell ref="GP28:GP31"/>
    <mergeCell ref="GQ28:GQ31"/>
    <mergeCell ref="GR28:GR31"/>
    <mergeCell ref="GS28:GS31"/>
    <mergeCell ref="GT28:GT31"/>
    <mergeCell ref="GD28:GD31"/>
    <mergeCell ref="GE28:GE31"/>
    <mergeCell ref="GF28:GF31"/>
    <mergeCell ref="GG28:GG31"/>
    <mergeCell ref="GH28:GH31"/>
    <mergeCell ref="GI28:GI31"/>
    <mergeCell ref="FS28:FS31"/>
    <mergeCell ref="FT28:FT31"/>
    <mergeCell ref="FU28:FU31"/>
    <mergeCell ref="FV28:FV31"/>
    <mergeCell ref="FW28:FW31"/>
    <mergeCell ref="GC28:GC31"/>
    <mergeCell ref="FH28:FH31"/>
    <mergeCell ref="FI28:FI31"/>
    <mergeCell ref="FJ28:FJ31"/>
    <mergeCell ref="FK28:FK31"/>
    <mergeCell ref="FQ28:FQ31"/>
    <mergeCell ref="FR28:FR31"/>
    <mergeCell ref="EW28:EW31"/>
    <mergeCell ref="EX28:EX31"/>
    <mergeCell ref="EY28:EY31"/>
    <mergeCell ref="FE28:FE31"/>
    <mergeCell ref="FF28:FF31"/>
    <mergeCell ref="FG28:FG31"/>
    <mergeCell ref="JI28:JI31"/>
    <mergeCell ref="JJ28:JJ31"/>
    <mergeCell ref="JK28:JK31"/>
    <mergeCell ref="JL28:JL31"/>
    <mergeCell ref="JM28:JM31"/>
    <mergeCell ref="JN28:JN31"/>
    <mergeCell ref="IX28:IX31"/>
    <mergeCell ref="IY28:IY31"/>
    <mergeCell ref="IZ28:IZ31"/>
    <mergeCell ref="JA28:JA31"/>
    <mergeCell ref="JB28:JB31"/>
    <mergeCell ref="JC28:JC31"/>
    <mergeCell ref="IM28:IM31"/>
    <mergeCell ref="IN28:IN31"/>
    <mergeCell ref="IO28:IO31"/>
    <mergeCell ref="IP28:IP31"/>
    <mergeCell ref="IQ28:IQ31"/>
    <mergeCell ref="IW28:IW31"/>
    <mergeCell ref="IB28:IB31"/>
    <mergeCell ref="IC28:IC31"/>
    <mergeCell ref="ID28:ID31"/>
    <mergeCell ref="IE28:IE31"/>
    <mergeCell ref="IK28:IK31"/>
    <mergeCell ref="IL28:IL31"/>
    <mergeCell ref="HQ28:HQ31"/>
    <mergeCell ref="HR28:HR31"/>
    <mergeCell ref="HS28:HS31"/>
    <mergeCell ref="HY28:HY31"/>
    <mergeCell ref="HZ28:HZ31"/>
    <mergeCell ref="IA28:IA31"/>
    <mergeCell ref="HF28:HF31"/>
    <mergeCell ref="HG28:HG31"/>
    <mergeCell ref="HM28:HM31"/>
    <mergeCell ref="HN28:HN31"/>
    <mergeCell ref="HO28:HO31"/>
    <mergeCell ref="HP28:HP31"/>
    <mergeCell ref="NE28:NE31"/>
    <mergeCell ref="NF28:NF31"/>
    <mergeCell ref="NG28:NG31"/>
    <mergeCell ref="A32:A35"/>
    <mergeCell ref="B32:B35"/>
    <mergeCell ref="C32:C35"/>
    <mergeCell ref="E32:E35"/>
    <mergeCell ref="F32:F35"/>
    <mergeCell ref="G32:G35"/>
    <mergeCell ref="H32:H35"/>
    <mergeCell ref="MT28:MT31"/>
    <mergeCell ref="MU28:MU31"/>
    <mergeCell ref="NA28:NA31"/>
    <mergeCell ref="NB28:NB31"/>
    <mergeCell ref="NC28:NC31"/>
    <mergeCell ref="ND28:ND31"/>
    <mergeCell ref="MI28:MI31"/>
    <mergeCell ref="MO28:MO31"/>
    <mergeCell ref="MP28:MP31"/>
    <mergeCell ref="MQ28:MQ31"/>
    <mergeCell ref="MR28:MR31"/>
    <mergeCell ref="MS28:MS31"/>
    <mergeCell ref="MC28:MC31"/>
    <mergeCell ref="MD28:MD31"/>
    <mergeCell ref="ME28:ME31"/>
    <mergeCell ref="MF28:MF31"/>
    <mergeCell ref="MG28:MG31"/>
    <mergeCell ref="MH28:MH31"/>
    <mergeCell ref="LR28:LR31"/>
    <mergeCell ref="LS28:LS31"/>
    <mergeCell ref="LT28:LT31"/>
    <mergeCell ref="LU28:LU31"/>
    <mergeCell ref="LV28:LV31"/>
    <mergeCell ref="LW28:LW31"/>
    <mergeCell ref="LG28:LG31"/>
    <mergeCell ref="LH28:LH31"/>
    <mergeCell ref="LI28:LI31"/>
    <mergeCell ref="LJ28:LJ31"/>
    <mergeCell ref="LK28:LK31"/>
    <mergeCell ref="LQ28:LQ31"/>
    <mergeCell ref="KV28:KV31"/>
    <mergeCell ref="KW28:KW31"/>
    <mergeCell ref="KX28:KX31"/>
    <mergeCell ref="KY28:KY31"/>
    <mergeCell ref="LE28:LE31"/>
    <mergeCell ref="LF28:LF31"/>
    <mergeCell ref="KK28:KK31"/>
    <mergeCell ref="KL28:KL31"/>
    <mergeCell ref="KM28:KM31"/>
    <mergeCell ref="KS28:KS31"/>
    <mergeCell ref="KT28:KT31"/>
    <mergeCell ref="KU28:KU31"/>
    <mergeCell ref="JZ28:JZ31"/>
    <mergeCell ref="KA28:KA31"/>
    <mergeCell ref="KG28:KG31"/>
    <mergeCell ref="KH28:KH31"/>
    <mergeCell ref="KI28:KI31"/>
    <mergeCell ref="KJ28:KJ31"/>
    <mergeCell ref="JO28:JO31"/>
    <mergeCell ref="JU28:JU31"/>
    <mergeCell ref="JV28:JV31"/>
    <mergeCell ref="JW28:JW31"/>
    <mergeCell ref="JX28:JX31"/>
    <mergeCell ref="JY28:JY31"/>
    <mergeCell ref="BG32:BG35"/>
    <mergeCell ref="BM32:BM35"/>
    <mergeCell ref="BN32:BN35"/>
    <mergeCell ref="BO32:BO35"/>
    <mergeCell ref="BP32:BP35"/>
    <mergeCell ref="BQ32:BQ35"/>
    <mergeCell ref="BA32:BA35"/>
    <mergeCell ref="BB32:BB35"/>
    <mergeCell ref="BC32:BC35"/>
    <mergeCell ref="BD32:BD35"/>
    <mergeCell ref="BE32:BE35"/>
    <mergeCell ref="BF32:BF35"/>
    <mergeCell ref="AP32:AP35"/>
    <mergeCell ref="AQ32:AQ35"/>
    <mergeCell ref="AR32:AR35"/>
    <mergeCell ref="AS32:AS35"/>
    <mergeCell ref="AT32:AT35"/>
    <mergeCell ref="AU32:AU35"/>
    <mergeCell ref="AE32:AE35"/>
    <mergeCell ref="AF32:AF35"/>
    <mergeCell ref="AG32:AG35"/>
    <mergeCell ref="AH32:AH35"/>
    <mergeCell ref="AI32:AI35"/>
    <mergeCell ref="AO32:AO35"/>
    <mergeCell ref="T32:T35"/>
    <mergeCell ref="U32:U35"/>
    <mergeCell ref="V32:V35"/>
    <mergeCell ref="W32:W35"/>
    <mergeCell ref="AC32:AC35"/>
    <mergeCell ref="AD32:AD35"/>
    <mergeCell ref="I32:I35"/>
    <mergeCell ref="J32:J35"/>
    <mergeCell ref="K32:K35"/>
    <mergeCell ref="Q32:Q35"/>
    <mergeCell ref="R32:R35"/>
    <mergeCell ref="S32:S35"/>
    <mergeCell ref="DU32:DU35"/>
    <mergeCell ref="DV32:DV35"/>
    <mergeCell ref="DW32:DW35"/>
    <mergeCell ref="DX32:DX35"/>
    <mergeCell ref="DY32:DY35"/>
    <mergeCell ref="DZ32:DZ35"/>
    <mergeCell ref="DJ32:DJ35"/>
    <mergeCell ref="DK32:DK35"/>
    <mergeCell ref="DL32:DL35"/>
    <mergeCell ref="DM32:DM35"/>
    <mergeCell ref="DN32:DN35"/>
    <mergeCell ref="DO32:DO35"/>
    <mergeCell ref="CY32:CY35"/>
    <mergeCell ref="CZ32:CZ35"/>
    <mergeCell ref="DA32:DA35"/>
    <mergeCell ref="DB32:DB35"/>
    <mergeCell ref="DC32:DC35"/>
    <mergeCell ref="DI32:DI35"/>
    <mergeCell ref="CN32:CN35"/>
    <mergeCell ref="CO32:CO35"/>
    <mergeCell ref="CP32:CP35"/>
    <mergeCell ref="CQ32:CQ35"/>
    <mergeCell ref="CW32:CW35"/>
    <mergeCell ref="CX32:CX35"/>
    <mergeCell ref="CC32:CC35"/>
    <mergeCell ref="CD32:CD35"/>
    <mergeCell ref="CE32:CE35"/>
    <mergeCell ref="CK32:CK35"/>
    <mergeCell ref="CL32:CL35"/>
    <mergeCell ref="CM32:CM35"/>
    <mergeCell ref="BR32:BR35"/>
    <mergeCell ref="BS32:BS35"/>
    <mergeCell ref="BY32:BY35"/>
    <mergeCell ref="BZ32:BZ35"/>
    <mergeCell ref="CA32:CA35"/>
    <mergeCell ref="CB32:CB35"/>
    <mergeCell ref="GD32:GD35"/>
    <mergeCell ref="GE32:GE35"/>
    <mergeCell ref="GF32:GF35"/>
    <mergeCell ref="GG32:GG35"/>
    <mergeCell ref="GH32:GH35"/>
    <mergeCell ref="GI32:GI35"/>
    <mergeCell ref="FS32:FS35"/>
    <mergeCell ref="FT32:FT35"/>
    <mergeCell ref="FU32:FU35"/>
    <mergeCell ref="FV32:FV35"/>
    <mergeCell ref="FW32:FW35"/>
    <mergeCell ref="GC32:GC35"/>
    <mergeCell ref="FH32:FH35"/>
    <mergeCell ref="FI32:FI35"/>
    <mergeCell ref="FJ32:FJ35"/>
    <mergeCell ref="FK32:FK35"/>
    <mergeCell ref="FQ32:FQ35"/>
    <mergeCell ref="FR32:FR35"/>
    <mergeCell ref="EW32:EW35"/>
    <mergeCell ref="EX32:EX35"/>
    <mergeCell ref="EY32:EY35"/>
    <mergeCell ref="FE32:FE35"/>
    <mergeCell ref="FF32:FF35"/>
    <mergeCell ref="FG32:FG35"/>
    <mergeCell ref="EL32:EL35"/>
    <mergeCell ref="EM32:EM35"/>
    <mergeCell ref="ES32:ES35"/>
    <mergeCell ref="ET32:ET35"/>
    <mergeCell ref="EU32:EU35"/>
    <mergeCell ref="EV32:EV35"/>
    <mergeCell ref="EA32:EA35"/>
    <mergeCell ref="EG32:EG35"/>
    <mergeCell ref="EH32:EH35"/>
    <mergeCell ref="EI32:EI35"/>
    <mergeCell ref="EJ32:EJ35"/>
    <mergeCell ref="EK32:EK35"/>
    <mergeCell ref="IM32:IM35"/>
    <mergeCell ref="IN32:IN35"/>
    <mergeCell ref="IO32:IO35"/>
    <mergeCell ref="IP32:IP35"/>
    <mergeCell ref="IQ32:IQ35"/>
    <mergeCell ref="IW32:IW35"/>
    <mergeCell ref="IB32:IB35"/>
    <mergeCell ref="IC32:IC35"/>
    <mergeCell ref="ID32:ID35"/>
    <mergeCell ref="IE32:IE35"/>
    <mergeCell ref="IK32:IK35"/>
    <mergeCell ref="IL32:IL35"/>
    <mergeCell ref="HQ32:HQ35"/>
    <mergeCell ref="HR32:HR35"/>
    <mergeCell ref="HS32:HS35"/>
    <mergeCell ref="HY32:HY35"/>
    <mergeCell ref="HZ32:HZ35"/>
    <mergeCell ref="IA32:IA35"/>
    <mergeCell ref="HF32:HF35"/>
    <mergeCell ref="HG32:HG35"/>
    <mergeCell ref="HM32:HM35"/>
    <mergeCell ref="HN32:HN35"/>
    <mergeCell ref="HO32:HO35"/>
    <mergeCell ref="HP32:HP35"/>
    <mergeCell ref="GU32:GU35"/>
    <mergeCell ref="HA32:HA35"/>
    <mergeCell ref="HB32:HB35"/>
    <mergeCell ref="HC32:HC35"/>
    <mergeCell ref="HD32:HD35"/>
    <mergeCell ref="HE32:HE35"/>
    <mergeCell ref="GO32:GO35"/>
    <mergeCell ref="GP32:GP35"/>
    <mergeCell ref="GQ32:GQ35"/>
    <mergeCell ref="GR32:GR35"/>
    <mergeCell ref="GS32:GS35"/>
    <mergeCell ref="GT32:GT35"/>
    <mergeCell ref="KV32:KV35"/>
    <mergeCell ref="KW32:KW35"/>
    <mergeCell ref="KX32:KX35"/>
    <mergeCell ref="KY32:KY35"/>
    <mergeCell ref="LE32:LE35"/>
    <mergeCell ref="LF32:LF35"/>
    <mergeCell ref="KK32:KK35"/>
    <mergeCell ref="KL32:KL35"/>
    <mergeCell ref="KM32:KM35"/>
    <mergeCell ref="KS32:KS35"/>
    <mergeCell ref="KT32:KT35"/>
    <mergeCell ref="KU32:KU35"/>
    <mergeCell ref="JZ32:JZ35"/>
    <mergeCell ref="KA32:KA35"/>
    <mergeCell ref="KG32:KG35"/>
    <mergeCell ref="KH32:KH35"/>
    <mergeCell ref="KI32:KI35"/>
    <mergeCell ref="KJ32:KJ35"/>
    <mergeCell ref="JO32:JO35"/>
    <mergeCell ref="JU32:JU35"/>
    <mergeCell ref="JV32:JV35"/>
    <mergeCell ref="JW32:JW35"/>
    <mergeCell ref="JX32:JX35"/>
    <mergeCell ref="JY32:JY35"/>
    <mergeCell ref="JI32:JI35"/>
    <mergeCell ref="JJ32:JJ35"/>
    <mergeCell ref="JK32:JK35"/>
    <mergeCell ref="JL32:JL35"/>
    <mergeCell ref="JM32:JM35"/>
    <mergeCell ref="JN32:JN35"/>
    <mergeCell ref="IX32:IX35"/>
    <mergeCell ref="IY32:IY35"/>
    <mergeCell ref="IZ32:IZ35"/>
    <mergeCell ref="JA32:JA35"/>
    <mergeCell ref="JB32:JB35"/>
    <mergeCell ref="JC32:JC35"/>
    <mergeCell ref="AP36:AP39"/>
    <mergeCell ref="AQ36:AQ39"/>
    <mergeCell ref="AR36:AR39"/>
    <mergeCell ref="AS36:AS39"/>
    <mergeCell ref="AT36:AT39"/>
    <mergeCell ref="AU36:AU39"/>
    <mergeCell ref="AE36:AE39"/>
    <mergeCell ref="AF36:AF39"/>
    <mergeCell ref="AG36:AG39"/>
    <mergeCell ref="AH36:AH39"/>
    <mergeCell ref="AI36:AI39"/>
    <mergeCell ref="AO36:AO39"/>
    <mergeCell ref="T36:T39"/>
    <mergeCell ref="U36:U39"/>
    <mergeCell ref="V36:V39"/>
    <mergeCell ref="W36:W39"/>
    <mergeCell ref="AC36:AC39"/>
    <mergeCell ref="AD36:AD39"/>
    <mergeCell ref="I36:I39"/>
    <mergeCell ref="J36:J39"/>
    <mergeCell ref="K36:K39"/>
    <mergeCell ref="Q36:Q39"/>
    <mergeCell ref="R36:R39"/>
    <mergeCell ref="S36:S39"/>
    <mergeCell ref="NE32:NE35"/>
    <mergeCell ref="NF32:NF35"/>
    <mergeCell ref="NG32:NG35"/>
    <mergeCell ref="A36:A39"/>
    <mergeCell ref="B36:B39"/>
    <mergeCell ref="C36:C39"/>
    <mergeCell ref="E36:E39"/>
    <mergeCell ref="F36:F39"/>
    <mergeCell ref="G36:G39"/>
    <mergeCell ref="H36:H39"/>
    <mergeCell ref="MT32:MT35"/>
    <mergeCell ref="MU32:MU35"/>
    <mergeCell ref="NA32:NA35"/>
    <mergeCell ref="NB32:NB35"/>
    <mergeCell ref="NC32:NC35"/>
    <mergeCell ref="ND32:ND35"/>
    <mergeCell ref="MI32:MI35"/>
    <mergeCell ref="MO32:MO35"/>
    <mergeCell ref="MP32:MP35"/>
    <mergeCell ref="MQ32:MQ35"/>
    <mergeCell ref="MR32:MR35"/>
    <mergeCell ref="MS32:MS35"/>
    <mergeCell ref="MC32:MC35"/>
    <mergeCell ref="MD32:MD35"/>
    <mergeCell ref="ME32:ME35"/>
    <mergeCell ref="MF32:MF35"/>
    <mergeCell ref="MG32:MG35"/>
    <mergeCell ref="MH32:MH35"/>
    <mergeCell ref="LR32:LR35"/>
    <mergeCell ref="LS32:LS35"/>
    <mergeCell ref="LT32:LT35"/>
    <mergeCell ref="LU32:LU35"/>
    <mergeCell ref="LV32:LV35"/>
    <mergeCell ref="LW32:LW35"/>
    <mergeCell ref="LG32:LG35"/>
    <mergeCell ref="LH32:LH35"/>
    <mergeCell ref="LI32:LI35"/>
    <mergeCell ref="LJ32:LJ35"/>
    <mergeCell ref="LK32:LK35"/>
    <mergeCell ref="LQ32:LQ35"/>
    <mergeCell ref="CY36:CY39"/>
    <mergeCell ref="CZ36:CZ39"/>
    <mergeCell ref="DA36:DA39"/>
    <mergeCell ref="DB36:DB39"/>
    <mergeCell ref="DC36:DC39"/>
    <mergeCell ref="DI36:DI39"/>
    <mergeCell ref="CN36:CN39"/>
    <mergeCell ref="CO36:CO39"/>
    <mergeCell ref="CP36:CP39"/>
    <mergeCell ref="CQ36:CQ39"/>
    <mergeCell ref="CW36:CW39"/>
    <mergeCell ref="CX36:CX39"/>
    <mergeCell ref="CC36:CC39"/>
    <mergeCell ref="CD36:CD39"/>
    <mergeCell ref="CE36:CE39"/>
    <mergeCell ref="CK36:CK39"/>
    <mergeCell ref="CL36:CL39"/>
    <mergeCell ref="CM36:CM39"/>
    <mergeCell ref="BR36:BR39"/>
    <mergeCell ref="BS36:BS39"/>
    <mergeCell ref="BY36:BY39"/>
    <mergeCell ref="BZ36:BZ39"/>
    <mergeCell ref="CA36:CA39"/>
    <mergeCell ref="CB36:CB39"/>
    <mergeCell ref="BG36:BG39"/>
    <mergeCell ref="BM36:BM39"/>
    <mergeCell ref="BN36:BN39"/>
    <mergeCell ref="BO36:BO39"/>
    <mergeCell ref="BP36:BP39"/>
    <mergeCell ref="BQ36:BQ39"/>
    <mergeCell ref="BA36:BA39"/>
    <mergeCell ref="BB36:BB39"/>
    <mergeCell ref="BC36:BC39"/>
    <mergeCell ref="BD36:BD39"/>
    <mergeCell ref="BE36:BE39"/>
    <mergeCell ref="BF36:BF39"/>
    <mergeCell ref="FH36:FH39"/>
    <mergeCell ref="FI36:FI39"/>
    <mergeCell ref="FJ36:FJ39"/>
    <mergeCell ref="FK36:FK39"/>
    <mergeCell ref="FQ36:FQ39"/>
    <mergeCell ref="FR36:FR39"/>
    <mergeCell ref="EW36:EW39"/>
    <mergeCell ref="EX36:EX39"/>
    <mergeCell ref="EY36:EY39"/>
    <mergeCell ref="FE36:FE39"/>
    <mergeCell ref="FF36:FF39"/>
    <mergeCell ref="FG36:FG39"/>
    <mergeCell ref="EL36:EL39"/>
    <mergeCell ref="EM36:EM39"/>
    <mergeCell ref="ES36:ES39"/>
    <mergeCell ref="ET36:ET39"/>
    <mergeCell ref="EU36:EU39"/>
    <mergeCell ref="EV36:EV39"/>
    <mergeCell ref="EA36:EA39"/>
    <mergeCell ref="EG36:EG39"/>
    <mergeCell ref="EH36:EH39"/>
    <mergeCell ref="EI36:EI39"/>
    <mergeCell ref="EJ36:EJ39"/>
    <mergeCell ref="EK36:EK39"/>
    <mergeCell ref="DU36:DU39"/>
    <mergeCell ref="DV36:DV39"/>
    <mergeCell ref="DW36:DW39"/>
    <mergeCell ref="DX36:DX39"/>
    <mergeCell ref="DY36:DY39"/>
    <mergeCell ref="DZ36:DZ39"/>
    <mergeCell ref="DJ36:DJ39"/>
    <mergeCell ref="DK36:DK39"/>
    <mergeCell ref="DL36:DL39"/>
    <mergeCell ref="DM36:DM39"/>
    <mergeCell ref="DN36:DN39"/>
    <mergeCell ref="DO36:DO39"/>
    <mergeCell ref="HQ36:HQ39"/>
    <mergeCell ref="HR36:HR39"/>
    <mergeCell ref="HS36:HS39"/>
    <mergeCell ref="HY36:HY39"/>
    <mergeCell ref="HZ36:HZ39"/>
    <mergeCell ref="IA36:IA39"/>
    <mergeCell ref="HF36:HF39"/>
    <mergeCell ref="HG36:HG39"/>
    <mergeCell ref="HM36:HM39"/>
    <mergeCell ref="HN36:HN39"/>
    <mergeCell ref="HO36:HO39"/>
    <mergeCell ref="HP36:HP39"/>
    <mergeCell ref="GU36:GU39"/>
    <mergeCell ref="HA36:HA39"/>
    <mergeCell ref="HB36:HB39"/>
    <mergeCell ref="HC36:HC39"/>
    <mergeCell ref="HD36:HD39"/>
    <mergeCell ref="HE36:HE39"/>
    <mergeCell ref="GO36:GO39"/>
    <mergeCell ref="GP36:GP39"/>
    <mergeCell ref="GQ36:GQ39"/>
    <mergeCell ref="GR36:GR39"/>
    <mergeCell ref="GS36:GS39"/>
    <mergeCell ref="GT36:GT39"/>
    <mergeCell ref="GD36:GD39"/>
    <mergeCell ref="GE36:GE39"/>
    <mergeCell ref="GF36:GF39"/>
    <mergeCell ref="GG36:GG39"/>
    <mergeCell ref="GH36:GH39"/>
    <mergeCell ref="GI36:GI39"/>
    <mergeCell ref="FS36:FS39"/>
    <mergeCell ref="FT36:FT39"/>
    <mergeCell ref="FU36:FU39"/>
    <mergeCell ref="FV36:FV39"/>
    <mergeCell ref="FW36:FW39"/>
    <mergeCell ref="GC36:GC39"/>
    <mergeCell ref="JZ36:JZ39"/>
    <mergeCell ref="KA36:KA39"/>
    <mergeCell ref="KG36:KG39"/>
    <mergeCell ref="KH36:KH39"/>
    <mergeCell ref="KI36:KI39"/>
    <mergeCell ref="KJ36:KJ39"/>
    <mergeCell ref="JO36:JO39"/>
    <mergeCell ref="JU36:JU39"/>
    <mergeCell ref="JV36:JV39"/>
    <mergeCell ref="JW36:JW39"/>
    <mergeCell ref="JX36:JX39"/>
    <mergeCell ref="JY36:JY39"/>
    <mergeCell ref="JI36:JI39"/>
    <mergeCell ref="JJ36:JJ39"/>
    <mergeCell ref="JK36:JK39"/>
    <mergeCell ref="JL36:JL39"/>
    <mergeCell ref="JM36:JM39"/>
    <mergeCell ref="JN36:JN39"/>
    <mergeCell ref="IX36:IX39"/>
    <mergeCell ref="IY36:IY39"/>
    <mergeCell ref="IZ36:IZ39"/>
    <mergeCell ref="JA36:JA39"/>
    <mergeCell ref="JB36:JB39"/>
    <mergeCell ref="JC36:JC39"/>
    <mergeCell ref="IM36:IM39"/>
    <mergeCell ref="IN36:IN39"/>
    <mergeCell ref="IO36:IO39"/>
    <mergeCell ref="IP36:IP39"/>
    <mergeCell ref="IQ36:IQ39"/>
    <mergeCell ref="IW36:IW39"/>
    <mergeCell ref="IB36:IB39"/>
    <mergeCell ref="IC36:IC39"/>
    <mergeCell ref="ID36:ID39"/>
    <mergeCell ref="IE36:IE39"/>
    <mergeCell ref="IK36:IK39"/>
    <mergeCell ref="IL36:IL39"/>
    <mergeCell ref="T40:T43"/>
    <mergeCell ref="U40:U43"/>
    <mergeCell ref="V40:V43"/>
    <mergeCell ref="W40:W43"/>
    <mergeCell ref="AC40:AC43"/>
    <mergeCell ref="AD40:AD43"/>
    <mergeCell ref="I40:I43"/>
    <mergeCell ref="J40:J43"/>
    <mergeCell ref="K40:K43"/>
    <mergeCell ref="Q40:Q43"/>
    <mergeCell ref="R40:R43"/>
    <mergeCell ref="S40:S43"/>
    <mergeCell ref="NE36:NE39"/>
    <mergeCell ref="NF36:NF39"/>
    <mergeCell ref="NG36:NG39"/>
    <mergeCell ref="A40:A43"/>
    <mergeCell ref="B40:B43"/>
    <mergeCell ref="C40:C43"/>
    <mergeCell ref="E40:E43"/>
    <mergeCell ref="F40:F43"/>
    <mergeCell ref="G40:G43"/>
    <mergeCell ref="H40:H43"/>
    <mergeCell ref="MT36:MT39"/>
    <mergeCell ref="MU36:MU39"/>
    <mergeCell ref="NA36:NA39"/>
    <mergeCell ref="NB36:NB39"/>
    <mergeCell ref="NC36:NC39"/>
    <mergeCell ref="ND36:ND39"/>
    <mergeCell ref="MI36:MI39"/>
    <mergeCell ref="MO36:MO39"/>
    <mergeCell ref="MP36:MP39"/>
    <mergeCell ref="MQ36:MQ39"/>
    <mergeCell ref="MR36:MR39"/>
    <mergeCell ref="MS36:MS39"/>
    <mergeCell ref="MC36:MC39"/>
    <mergeCell ref="MD36:MD39"/>
    <mergeCell ref="ME36:ME39"/>
    <mergeCell ref="MF36:MF39"/>
    <mergeCell ref="MG36:MG39"/>
    <mergeCell ref="MH36:MH39"/>
    <mergeCell ref="LR36:LR39"/>
    <mergeCell ref="LS36:LS39"/>
    <mergeCell ref="LT36:LT39"/>
    <mergeCell ref="LU36:LU39"/>
    <mergeCell ref="LV36:LV39"/>
    <mergeCell ref="LW36:LW39"/>
    <mergeCell ref="LG36:LG39"/>
    <mergeCell ref="LH36:LH39"/>
    <mergeCell ref="LI36:LI39"/>
    <mergeCell ref="LJ36:LJ39"/>
    <mergeCell ref="LK36:LK39"/>
    <mergeCell ref="LQ36:LQ39"/>
    <mergeCell ref="KV36:KV39"/>
    <mergeCell ref="KW36:KW39"/>
    <mergeCell ref="KX36:KX39"/>
    <mergeCell ref="KY36:KY39"/>
    <mergeCell ref="LE36:LE39"/>
    <mergeCell ref="LF36:LF39"/>
    <mergeCell ref="KK36:KK39"/>
    <mergeCell ref="KL36:KL39"/>
    <mergeCell ref="KM36:KM39"/>
    <mergeCell ref="KS36:KS39"/>
    <mergeCell ref="KT36:KT39"/>
    <mergeCell ref="KU36:KU39"/>
    <mergeCell ref="CC40:CC43"/>
    <mergeCell ref="CD40:CD43"/>
    <mergeCell ref="CE40:CE43"/>
    <mergeCell ref="CK40:CK43"/>
    <mergeCell ref="CL40:CL43"/>
    <mergeCell ref="CM40:CM43"/>
    <mergeCell ref="BR40:BR43"/>
    <mergeCell ref="BS40:BS43"/>
    <mergeCell ref="BY40:BY43"/>
    <mergeCell ref="BZ40:BZ43"/>
    <mergeCell ref="CA40:CA43"/>
    <mergeCell ref="CB40:CB43"/>
    <mergeCell ref="BG40:BG43"/>
    <mergeCell ref="BM40:BM43"/>
    <mergeCell ref="BN40:BN43"/>
    <mergeCell ref="BO40:BO43"/>
    <mergeCell ref="BP40:BP43"/>
    <mergeCell ref="BQ40:BQ43"/>
    <mergeCell ref="BA40:BA43"/>
    <mergeCell ref="BB40:BB43"/>
    <mergeCell ref="BC40:BC43"/>
    <mergeCell ref="BD40:BD43"/>
    <mergeCell ref="BE40:BE43"/>
    <mergeCell ref="BF40:BF43"/>
    <mergeCell ref="AP40:AP43"/>
    <mergeCell ref="AQ40:AQ43"/>
    <mergeCell ref="AR40:AR43"/>
    <mergeCell ref="AS40:AS43"/>
    <mergeCell ref="AT40:AT43"/>
    <mergeCell ref="AU40:AU43"/>
    <mergeCell ref="AE40:AE43"/>
    <mergeCell ref="AF40:AF43"/>
    <mergeCell ref="AG40:AG43"/>
    <mergeCell ref="AH40:AH43"/>
    <mergeCell ref="AI40:AI43"/>
    <mergeCell ref="AO40:AO43"/>
    <mergeCell ref="EL40:EL43"/>
    <mergeCell ref="EM40:EM43"/>
    <mergeCell ref="ES40:ES43"/>
    <mergeCell ref="ET40:ET43"/>
    <mergeCell ref="EU40:EU43"/>
    <mergeCell ref="EV40:EV43"/>
    <mergeCell ref="EA40:EA43"/>
    <mergeCell ref="EG40:EG43"/>
    <mergeCell ref="EH40:EH43"/>
    <mergeCell ref="EI40:EI43"/>
    <mergeCell ref="EJ40:EJ43"/>
    <mergeCell ref="EK40:EK43"/>
    <mergeCell ref="DU40:DU43"/>
    <mergeCell ref="DV40:DV43"/>
    <mergeCell ref="DW40:DW43"/>
    <mergeCell ref="DX40:DX43"/>
    <mergeCell ref="DY40:DY43"/>
    <mergeCell ref="DZ40:DZ43"/>
    <mergeCell ref="DJ40:DJ43"/>
    <mergeCell ref="DK40:DK43"/>
    <mergeCell ref="DL40:DL43"/>
    <mergeCell ref="DM40:DM43"/>
    <mergeCell ref="DN40:DN43"/>
    <mergeCell ref="DO40:DO43"/>
    <mergeCell ref="CY40:CY43"/>
    <mergeCell ref="CZ40:CZ43"/>
    <mergeCell ref="DA40:DA43"/>
    <mergeCell ref="DB40:DB43"/>
    <mergeCell ref="DC40:DC43"/>
    <mergeCell ref="DI40:DI43"/>
    <mergeCell ref="CN40:CN43"/>
    <mergeCell ref="CO40:CO43"/>
    <mergeCell ref="CP40:CP43"/>
    <mergeCell ref="CQ40:CQ43"/>
    <mergeCell ref="CW40:CW43"/>
    <mergeCell ref="CX40:CX43"/>
    <mergeCell ref="GU40:GU43"/>
    <mergeCell ref="HA40:HA43"/>
    <mergeCell ref="HB40:HB43"/>
    <mergeCell ref="HC40:HC43"/>
    <mergeCell ref="HD40:HD43"/>
    <mergeCell ref="HE40:HE43"/>
    <mergeCell ref="GO40:GO43"/>
    <mergeCell ref="GP40:GP43"/>
    <mergeCell ref="GQ40:GQ43"/>
    <mergeCell ref="GR40:GR43"/>
    <mergeCell ref="GS40:GS43"/>
    <mergeCell ref="GT40:GT43"/>
    <mergeCell ref="GD40:GD43"/>
    <mergeCell ref="GE40:GE43"/>
    <mergeCell ref="GF40:GF43"/>
    <mergeCell ref="GG40:GG43"/>
    <mergeCell ref="GH40:GH43"/>
    <mergeCell ref="GI40:GI43"/>
    <mergeCell ref="FS40:FS43"/>
    <mergeCell ref="FT40:FT43"/>
    <mergeCell ref="FU40:FU43"/>
    <mergeCell ref="FV40:FV43"/>
    <mergeCell ref="FW40:FW43"/>
    <mergeCell ref="GC40:GC43"/>
    <mergeCell ref="FH40:FH43"/>
    <mergeCell ref="FI40:FI43"/>
    <mergeCell ref="FJ40:FJ43"/>
    <mergeCell ref="FK40:FK43"/>
    <mergeCell ref="FQ40:FQ43"/>
    <mergeCell ref="FR40:FR43"/>
    <mergeCell ref="EW40:EW43"/>
    <mergeCell ref="EX40:EX43"/>
    <mergeCell ref="EY40:EY43"/>
    <mergeCell ref="FE40:FE43"/>
    <mergeCell ref="FF40:FF43"/>
    <mergeCell ref="FG40:FG43"/>
    <mergeCell ref="JI40:JI43"/>
    <mergeCell ref="JJ40:JJ43"/>
    <mergeCell ref="JK40:JK43"/>
    <mergeCell ref="JL40:JL43"/>
    <mergeCell ref="JM40:JM43"/>
    <mergeCell ref="JN40:JN43"/>
    <mergeCell ref="IX40:IX43"/>
    <mergeCell ref="IY40:IY43"/>
    <mergeCell ref="IZ40:IZ43"/>
    <mergeCell ref="JA40:JA43"/>
    <mergeCell ref="JB40:JB43"/>
    <mergeCell ref="JC40:JC43"/>
    <mergeCell ref="IM40:IM43"/>
    <mergeCell ref="IN40:IN43"/>
    <mergeCell ref="IO40:IO43"/>
    <mergeCell ref="IP40:IP43"/>
    <mergeCell ref="IQ40:IQ43"/>
    <mergeCell ref="IW40:IW43"/>
    <mergeCell ref="IB40:IB43"/>
    <mergeCell ref="IC40:IC43"/>
    <mergeCell ref="ID40:ID43"/>
    <mergeCell ref="IE40:IE43"/>
    <mergeCell ref="IK40:IK43"/>
    <mergeCell ref="IL40:IL43"/>
    <mergeCell ref="HQ40:HQ43"/>
    <mergeCell ref="HR40:HR43"/>
    <mergeCell ref="HS40:HS43"/>
    <mergeCell ref="HY40:HY43"/>
    <mergeCell ref="HZ40:HZ43"/>
    <mergeCell ref="IA40:IA43"/>
    <mergeCell ref="HF40:HF43"/>
    <mergeCell ref="HG40:HG43"/>
    <mergeCell ref="HM40:HM43"/>
    <mergeCell ref="HN40:HN43"/>
    <mergeCell ref="HO40:HO43"/>
    <mergeCell ref="HP40:HP43"/>
    <mergeCell ref="NE40:NE43"/>
    <mergeCell ref="NF40:NF43"/>
    <mergeCell ref="NG40:NG43"/>
    <mergeCell ref="A44:A47"/>
    <mergeCell ref="B44:B47"/>
    <mergeCell ref="C44:C47"/>
    <mergeCell ref="E44:E47"/>
    <mergeCell ref="F44:F47"/>
    <mergeCell ref="G44:G47"/>
    <mergeCell ref="H44:H47"/>
    <mergeCell ref="MT40:MT43"/>
    <mergeCell ref="MU40:MU43"/>
    <mergeCell ref="NA40:NA43"/>
    <mergeCell ref="NB40:NB43"/>
    <mergeCell ref="NC40:NC43"/>
    <mergeCell ref="ND40:ND43"/>
    <mergeCell ref="MI40:MI43"/>
    <mergeCell ref="MO40:MO43"/>
    <mergeCell ref="MP40:MP43"/>
    <mergeCell ref="MQ40:MQ43"/>
    <mergeCell ref="MR40:MR43"/>
    <mergeCell ref="MS40:MS43"/>
    <mergeCell ref="MC40:MC43"/>
    <mergeCell ref="MD40:MD43"/>
    <mergeCell ref="ME40:ME43"/>
    <mergeCell ref="MF40:MF43"/>
    <mergeCell ref="MG40:MG43"/>
    <mergeCell ref="MH40:MH43"/>
    <mergeCell ref="LR40:LR43"/>
    <mergeCell ref="LS40:LS43"/>
    <mergeCell ref="LT40:LT43"/>
    <mergeCell ref="LU40:LU43"/>
    <mergeCell ref="LV40:LV43"/>
    <mergeCell ref="LW40:LW43"/>
    <mergeCell ref="LG40:LG43"/>
    <mergeCell ref="LH40:LH43"/>
    <mergeCell ref="LI40:LI43"/>
    <mergeCell ref="LJ40:LJ43"/>
    <mergeCell ref="LK40:LK43"/>
    <mergeCell ref="LQ40:LQ43"/>
    <mergeCell ref="KV40:KV43"/>
    <mergeCell ref="KW40:KW43"/>
    <mergeCell ref="KX40:KX43"/>
    <mergeCell ref="KY40:KY43"/>
    <mergeCell ref="LE40:LE43"/>
    <mergeCell ref="LF40:LF43"/>
    <mergeCell ref="KK40:KK43"/>
    <mergeCell ref="KL40:KL43"/>
    <mergeCell ref="KM40:KM43"/>
    <mergeCell ref="KS40:KS43"/>
    <mergeCell ref="KT40:KT43"/>
    <mergeCell ref="KU40:KU43"/>
    <mergeCell ref="JZ40:JZ43"/>
    <mergeCell ref="KA40:KA43"/>
    <mergeCell ref="KG40:KG43"/>
    <mergeCell ref="KH40:KH43"/>
    <mergeCell ref="KI40:KI43"/>
    <mergeCell ref="KJ40:KJ43"/>
    <mergeCell ref="JO40:JO43"/>
    <mergeCell ref="JU40:JU43"/>
    <mergeCell ref="JV40:JV43"/>
    <mergeCell ref="JW40:JW43"/>
    <mergeCell ref="JX40:JX43"/>
    <mergeCell ref="JY40:JY43"/>
    <mergeCell ref="BG44:BG47"/>
    <mergeCell ref="BM44:BM47"/>
    <mergeCell ref="BN44:BN47"/>
    <mergeCell ref="BO44:BO47"/>
    <mergeCell ref="BP44:BP47"/>
    <mergeCell ref="BQ44:BQ47"/>
    <mergeCell ref="BA44:BA47"/>
    <mergeCell ref="BB44:BB47"/>
    <mergeCell ref="BC44:BC47"/>
    <mergeCell ref="BD44:BD47"/>
    <mergeCell ref="BE44:BE47"/>
    <mergeCell ref="BF44:BF47"/>
    <mergeCell ref="AP44:AP47"/>
    <mergeCell ref="AQ44:AQ47"/>
    <mergeCell ref="AR44:AR47"/>
    <mergeCell ref="AS44:AS47"/>
    <mergeCell ref="AT44:AT47"/>
    <mergeCell ref="AU44:AU47"/>
    <mergeCell ref="AE44:AE47"/>
    <mergeCell ref="AF44:AF47"/>
    <mergeCell ref="AG44:AG47"/>
    <mergeCell ref="AH44:AH47"/>
    <mergeCell ref="AI44:AI47"/>
    <mergeCell ref="AO44:AO47"/>
    <mergeCell ref="T44:T47"/>
    <mergeCell ref="U44:U47"/>
    <mergeCell ref="V44:V47"/>
    <mergeCell ref="W44:W47"/>
    <mergeCell ref="AC44:AC47"/>
    <mergeCell ref="AD44:AD47"/>
    <mergeCell ref="I44:I47"/>
    <mergeCell ref="J44:J47"/>
    <mergeCell ref="K44:K47"/>
    <mergeCell ref="Q44:Q47"/>
    <mergeCell ref="R44:R47"/>
    <mergeCell ref="S44:S47"/>
    <mergeCell ref="DU44:DU47"/>
    <mergeCell ref="DV44:DV47"/>
    <mergeCell ref="DW44:DW47"/>
    <mergeCell ref="DX44:DX47"/>
    <mergeCell ref="DY44:DY47"/>
    <mergeCell ref="DZ44:DZ47"/>
    <mergeCell ref="DJ44:DJ47"/>
    <mergeCell ref="DK44:DK47"/>
    <mergeCell ref="DL44:DL47"/>
    <mergeCell ref="DM44:DM47"/>
    <mergeCell ref="DN44:DN47"/>
    <mergeCell ref="DO44:DO47"/>
    <mergeCell ref="CY44:CY47"/>
    <mergeCell ref="CZ44:CZ47"/>
    <mergeCell ref="DA44:DA47"/>
    <mergeCell ref="DB44:DB47"/>
    <mergeCell ref="DC44:DC47"/>
    <mergeCell ref="DI44:DI47"/>
    <mergeCell ref="CN44:CN47"/>
    <mergeCell ref="CO44:CO47"/>
    <mergeCell ref="CP44:CP47"/>
    <mergeCell ref="CQ44:CQ47"/>
    <mergeCell ref="CW44:CW47"/>
    <mergeCell ref="CX44:CX47"/>
    <mergeCell ref="CC44:CC47"/>
    <mergeCell ref="CD44:CD47"/>
    <mergeCell ref="CE44:CE47"/>
    <mergeCell ref="CK44:CK47"/>
    <mergeCell ref="CL44:CL47"/>
    <mergeCell ref="CM44:CM47"/>
    <mergeCell ref="BR44:BR47"/>
    <mergeCell ref="BS44:BS47"/>
    <mergeCell ref="BY44:BY47"/>
    <mergeCell ref="BZ44:BZ47"/>
    <mergeCell ref="CA44:CA47"/>
    <mergeCell ref="CB44:CB47"/>
    <mergeCell ref="GD44:GD47"/>
    <mergeCell ref="GE44:GE47"/>
    <mergeCell ref="GF44:GF47"/>
    <mergeCell ref="GG44:GG47"/>
    <mergeCell ref="GH44:GH47"/>
    <mergeCell ref="GI44:GI47"/>
    <mergeCell ref="FS44:FS47"/>
    <mergeCell ref="FT44:FT47"/>
    <mergeCell ref="FU44:FU47"/>
    <mergeCell ref="FV44:FV47"/>
    <mergeCell ref="FW44:FW47"/>
    <mergeCell ref="GC44:GC47"/>
    <mergeCell ref="FH44:FH47"/>
    <mergeCell ref="FI44:FI47"/>
    <mergeCell ref="FJ44:FJ47"/>
    <mergeCell ref="FK44:FK47"/>
    <mergeCell ref="FQ44:FQ47"/>
    <mergeCell ref="FR44:FR47"/>
    <mergeCell ref="EW44:EW47"/>
    <mergeCell ref="EX44:EX47"/>
    <mergeCell ref="EY44:EY47"/>
    <mergeCell ref="FE44:FE47"/>
    <mergeCell ref="FF44:FF47"/>
    <mergeCell ref="FG44:FG47"/>
    <mergeCell ref="EL44:EL47"/>
    <mergeCell ref="EM44:EM47"/>
    <mergeCell ref="ES44:ES47"/>
    <mergeCell ref="ET44:ET47"/>
    <mergeCell ref="EU44:EU47"/>
    <mergeCell ref="EV44:EV47"/>
    <mergeCell ref="EA44:EA47"/>
    <mergeCell ref="EG44:EG47"/>
    <mergeCell ref="EH44:EH47"/>
    <mergeCell ref="EI44:EI47"/>
    <mergeCell ref="EJ44:EJ47"/>
    <mergeCell ref="EK44:EK47"/>
    <mergeCell ref="IM44:IM47"/>
    <mergeCell ref="IN44:IN47"/>
    <mergeCell ref="IO44:IO47"/>
    <mergeCell ref="IP44:IP47"/>
    <mergeCell ref="IQ44:IQ47"/>
    <mergeCell ref="IW44:IW47"/>
    <mergeCell ref="IB44:IB47"/>
    <mergeCell ref="IC44:IC47"/>
    <mergeCell ref="ID44:ID47"/>
    <mergeCell ref="IE44:IE47"/>
    <mergeCell ref="IK44:IK47"/>
    <mergeCell ref="IL44:IL47"/>
    <mergeCell ref="HQ44:HQ47"/>
    <mergeCell ref="HR44:HR47"/>
    <mergeCell ref="HS44:HS47"/>
    <mergeCell ref="HY44:HY47"/>
    <mergeCell ref="HZ44:HZ47"/>
    <mergeCell ref="IA44:IA47"/>
    <mergeCell ref="HF44:HF47"/>
    <mergeCell ref="HG44:HG47"/>
    <mergeCell ref="HM44:HM47"/>
    <mergeCell ref="HN44:HN47"/>
    <mergeCell ref="HO44:HO47"/>
    <mergeCell ref="HP44:HP47"/>
    <mergeCell ref="GU44:GU47"/>
    <mergeCell ref="HA44:HA47"/>
    <mergeCell ref="HB44:HB47"/>
    <mergeCell ref="HC44:HC47"/>
    <mergeCell ref="HD44:HD47"/>
    <mergeCell ref="HE44:HE47"/>
    <mergeCell ref="GO44:GO47"/>
    <mergeCell ref="GP44:GP47"/>
    <mergeCell ref="GQ44:GQ47"/>
    <mergeCell ref="GR44:GR47"/>
    <mergeCell ref="GS44:GS47"/>
    <mergeCell ref="GT44:GT47"/>
    <mergeCell ref="KV44:KV47"/>
    <mergeCell ref="KW44:KW47"/>
    <mergeCell ref="KX44:KX47"/>
    <mergeCell ref="KY44:KY47"/>
    <mergeCell ref="LE44:LE47"/>
    <mergeCell ref="LF44:LF47"/>
    <mergeCell ref="KK44:KK47"/>
    <mergeCell ref="KL44:KL47"/>
    <mergeCell ref="KM44:KM47"/>
    <mergeCell ref="KS44:KS47"/>
    <mergeCell ref="KT44:KT47"/>
    <mergeCell ref="KU44:KU47"/>
    <mergeCell ref="JZ44:JZ47"/>
    <mergeCell ref="KA44:KA47"/>
    <mergeCell ref="KG44:KG47"/>
    <mergeCell ref="KH44:KH47"/>
    <mergeCell ref="KI44:KI47"/>
    <mergeCell ref="KJ44:KJ47"/>
    <mergeCell ref="JO44:JO47"/>
    <mergeCell ref="JU44:JU47"/>
    <mergeCell ref="JV44:JV47"/>
    <mergeCell ref="JW44:JW47"/>
    <mergeCell ref="JX44:JX47"/>
    <mergeCell ref="JY44:JY47"/>
    <mergeCell ref="JI44:JI47"/>
    <mergeCell ref="JJ44:JJ47"/>
    <mergeCell ref="JK44:JK47"/>
    <mergeCell ref="JL44:JL47"/>
    <mergeCell ref="JM44:JM47"/>
    <mergeCell ref="JN44:JN47"/>
    <mergeCell ref="IX44:IX47"/>
    <mergeCell ref="IY44:IY47"/>
    <mergeCell ref="IZ44:IZ47"/>
    <mergeCell ref="JA44:JA47"/>
    <mergeCell ref="JB44:JB47"/>
    <mergeCell ref="JC44:JC47"/>
    <mergeCell ref="NE44:NE47"/>
    <mergeCell ref="NF44:NF47"/>
    <mergeCell ref="NG44:NG47"/>
    <mergeCell ref="MT44:MT47"/>
    <mergeCell ref="MU44:MU47"/>
    <mergeCell ref="NA44:NA47"/>
    <mergeCell ref="NB44:NB47"/>
    <mergeCell ref="NC44:NC47"/>
    <mergeCell ref="ND44:ND47"/>
    <mergeCell ref="MI44:MI47"/>
    <mergeCell ref="MO44:MO47"/>
    <mergeCell ref="MP44:MP47"/>
    <mergeCell ref="MQ44:MQ47"/>
    <mergeCell ref="MR44:MR47"/>
    <mergeCell ref="MS44:MS47"/>
    <mergeCell ref="MC44:MC47"/>
    <mergeCell ref="MD44:MD47"/>
    <mergeCell ref="ME44:ME47"/>
    <mergeCell ref="MF44:MF47"/>
    <mergeCell ref="MG44:MG47"/>
    <mergeCell ref="MH44:MH47"/>
    <mergeCell ref="LR44:LR47"/>
    <mergeCell ref="LS44:LS47"/>
    <mergeCell ref="LT44:LT47"/>
    <mergeCell ref="LU44:LU47"/>
    <mergeCell ref="LV44:LV47"/>
    <mergeCell ref="LW44:LW47"/>
    <mergeCell ref="LG44:LG47"/>
    <mergeCell ref="LH44:LH47"/>
    <mergeCell ref="LI44:LI47"/>
    <mergeCell ref="LJ44:LJ47"/>
    <mergeCell ref="LK44:LK47"/>
    <mergeCell ref="LQ44:LQ47"/>
    <mergeCell ref="A48:A50"/>
    <mergeCell ref="B48:B50"/>
    <mergeCell ref="C48:C50"/>
    <mergeCell ref="E48:E50"/>
    <mergeCell ref="F48:F50"/>
    <mergeCell ref="G48:G50"/>
    <mergeCell ref="H48:H50"/>
    <mergeCell ref="BG48:BG50"/>
    <mergeCell ref="BM48:BM50"/>
    <mergeCell ref="BN48:BN50"/>
    <mergeCell ref="BO48:BO50"/>
    <mergeCell ref="BP48:BP50"/>
    <mergeCell ref="BQ48:BQ50"/>
    <mergeCell ref="BA48:BA50"/>
    <mergeCell ref="BB48:BB50"/>
    <mergeCell ref="BC48:BC50"/>
    <mergeCell ref="BD48:BD50"/>
    <mergeCell ref="BE48:BE50"/>
    <mergeCell ref="BF48:BF50"/>
    <mergeCell ref="AP48:AP50"/>
    <mergeCell ref="AQ48:AQ50"/>
    <mergeCell ref="AR48:AR50"/>
    <mergeCell ref="AS48:AS50"/>
    <mergeCell ref="AT48:AT50"/>
    <mergeCell ref="AU48:AU50"/>
    <mergeCell ref="AE48:AE50"/>
    <mergeCell ref="AF48:AF50"/>
    <mergeCell ref="AG48:AG50"/>
    <mergeCell ref="AH48:AH50"/>
    <mergeCell ref="AI48:AI50"/>
    <mergeCell ref="AO48:AO50"/>
    <mergeCell ref="T48:T50"/>
    <mergeCell ref="U48:U50"/>
    <mergeCell ref="V48:V50"/>
    <mergeCell ref="W48:W50"/>
    <mergeCell ref="AC48:AC50"/>
    <mergeCell ref="AD48:AD50"/>
    <mergeCell ref="I48:I50"/>
    <mergeCell ref="J48:J50"/>
    <mergeCell ref="K48:K50"/>
    <mergeCell ref="Q48:Q50"/>
    <mergeCell ref="R48:R50"/>
    <mergeCell ref="S48:S50"/>
    <mergeCell ref="DU48:DU50"/>
    <mergeCell ref="DV48:DV50"/>
    <mergeCell ref="DW48:DW50"/>
    <mergeCell ref="DX48:DX50"/>
    <mergeCell ref="DY48:DY50"/>
    <mergeCell ref="DZ48:DZ50"/>
    <mergeCell ref="DJ48:DJ50"/>
    <mergeCell ref="DK48:DK50"/>
    <mergeCell ref="DL48:DL50"/>
    <mergeCell ref="DM48:DM50"/>
    <mergeCell ref="DN48:DN50"/>
    <mergeCell ref="DO48:DO50"/>
    <mergeCell ref="CY48:CY50"/>
    <mergeCell ref="CZ48:CZ50"/>
    <mergeCell ref="DA48:DA50"/>
    <mergeCell ref="DB48:DB50"/>
    <mergeCell ref="DC48:DC50"/>
    <mergeCell ref="DI48:DI50"/>
    <mergeCell ref="CN48:CN50"/>
    <mergeCell ref="CO48:CO50"/>
    <mergeCell ref="CP48:CP50"/>
    <mergeCell ref="CQ48:CQ50"/>
    <mergeCell ref="CW48:CW50"/>
    <mergeCell ref="CX48:CX50"/>
    <mergeCell ref="CC48:CC50"/>
    <mergeCell ref="CD48:CD50"/>
    <mergeCell ref="CE48:CE50"/>
    <mergeCell ref="CK48:CK50"/>
    <mergeCell ref="CL48:CL50"/>
    <mergeCell ref="CM48:CM50"/>
    <mergeCell ref="BR48:BR50"/>
    <mergeCell ref="BS48:BS50"/>
    <mergeCell ref="BY48:BY50"/>
    <mergeCell ref="BZ48:BZ50"/>
    <mergeCell ref="CA48:CA50"/>
    <mergeCell ref="CB48:CB50"/>
    <mergeCell ref="GD48:GD50"/>
    <mergeCell ref="GE48:GE50"/>
    <mergeCell ref="GF48:GF50"/>
    <mergeCell ref="GG48:GG50"/>
    <mergeCell ref="GH48:GH50"/>
    <mergeCell ref="GI48:GI50"/>
    <mergeCell ref="FS48:FS50"/>
    <mergeCell ref="FT48:FT50"/>
    <mergeCell ref="FU48:FU50"/>
    <mergeCell ref="FV48:FV50"/>
    <mergeCell ref="FW48:FW50"/>
    <mergeCell ref="GC48:GC50"/>
    <mergeCell ref="FH48:FH50"/>
    <mergeCell ref="FI48:FI50"/>
    <mergeCell ref="FJ48:FJ50"/>
    <mergeCell ref="FK48:FK50"/>
    <mergeCell ref="FQ48:FQ50"/>
    <mergeCell ref="FR48:FR50"/>
    <mergeCell ref="EW48:EW50"/>
    <mergeCell ref="EX48:EX50"/>
    <mergeCell ref="EY48:EY50"/>
    <mergeCell ref="FE48:FE50"/>
    <mergeCell ref="FF48:FF50"/>
    <mergeCell ref="FG48:FG50"/>
    <mergeCell ref="EL48:EL50"/>
    <mergeCell ref="EM48:EM50"/>
    <mergeCell ref="ES48:ES50"/>
    <mergeCell ref="ET48:ET50"/>
    <mergeCell ref="EU48:EU50"/>
    <mergeCell ref="EV48:EV50"/>
    <mergeCell ref="EA48:EA50"/>
    <mergeCell ref="EG48:EG50"/>
    <mergeCell ref="EH48:EH50"/>
    <mergeCell ref="EI48:EI50"/>
    <mergeCell ref="EJ48:EJ50"/>
    <mergeCell ref="EK48:EK50"/>
    <mergeCell ref="IM48:IM50"/>
    <mergeCell ref="IN48:IN50"/>
    <mergeCell ref="IO48:IO50"/>
    <mergeCell ref="IP48:IP50"/>
    <mergeCell ref="IQ48:IQ50"/>
    <mergeCell ref="IW48:IW50"/>
    <mergeCell ref="IB48:IB50"/>
    <mergeCell ref="IC48:IC50"/>
    <mergeCell ref="ID48:ID50"/>
    <mergeCell ref="IE48:IE50"/>
    <mergeCell ref="IK48:IK50"/>
    <mergeCell ref="IL48:IL50"/>
    <mergeCell ref="HQ48:HQ50"/>
    <mergeCell ref="HR48:HR50"/>
    <mergeCell ref="HS48:HS50"/>
    <mergeCell ref="HY48:HY50"/>
    <mergeCell ref="HZ48:HZ50"/>
    <mergeCell ref="IA48:IA50"/>
    <mergeCell ref="HF48:HF50"/>
    <mergeCell ref="HG48:HG50"/>
    <mergeCell ref="HM48:HM50"/>
    <mergeCell ref="HN48:HN50"/>
    <mergeCell ref="HO48:HO50"/>
    <mergeCell ref="HP48:HP50"/>
    <mergeCell ref="GU48:GU50"/>
    <mergeCell ref="HA48:HA50"/>
    <mergeCell ref="HB48:HB50"/>
    <mergeCell ref="HC48:HC50"/>
    <mergeCell ref="HD48:HD50"/>
    <mergeCell ref="HE48:HE50"/>
    <mergeCell ref="GO48:GO50"/>
    <mergeCell ref="GP48:GP50"/>
    <mergeCell ref="GQ48:GQ50"/>
    <mergeCell ref="GR48:GR50"/>
    <mergeCell ref="GS48:GS50"/>
    <mergeCell ref="GT48:GT50"/>
    <mergeCell ref="KV48:KV50"/>
    <mergeCell ref="KW48:KW50"/>
    <mergeCell ref="KX48:KX50"/>
    <mergeCell ref="KY48:KY50"/>
    <mergeCell ref="LE48:LE50"/>
    <mergeCell ref="LF48:LF50"/>
    <mergeCell ref="KK48:KK50"/>
    <mergeCell ref="KL48:KL50"/>
    <mergeCell ref="KM48:KM50"/>
    <mergeCell ref="KS48:KS50"/>
    <mergeCell ref="KT48:KT50"/>
    <mergeCell ref="KU48:KU50"/>
    <mergeCell ref="JZ48:JZ50"/>
    <mergeCell ref="KA48:KA50"/>
    <mergeCell ref="KG48:KG50"/>
    <mergeCell ref="KH48:KH50"/>
    <mergeCell ref="KI48:KI50"/>
    <mergeCell ref="KJ48:KJ50"/>
    <mergeCell ref="JO48:JO50"/>
    <mergeCell ref="JU48:JU50"/>
    <mergeCell ref="JV48:JV50"/>
    <mergeCell ref="JW48:JW50"/>
    <mergeCell ref="JX48:JX50"/>
    <mergeCell ref="JY48:JY50"/>
    <mergeCell ref="JI48:JI50"/>
    <mergeCell ref="JJ48:JJ50"/>
    <mergeCell ref="JK48:JK50"/>
    <mergeCell ref="JL48:JL50"/>
    <mergeCell ref="JM48:JM50"/>
    <mergeCell ref="JN48:JN50"/>
    <mergeCell ref="IX48:IX50"/>
    <mergeCell ref="IY48:IY50"/>
    <mergeCell ref="IZ48:IZ50"/>
    <mergeCell ref="JA48:JA50"/>
    <mergeCell ref="JB48:JB50"/>
    <mergeCell ref="JC48:JC50"/>
    <mergeCell ref="NE48:NE50"/>
    <mergeCell ref="NF48:NF50"/>
    <mergeCell ref="NG48:NG50"/>
    <mergeCell ref="MT48:MT50"/>
    <mergeCell ref="MU48:MU50"/>
    <mergeCell ref="NA48:NA50"/>
    <mergeCell ref="NB48:NB50"/>
    <mergeCell ref="NC48:NC50"/>
    <mergeCell ref="ND48:ND50"/>
    <mergeCell ref="MI48:MI50"/>
    <mergeCell ref="MO48:MO50"/>
    <mergeCell ref="MP48:MP50"/>
    <mergeCell ref="MQ48:MQ50"/>
    <mergeCell ref="MR48:MR50"/>
    <mergeCell ref="MS48:MS50"/>
    <mergeCell ref="MC48:MC50"/>
    <mergeCell ref="MD48:MD50"/>
    <mergeCell ref="ME48:ME50"/>
    <mergeCell ref="MF48:MF50"/>
    <mergeCell ref="MG48:MG50"/>
    <mergeCell ref="MH48:MH50"/>
    <mergeCell ref="LR48:LR50"/>
    <mergeCell ref="LS48:LS50"/>
    <mergeCell ref="LT48:LT50"/>
    <mergeCell ref="LU48:LU50"/>
    <mergeCell ref="LV48:LV50"/>
    <mergeCell ref="LW48:LW50"/>
    <mergeCell ref="LG48:LG50"/>
    <mergeCell ref="LH48:LH50"/>
    <mergeCell ref="LI48:LI50"/>
    <mergeCell ref="LJ48:LJ50"/>
    <mergeCell ref="LK48:LK50"/>
    <mergeCell ref="LQ48:LQ50"/>
  </mergeCells>
  <conditionalFormatting sqref="E3:E4 Q3:Q4">
    <cfRule type="expression" dxfId="22" priority="25" stopIfTrue="1">
      <formula>IF(OR((E3)="Samedi",(E3)="Dimanche"),1,0)</formula>
    </cfRule>
  </conditionalFormatting>
  <conditionalFormatting sqref="E3 Q3">
    <cfRule type="expression" dxfId="21" priority="23">
      <formula>IF(OR((E3)="Samedi",(E3)="Dimanche"),1,0)</formula>
    </cfRule>
  </conditionalFormatting>
  <conditionalFormatting sqref="E3 Q3">
    <cfRule type="expression" dxfId="20" priority="26" stopIfTrue="1">
      <formula>OR((E4)=#REF!,(E4)=#REF!,(E4)=#REF!,(E4)=#REF!,(E4)=#REF!,(E4)=#REF!,(E4)=#REF!,(E4)=#REF!,(E4)=#REF!)</formula>
    </cfRule>
  </conditionalFormatting>
  <conditionalFormatting sqref="E4 Q4">
    <cfRule type="expression" dxfId="19" priority="27" stopIfTrue="1">
      <formula>IF(OR((E3)="Samedi",(E3)="Dimanche"),1,0)</formula>
    </cfRule>
  </conditionalFormatting>
  <conditionalFormatting sqref="AC3:AC4">
    <cfRule type="expression" dxfId="18" priority="20" stopIfTrue="1">
      <formula>IF(OR((AC3)="Samedi",(AC3)="Dimanche"),1,0)</formula>
    </cfRule>
  </conditionalFormatting>
  <conditionalFormatting sqref="AC3">
    <cfRule type="expression" dxfId="17" priority="18">
      <formula>IF(OR((AC3)="Samedi",(AC3)="Dimanche"),1,0)</formula>
    </cfRule>
  </conditionalFormatting>
  <conditionalFormatting sqref="AC3">
    <cfRule type="expression" dxfId="16" priority="21" stopIfTrue="1">
      <formula>OR((AC4)=#REF!,(AC4)=#REF!,(AC4)=#REF!,(AC4)=#REF!,(AC4)=#REF!,(AC4)=#REF!,(AC4)=#REF!,(AC4)=#REF!,(AC4)=#REF!)</formula>
    </cfRule>
  </conditionalFormatting>
  <conditionalFormatting sqref="AC4">
    <cfRule type="expression" dxfId="15" priority="22" stopIfTrue="1">
      <formula>IF(OR((AC3)="Samedi",(AC3)="Dimanche"),1,0)</formula>
    </cfRule>
  </conditionalFormatting>
  <conditionalFormatting sqref="AO3:AO4">
    <cfRule type="expression" dxfId="14" priority="15" stopIfTrue="1">
      <formula>IF(OR((AO3)="Samedi",(AO3)="Dimanche"),1,0)</formula>
    </cfRule>
  </conditionalFormatting>
  <conditionalFormatting sqref="AO3">
    <cfRule type="expression" dxfId="13" priority="13">
      <formula>IF(OR((AO3)="Samedi",(AO3)="Dimanche"),1,0)</formula>
    </cfRule>
  </conditionalFormatting>
  <conditionalFormatting sqref="AO3">
    <cfRule type="expression" dxfId="12" priority="16" stopIfTrue="1">
      <formula>OR((AO4)=#REF!,(AO4)=#REF!,(AO4)=#REF!,(AO4)=#REF!,(AO4)=#REF!,(AO4)=#REF!,(AO4)=#REF!,(AO4)=#REF!,(AO4)=#REF!)</formula>
    </cfRule>
  </conditionalFormatting>
  <conditionalFormatting sqref="AO4">
    <cfRule type="expression" dxfId="11" priority="17" stopIfTrue="1">
      <formula>IF(OR((AO3)="Samedi",(AO3)="Dimanche"),1,0)</formula>
    </cfRule>
  </conditionalFormatting>
  <conditionalFormatting sqref="BA3:BA4">
    <cfRule type="expression" dxfId="10" priority="10" stopIfTrue="1">
      <formula>IF(OR((BA3)="Samedi",(BA3)="Dimanche"),1,0)</formula>
    </cfRule>
  </conditionalFormatting>
  <conditionalFormatting sqref="BA3">
    <cfRule type="expression" dxfId="9" priority="8">
      <formula>IF(OR((BA3)="Samedi",(BA3)="Dimanche"),1,0)</formula>
    </cfRule>
  </conditionalFormatting>
  <conditionalFormatting sqref="BA3">
    <cfRule type="expression" dxfId="8" priority="11" stopIfTrue="1">
      <formula>OR((BA4)=#REF!,(BA4)=#REF!,(BA4)=#REF!,(BA4)=#REF!,(BA4)=#REF!,(BA4)=#REF!,(BA4)=#REF!,(BA4)=#REF!,(BA4)=#REF!)</formula>
    </cfRule>
  </conditionalFormatting>
  <conditionalFormatting sqref="BA4">
    <cfRule type="expression" dxfId="7" priority="12" stopIfTrue="1">
      <formula>IF(OR((BA3)="Samedi",(BA3)="Dimanche"),1,0)</formula>
    </cfRule>
  </conditionalFormatting>
  <conditionalFormatting sqref="BM3:BM4 BY3:BY4 CK3:CK4 CW3:CW4 DI3:DI4 DU3:DU4 EG3:EG4 ES3:ES4 FE3:FE4 FQ3:FQ4 GC3:GC4 GO3:GO4 HA3:HA4 HM3:HM4 HY3:HY4 IK3:IK4 IW3:IW4 JI3:JI4 JU3:JU4 KG3:KG4 KS3:KS4 LE3:LE4 LQ3:LQ4 MC3:MC4 MO3:MO4 NA3:NA4">
    <cfRule type="expression" dxfId="6" priority="5" stopIfTrue="1">
      <formula>IF(OR((BM3)="Samedi",(BM3)="Dimanche"),1,0)</formula>
    </cfRule>
  </conditionalFormatting>
  <conditionalFormatting sqref="BM3 BY3 CK3 CW3 DI3 DU3 EG3 ES3 FE3 FQ3 GC3 GO3 HA3 HM3 HY3 IK3 IW3 JI3 JU3 KG3 KS3 LE3 LQ3 MC3 MO3 NA3">
    <cfRule type="expression" dxfId="5" priority="3">
      <formula>IF(OR((BM3)="Samedi",(BM3)="Dimanche"),1,0)</formula>
    </cfRule>
  </conditionalFormatting>
  <conditionalFormatting sqref="BM3 BY3 CK3 CW3 DI3 DU3 EG3 ES3 FE3 FQ3 GC3 GO3 HA3 HM3 HY3 IK3 IW3 JI3 JU3 KG3 KS3 LE3 LQ3 MC3 MO3 NA3">
    <cfRule type="expression" dxfId="4" priority="6" stopIfTrue="1">
      <formula>OR((BM4)=#REF!,(BM4)=#REF!,(BM4)=#REF!,(BM4)=#REF!,(BM4)=#REF!,(BM4)=#REF!,(BM4)=#REF!,(BM4)=#REF!,(BM4)=#REF!)</formula>
    </cfRule>
  </conditionalFormatting>
  <conditionalFormatting sqref="BM4 BY4 CK4 CW4 DI4 DU4 EG4 ES4 FE4 FQ4 GC4 GO4 HA4 HM4 HY4 IK4 IW4 JI4 JU4 KG4 KS4 LE4 LQ4 MC4 MO4 NA4">
    <cfRule type="expression" dxfId="3" priority="7" stopIfTrue="1">
      <formula>IF(OR((BM3)="Samedi",(BM3)="Dimanche"),1,0)</formula>
    </cfRule>
  </conditionalFormatting>
  <conditionalFormatting sqref="E3 Q3 BY3 CK3 CW3 DI3 DU3 EG3 ES3 FE3 FQ3 GC3 GO3 HA3 HM3 HY3 IK3 IW3 JI3 JU3 KG3 KS3 LE3 LQ3 MC3 MO3 NA3 AC3 AO3 BA3 BM3">
    <cfRule type="expression" dxfId="0" priority="28" stopIfTrue="1">
      <formula>OR((E4)=#REF!,(E4)=#REF!,(E4)=#REF!,(E4)=#REF!,(E4)=#REF!,(E4)=#REF!,(E4)=#REF!,(E4)=#REF!,(E4)=#REF!,(E4)=#REF!)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32D99579-ADCD-4AB9-AB04-D3B5364C2D48}">
            <xm:f>OR((E3)='[Auto temps moisVBA.xlsx]Données'!#REF!,(E3)='[Auto temps moisVBA.xlsx]Données'!#REF!,(E3)='[Auto temps moisVBA.xlsx]Données'!#REF!,(E3)='[Auto temps moisVBA.xlsx]Données'!#REF!,(E3)='[Auto temps moisVBA.xlsx]Données'!#REF!,(E3)='[Auto temps moisVBA.xlsx]Données'!#REF!,(E3)='[Auto temps moisVBA.xlsx]Données'!#REF!,(E3)='[Auto temps moisVBA.xlsx]Données'!#REF!,(E3)='[Auto temps moisVBA.xlsx]Données'!#REF!)</xm:f>
            <x14:dxf>
              <fill>
                <patternFill>
                  <bgColor rgb="FF00B050"/>
                </patternFill>
              </fill>
            </x14:dxf>
          </x14:cfRule>
          <xm:sqref>E3:NL4</xm:sqref>
        </x14:conditionalFormatting>
        <x14:conditionalFormatting xmlns:xm="http://schemas.microsoft.com/office/excel/2006/main">
          <x14:cfRule type="expression" priority="1" stopIfTrue="1" id="{B95E2B43-FC9D-428B-96C9-3269D1A483C6}">
            <xm:f>OR((E4)='[Auto temps moisVBA.xlsx]Données'!#REF!,(E4)='[Auto temps moisVBA.xlsx]Données'!#REF!,(E4)='[Auto temps moisVBA.xlsx]Données'!#REF!,(E4)='[Auto temps moisVBA.xlsx]Données'!#REF!,(E4)='[Auto temps moisVBA.xlsx]Données'!#REF!,(E4)='[Auto temps moisVBA.xlsx]Données'!#REF!,(E4)='[Auto temps moisVBA.xlsx]Données'!#REF!,(E4)='[Auto temps moisVBA.xlsx]Données'!#REF!,(E4)='[Auto temps moisVBA.xlsx]Données'!#REF!)</xm:f>
            <x14:dxf>
              <fill>
                <patternFill>
                  <bgColor rgb="FF00B050"/>
                </patternFill>
              </fill>
            </x14:dxf>
          </x14:cfRule>
          <xm:sqref>E3:NL3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'C:\Users\Protectas\Desktop\[Auto temps moisVBA.xlsx]Données'!#REF!</xm:f>
          </x14:formula1>
          <xm:sqref>B8:B50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January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Protectas</dc:creator>
  <cp:lastModifiedBy>Protectas</cp:lastModifiedBy>
  <dcterms:created xsi:type="dcterms:W3CDTF">2019-05-27T07:03:34Z</dcterms:created>
  <dcterms:modified xsi:type="dcterms:W3CDTF">2019-05-27T07:08:38Z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