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autoCompressPictures="0" defaultThemeVersion="124226"/>
  <bookViews>
    <workbookView xWindow="0" yWindow="0" windowWidth="12240" windowHeight="9240" firstSheet="11" activeTab="13"/>
  </bookViews>
  <sheets>
    <sheet name="Agen " sheetId="15" r:id="rId1"/>
    <sheet name="Bayonne" sheetId="2" r:id="rId2"/>
    <sheet name="Bordeaux" sheetId="3" r:id="rId3"/>
    <sheet name="Brive" sheetId="4" r:id="rId4"/>
    <sheet name="Castres" sheetId="5" r:id="rId5"/>
    <sheet name="Clermont" sheetId="6" r:id="rId6"/>
    <sheet name="La Rochelle" sheetId="7" r:id="rId7"/>
    <sheet name="Lyon " sheetId="8" r:id="rId8"/>
    <sheet name="Montpellier" sheetId="9" r:id="rId9"/>
    <sheet name="Paris" sheetId="10" r:id="rId10"/>
    <sheet name="Pau" sheetId="11" r:id="rId11"/>
    <sheet name="Racing 92" sheetId="12" r:id="rId12"/>
    <sheet name="toulon" sheetId="13" r:id="rId13"/>
    <sheet name="toulouse" sheetId="14" r:id="rId14"/>
    <sheet name="resultat" sheetId="19" r:id="rId15"/>
    <sheet name="Feuil1" sheetId="18" r:id="rId16"/>
  </sheets>
  <definedNames>
    <definedName name="journee1">#REF!</definedName>
    <definedName name="journee10">#REF!</definedName>
    <definedName name="journee11">#REF!</definedName>
    <definedName name="journee12">#REF!</definedName>
    <definedName name="journee13">#REF!</definedName>
    <definedName name="journee14">#REF!</definedName>
    <definedName name="journee15">#REF!</definedName>
    <definedName name="journee16">#REF!</definedName>
    <definedName name="journee17">#REF!</definedName>
    <definedName name="journee18">#REF!</definedName>
    <definedName name="journee19">#REF!</definedName>
    <definedName name="journee2">#REF!</definedName>
    <definedName name="journee20">#REF!</definedName>
    <definedName name="journee21">#REF!</definedName>
    <definedName name="journee22">#REF!</definedName>
    <definedName name="journee23">#REF!</definedName>
    <definedName name="journee24">#REF!</definedName>
    <definedName name="journee25">#REF!</definedName>
    <definedName name="journee26">#REF!</definedName>
    <definedName name="journee3">#REF!</definedName>
    <definedName name="journee4">#REF!</definedName>
    <definedName name="journee5">#REF!</definedName>
    <definedName name="journee6">#REF!</definedName>
    <definedName name="journee7">#REF!</definedName>
    <definedName name="journee8">#REF!</definedName>
    <definedName name="journee9">#REF!</definedName>
  </definedNames>
  <calcPr calcId="145621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8" i="14" l="1"/>
  <c r="F8" i="14"/>
  <c r="E9" i="14"/>
  <c r="F9" i="14"/>
  <c r="F10" i="14"/>
  <c r="F11" i="14"/>
  <c r="F12" i="14"/>
  <c r="F13" i="14"/>
  <c r="F14" i="14"/>
  <c r="F15" i="14"/>
  <c r="F16" i="14"/>
  <c r="F17" i="14"/>
  <c r="F18" i="14"/>
  <c r="F19" i="14"/>
  <c r="F20" i="14"/>
  <c r="F21" i="14"/>
  <c r="F22" i="14"/>
  <c r="F23" i="14"/>
  <c r="F24" i="14"/>
  <c r="F25" i="14"/>
  <c r="F26" i="14"/>
  <c r="F27" i="14"/>
  <c r="F28" i="14"/>
  <c r="F29" i="14"/>
  <c r="F30" i="14"/>
  <c r="F31" i="14"/>
  <c r="F32" i="14"/>
  <c r="F33" i="14"/>
  <c r="E10" i="14"/>
  <c r="E11" i="14"/>
  <c r="E12" i="14"/>
  <c r="E13" i="14"/>
  <c r="E14" i="14"/>
  <c r="E15" i="14"/>
  <c r="E16" i="14"/>
  <c r="E17" i="14"/>
  <c r="E18" i="14"/>
  <c r="E19" i="14"/>
  <c r="E20" i="14"/>
  <c r="E21" i="14"/>
  <c r="E22" i="14"/>
  <c r="E23" i="14"/>
  <c r="E24" i="14"/>
  <c r="E25" i="14"/>
  <c r="E26" i="14"/>
  <c r="E27" i="14"/>
  <c r="E28" i="14"/>
  <c r="E29" i="14"/>
  <c r="E30" i="14"/>
  <c r="E31" i="14"/>
  <c r="E32" i="14"/>
  <c r="E33" i="14"/>
  <c r="G3" i="19"/>
  <c r="G4" i="19"/>
  <c r="G5" i="19"/>
  <c r="G6" i="19"/>
  <c r="G7" i="19"/>
  <c r="G8" i="19"/>
  <c r="G9" i="19"/>
  <c r="G10" i="19"/>
  <c r="G11" i="19"/>
  <c r="G12" i="19"/>
  <c r="G13" i="19"/>
  <c r="G14" i="19"/>
  <c r="G15" i="19"/>
  <c r="G16" i="19"/>
  <c r="G17" i="19"/>
  <c r="G18" i="19"/>
  <c r="G19" i="19"/>
  <c r="G20" i="19"/>
  <c r="G21" i="19"/>
  <c r="G22" i="19"/>
  <c r="G23" i="19"/>
  <c r="G24" i="19"/>
  <c r="G25" i="19"/>
  <c r="G26" i="19"/>
  <c r="G27" i="19"/>
  <c r="G28" i="19"/>
  <c r="G29" i="19"/>
  <c r="G30" i="19"/>
  <c r="G31" i="19"/>
  <c r="G32" i="19"/>
  <c r="G33" i="19"/>
  <c r="G34" i="19"/>
  <c r="G35" i="19"/>
  <c r="G36" i="19"/>
  <c r="G37" i="19"/>
  <c r="G38" i="19"/>
  <c r="G39" i="19"/>
  <c r="G40" i="19"/>
  <c r="G41" i="19"/>
  <c r="G42" i="19"/>
  <c r="G43" i="19"/>
  <c r="G44" i="19"/>
  <c r="G45" i="19"/>
  <c r="G46" i="19"/>
  <c r="G47" i="19"/>
  <c r="G48" i="19"/>
  <c r="G49" i="19"/>
  <c r="G50" i="19"/>
  <c r="G51" i="19"/>
  <c r="G52" i="19"/>
  <c r="G53" i="19"/>
  <c r="G54" i="19"/>
  <c r="G55" i="19"/>
  <c r="G56" i="19"/>
  <c r="G57" i="19"/>
  <c r="G58" i="19"/>
  <c r="G59" i="19"/>
  <c r="G60" i="19"/>
  <c r="G61" i="19"/>
  <c r="G62" i="19"/>
  <c r="G63" i="19"/>
  <c r="G64" i="19"/>
  <c r="G65" i="19"/>
  <c r="G66" i="19"/>
  <c r="G67" i="19"/>
  <c r="G68" i="19"/>
  <c r="G69" i="19"/>
  <c r="G70" i="19"/>
  <c r="G71" i="19"/>
  <c r="G72" i="19"/>
  <c r="G73" i="19"/>
  <c r="G74" i="19"/>
  <c r="G75" i="19"/>
  <c r="G76" i="19"/>
  <c r="G77" i="19"/>
  <c r="G78" i="19"/>
  <c r="G79" i="19"/>
  <c r="G80" i="19"/>
  <c r="G81" i="19"/>
  <c r="G82" i="19"/>
  <c r="G83" i="19"/>
  <c r="G84" i="19"/>
  <c r="G85" i="19"/>
  <c r="G86" i="19"/>
  <c r="G87" i="19"/>
  <c r="G88" i="19"/>
  <c r="G89" i="19"/>
  <c r="G90" i="19"/>
  <c r="G91" i="19"/>
  <c r="G92" i="19"/>
  <c r="G93" i="19"/>
  <c r="G94" i="19"/>
  <c r="G95" i="19"/>
  <c r="G96" i="19"/>
  <c r="G97" i="19"/>
  <c r="G98" i="19"/>
  <c r="G99" i="19"/>
  <c r="G100" i="19"/>
  <c r="G101" i="19"/>
  <c r="G102" i="19"/>
  <c r="G103" i="19"/>
  <c r="G104" i="19"/>
  <c r="G105" i="19"/>
  <c r="G106" i="19"/>
  <c r="G107" i="19"/>
  <c r="G108" i="19"/>
  <c r="G109" i="19"/>
  <c r="G110" i="19"/>
  <c r="G111" i="19"/>
  <c r="G112" i="19"/>
  <c r="G113" i="19"/>
  <c r="G114" i="19"/>
  <c r="G115" i="19"/>
  <c r="G116" i="19"/>
  <c r="G117" i="19"/>
  <c r="G118" i="19"/>
  <c r="G119" i="19"/>
  <c r="G120" i="19"/>
  <c r="G121" i="19"/>
  <c r="G122" i="19"/>
  <c r="G123" i="19"/>
  <c r="G124" i="19"/>
  <c r="G125" i="19"/>
  <c r="G126" i="19"/>
  <c r="G127" i="19"/>
  <c r="G128" i="19"/>
  <c r="G129" i="19"/>
  <c r="G130" i="19"/>
  <c r="G131" i="19"/>
  <c r="G132" i="19"/>
  <c r="G133" i="19"/>
  <c r="G134" i="19"/>
  <c r="G135" i="19"/>
  <c r="G136" i="19"/>
  <c r="G137" i="19"/>
  <c r="G138" i="19"/>
  <c r="G139" i="19"/>
  <c r="G140" i="19"/>
  <c r="G141" i="19"/>
  <c r="G142" i="19"/>
  <c r="G143" i="19"/>
  <c r="G144" i="19"/>
  <c r="G145" i="19"/>
  <c r="G146" i="19"/>
  <c r="G147" i="19"/>
  <c r="G148" i="19"/>
  <c r="G149" i="19"/>
  <c r="G150" i="19"/>
  <c r="G151" i="19"/>
  <c r="G152" i="19"/>
  <c r="G153" i="19"/>
  <c r="G154" i="19"/>
  <c r="G155" i="19"/>
  <c r="G156" i="19"/>
  <c r="G157" i="19"/>
  <c r="G158" i="19"/>
  <c r="G159" i="19"/>
  <c r="G160" i="19"/>
  <c r="G161" i="19"/>
  <c r="G162" i="19"/>
  <c r="G163" i="19"/>
  <c r="G164" i="19"/>
  <c r="G165" i="19"/>
  <c r="G166" i="19"/>
  <c r="G167" i="19"/>
  <c r="G168" i="19"/>
  <c r="G169" i="19"/>
  <c r="G170" i="19"/>
  <c r="G171" i="19"/>
  <c r="G172" i="19"/>
  <c r="G173" i="19"/>
  <c r="G174" i="19"/>
  <c r="G175" i="19"/>
  <c r="G176" i="19"/>
  <c r="G177" i="19"/>
  <c r="G178" i="19"/>
  <c r="G179" i="19"/>
  <c r="G180" i="19"/>
  <c r="G181" i="19"/>
  <c r="G182" i="19"/>
  <c r="G183" i="19"/>
  <c r="G2" i="19"/>
  <c r="F8" i="13"/>
  <c r="E8" i="13"/>
  <c r="F8" i="12"/>
  <c r="E8" i="12"/>
  <c r="F8" i="11"/>
  <c r="E8" i="11"/>
  <c r="F8" i="10"/>
  <c r="E8" i="10"/>
  <c r="F8" i="9"/>
  <c r="E8" i="9"/>
  <c r="F8" i="8"/>
  <c r="E8" i="8"/>
  <c r="F8" i="7"/>
  <c r="E8" i="7"/>
  <c r="F8" i="6"/>
  <c r="E8" i="6"/>
  <c r="F8" i="5"/>
  <c r="E8" i="5"/>
  <c r="F8" i="4"/>
  <c r="E8" i="4"/>
  <c r="F8" i="3"/>
  <c r="E8" i="3"/>
  <c r="F8" i="2"/>
  <c r="E8" i="2"/>
  <c r="F8" i="15"/>
  <c r="E8" i="15"/>
  <c r="I48" i="14"/>
  <c r="F49" i="14"/>
  <c r="K48" i="14"/>
  <c r="L48" i="14"/>
  <c r="I47" i="14"/>
  <c r="F48" i="14"/>
  <c r="I46" i="14"/>
  <c r="F47" i="14"/>
  <c r="K46" i="14"/>
  <c r="L46" i="14"/>
  <c r="I45" i="14"/>
  <c r="F46" i="14"/>
  <c r="I44" i="14"/>
  <c r="F45" i="14"/>
  <c r="I43" i="14"/>
  <c r="F44" i="14"/>
  <c r="I42" i="14"/>
  <c r="F43" i="14"/>
  <c r="I41" i="14"/>
  <c r="F42" i="14"/>
  <c r="I40" i="14"/>
  <c r="F41" i="14"/>
  <c r="K40" i="14"/>
  <c r="L40" i="14"/>
  <c r="I39" i="14"/>
  <c r="F40" i="14"/>
  <c r="I38" i="14"/>
  <c r="F39" i="14"/>
  <c r="K38" i="14"/>
  <c r="I37" i="14"/>
  <c r="F38" i="14"/>
  <c r="I36" i="14"/>
  <c r="F37" i="14"/>
  <c r="K36" i="14"/>
  <c r="I50" i="13"/>
  <c r="F50" i="13"/>
  <c r="I49" i="13"/>
  <c r="F49" i="13"/>
  <c r="I48" i="13"/>
  <c r="F48" i="13"/>
  <c r="I47" i="13"/>
  <c r="F47" i="13"/>
  <c r="I46" i="13"/>
  <c r="F46" i="13"/>
  <c r="I45" i="13"/>
  <c r="F45" i="13"/>
  <c r="I44" i="13"/>
  <c r="F44" i="13"/>
  <c r="I43" i="13"/>
  <c r="F43" i="13"/>
  <c r="I42" i="13"/>
  <c r="F42" i="13"/>
  <c r="I41" i="13"/>
  <c r="F41" i="13"/>
  <c r="I40" i="13"/>
  <c r="F40" i="13"/>
  <c r="I39" i="13"/>
  <c r="F39" i="13"/>
  <c r="I38" i="13"/>
  <c r="F38" i="13"/>
  <c r="I50" i="12"/>
  <c r="F50" i="12"/>
  <c r="K50" i="12"/>
  <c r="I49" i="12"/>
  <c r="F49" i="12"/>
  <c r="K49" i="12"/>
  <c r="I48" i="12"/>
  <c r="F48" i="12"/>
  <c r="K48" i="12"/>
  <c r="F47" i="12"/>
  <c r="I47" i="12"/>
  <c r="K47" i="12"/>
  <c r="F46" i="12"/>
  <c r="I46" i="12"/>
  <c r="K46" i="12"/>
  <c r="I45" i="12"/>
  <c r="F45" i="12"/>
  <c r="K45" i="12"/>
  <c r="I44" i="12"/>
  <c r="F44" i="12"/>
  <c r="K44" i="12"/>
  <c r="F43" i="12"/>
  <c r="I43" i="12"/>
  <c r="K43" i="12"/>
  <c r="F42" i="12"/>
  <c r="I42" i="12"/>
  <c r="K42" i="12"/>
  <c r="I41" i="12"/>
  <c r="F41" i="12"/>
  <c r="K41" i="12"/>
  <c r="I40" i="12"/>
  <c r="F40" i="12"/>
  <c r="K40" i="12"/>
  <c r="F39" i="12"/>
  <c r="I39" i="12"/>
  <c r="K39" i="12"/>
  <c r="F38" i="12"/>
  <c r="I38" i="12"/>
  <c r="K38" i="12"/>
  <c r="M4" i="12" a="1"/>
  <c r="M4" i="12"/>
  <c r="M5" i="12"/>
  <c r="L4" i="12" a="1"/>
  <c r="L4" i="12"/>
  <c r="L5" i="12"/>
  <c r="I50" i="11"/>
  <c r="F50" i="11"/>
  <c r="I49" i="11"/>
  <c r="F49" i="11"/>
  <c r="I48" i="11"/>
  <c r="F48" i="11"/>
  <c r="I47" i="11"/>
  <c r="F47" i="11"/>
  <c r="I46" i="11"/>
  <c r="F46" i="11"/>
  <c r="I45" i="11"/>
  <c r="F45" i="11"/>
  <c r="I44" i="11"/>
  <c r="F44" i="11"/>
  <c r="I43" i="11"/>
  <c r="F43" i="11"/>
  <c r="I42" i="11"/>
  <c r="F42" i="11"/>
  <c r="I41" i="11"/>
  <c r="F41" i="11"/>
  <c r="I40" i="11"/>
  <c r="F40" i="11"/>
  <c r="I39" i="11"/>
  <c r="F39" i="11"/>
  <c r="I38" i="11"/>
  <c r="F38" i="11"/>
  <c r="N5" i="14" a="1"/>
  <c r="N5" i="14"/>
  <c r="N6" i="14"/>
  <c r="M5" i="14" a="1"/>
  <c r="M5" i="14"/>
  <c r="M6" i="14"/>
  <c r="M4" i="13" a="1"/>
  <c r="M4" i="13"/>
  <c r="M5" i="13"/>
  <c r="L4" i="13" a="1"/>
  <c r="L4" i="13"/>
  <c r="L5" i="13"/>
  <c r="M4" i="11" a="1"/>
  <c r="M4" i="11"/>
  <c r="M5" i="11"/>
  <c r="L4" i="11" a="1"/>
  <c r="L4" i="11"/>
  <c r="L5" i="11"/>
  <c r="I38" i="10"/>
  <c r="M4" i="10" a="1"/>
  <c r="M4" i="10"/>
  <c r="M5" i="10"/>
  <c r="F38" i="10"/>
  <c r="L4" i="10" a="1"/>
  <c r="L4" i="10"/>
  <c r="L5" i="10"/>
  <c r="I50" i="10"/>
  <c r="F50" i="10"/>
  <c r="I49" i="10"/>
  <c r="F49" i="10"/>
  <c r="I48" i="10"/>
  <c r="F48" i="10"/>
  <c r="I47" i="10"/>
  <c r="F47" i="10"/>
  <c r="I46" i="10"/>
  <c r="F46" i="10"/>
  <c r="I45" i="10"/>
  <c r="F45" i="10"/>
  <c r="I44" i="10"/>
  <c r="F44" i="10"/>
  <c r="I43" i="10"/>
  <c r="F43" i="10"/>
  <c r="I42" i="10"/>
  <c r="F42" i="10"/>
  <c r="I41" i="10"/>
  <c r="F41" i="10"/>
  <c r="I40" i="10"/>
  <c r="F40" i="10"/>
  <c r="I39" i="10"/>
  <c r="F39" i="10"/>
  <c r="K39" i="14"/>
  <c r="L39" i="14"/>
  <c r="K44" i="14"/>
  <c r="L44" i="14"/>
  <c r="K43" i="14"/>
  <c r="L43" i="14"/>
  <c r="K47" i="14"/>
  <c r="L47" i="14"/>
  <c r="K41" i="14"/>
  <c r="L41" i="14"/>
  <c r="K42" i="14"/>
  <c r="L42" i="14"/>
  <c r="K45" i="14"/>
  <c r="L45" i="14"/>
  <c r="L38" i="14"/>
  <c r="L36" i="14"/>
  <c r="K37" i="14"/>
  <c r="L37" i="14"/>
  <c r="L45" i="12"/>
  <c r="L40" i="12"/>
  <c r="L44" i="12"/>
  <c r="L48" i="12"/>
  <c r="L39" i="12"/>
  <c r="L43" i="12"/>
  <c r="L47" i="12"/>
  <c r="L41" i="12"/>
  <c r="L38" i="12"/>
  <c r="L42" i="12"/>
  <c r="L46" i="12"/>
  <c r="L49" i="12"/>
  <c r="K47" i="13"/>
  <c r="L47" i="13"/>
  <c r="K38" i="13"/>
  <c r="L38" i="13"/>
  <c r="K39" i="13"/>
  <c r="L39" i="13"/>
  <c r="K40" i="13"/>
  <c r="L40" i="13"/>
  <c r="K41" i="13"/>
  <c r="L41" i="13"/>
  <c r="K42" i="13"/>
  <c r="L42" i="13"/>
  <c r="K43" i="13"/>
  <c r="L43" i="13"/>
  <c r="K44" i="13"/>
  <c r="L44" i="13"/>
  <c r="K45" i="13"/>
  <c r="L45" i="13"/>
  <c r="K46" i="13"/>
  <c r="L46" i="13"/>
  <c r="K48" i="13"/>
  <c r="L48" i="13"/>
  <c r="K49" i="13"/>
  <c r="L49" i="13"/>
  <c r="K50" i="13"/>
  <c r="L50" i="13"/>
  <c r="L50" i="12"/>
  <c r="K49" i="11"/>
  <c r="L49" i="11"/>
  <c r="K38" i="11"/>
  <c r="L38" i="11"/>
  <c r="K39" i="11"/>
  <c r="L39" i="11"/>
  <c r="K40" i="11"/>
  <c r="L40" i="11"/>
  <c r="K41" i="11"/>
  <c r="L41" i="11"/>
  <c r="K42" i="11"/>
  <c r="L42" i="11"/>
  <c r="K43" i="11"/>
  <c r="L43" i="11"/>
  <c r="K44" i="11"/>
  <c r="L44" i="11"/>
  <c r="K45" i="11"/>
  <c r="L45" i="11"/>
  <c r="K46" i="11"/>
  <c r="L46" i="11"/>
  <c r="K47" i="11"/>
  <c r="L47" i="11"/>
  <c r="K48" i="11"/>
  <c r="L48" i="11"/>
  <c r="K50" i="11"/>
  <c r="L50" i="11"/>
  <c r="K38" i="10"/>
  <c r="L38" i="10"/>
  <c r="K39" i="10"/>
  <c r="L39" i="10"/>
  <c r="K40" i="10"/>
  <c r="L40" i="10"/>
  <c r="K41" i="10"/>
  <c r="L41" i="10"/>
  <c r="K42" i="10"/>
  <c r="L42" i="10"/>
  <c r="K43" i="10"/>
  <c r="L43" i="10"/>
  <c r="K44" i="10"/>
  <c r="L44" i="10"/>
  <c r="K45" i="10"/>
  <c r="L45" i="10"/>
  <c r="K46" i="10"/>
  <c r="L46" i="10"/>
  <c r="K47" i="10"/>
  <c r="L47" i="10"/>
  <c r="K48" i="10"/>
  <c r="L48" i="10"/>
  <c r="K49" i="10"/>
  <c r="L49" i="10"/>
  <c r="K50" i="10"/>
  <c r="L50" i="10"/>
  <c r="I50" i="9"/>
  <c r="F50" i="9"/>
  <c r="I49" i="9"/>
  <c r="F49" i="9"/>
  <c r="I48" i="9"/>
  <c r="F48" i="9"/>
  <c r="I47" i="9"/>
  <c r="F47" i="9"/>
  <c r="I46" i="9"/>
  <c r="F46" i="9"/>
  <c r="I45" i="9"/>
  <c r="F45" i="9"/>
  <c r="I44" i="9"/>
  <c r="F44" i="9"/>
  <c r="I43" i="9"/>
  <c r="F43" i="9"/>
  <c r="I42" i="9"/>
  <c r="F42" i="9"/>
  <c r="I41" i="9"/>
  <c r="F41" i="9"/>
  <c r="I40" i="9"/>
  <c r="F40" i="9"/>
  <c r="I39" i="9"/>
  <c r="F39" i="9"/>
  <c r="I38" i="9"/>
  <c r="F38" i="9"/>
  <c r="M4" i="9" a="1"/>
  <c r="M4" i="9"/>
  <c r="M5" i="9"/>
  <c r="L4" i="9" a="1"/>
  <c r="L4" i="9"/>
  <c r="L5" i="9"/>
  <c r="I50" i="8"/>
  <c r="F50" i="8"/>
  <c r="I49" i="8"/>
  <c r="F49" i="8"/>
  <c r="I48" i="8"/>
  <c r="F48" i="8"/>
  <c r="I47" i="8"/>
  <c r="F47" i="8"/>
  <c r="I46" i="8"/>
  <c r="F46" i="8"/>
  <c r="I45" i="8"/>
  <c r="F45" i="8"/>
  <c r="I44" i="8"/>
  <c r="F44" i="8"/>
  <c r="I43" i="8"/>
  <c r="F43" i="8"/>
  <c r="I42" i="8"/>
  <c r="F42" i="8"/>
  <c r="I41" i="8"/>
  <c r="F41" i="8"/>
  <c r="I40" i="8"/>
  <c r="F40" i="8"/>
  <c r="I39" i="8"/>
  <c r="F39" i="8"/>
  <c r="I38" i="8"/>
  <c r="F38" i="8"/>
  <c r="I50" i="7"/>
  <c r="F50" i="7"/>
  <c r="I49" i="7"/>
  <c r="F49" i="7"/>
  <c r="I48" i="7"/>
  <c r="F48" i="7"/>
  <c r="I47" i="7"/>
  <c r="F47" i="7"/>
  <c r="I46" i="7"/>
  <c r="F46" i="7"/>
  <c r="I45" i="7"/>
  <c r="F45" i="7"/>
  <c r="I44" i="7"/>
  <c r="F44" i="7"/>
  <c r="I43" i="7"/>
  <c r="F43" i="7"/>
  <c r="I42" i="7"/>
  <c r="F42" i="7"/>
  <c r="I41" i="7"/>
  <c r="F41" i="7"/>
  <c r="I40" i="7"/>
  <c r="F40" i="7"/>
  <c r="I39" i="7"/>
  <c r="F39" i="7"/>
  <c r="I38" i="7"/>
  <c r="F38" i="7"/>
  <c r="I50" i="6"/>
  <c r="F50" i="6"/>
  <c r="I49" i="6"/>
  <c r="F49" i="6"/>
  <c r="I48" i="6"/>
  <c r="F48" i="6"/>
  <c r="I47" i="6"/>
  <c r="F47" i="6"/>
  <c r="I46" i="6"/>
  <c r="F46" i="6"/>
  <c r="I45" i="6"/>
  <c r="F45" i="6"/>
  <c r="I44" i="6"/>
  <c r="F44" i="6"/>
  <c r="I43" i="6"/>
  <c r="F43" i="6"/>
  <c r="I42" i="6"/>
  <c r="F42" i="6"/>
  <c r="I41" i="6"/>
  <c r="F41" i="6"/>
  <c r="I40" i="6"/>
  <c r="F40" i="6"/>
  <c r="I39" i="6"/>
  <c r="F39" i="6"/>
  <c r="I38" i="6"/>
  <c r="F38" i="6"/>
  <c r="A37" i="5"/>
  <c r="C37" i="5"/>
  <c r="D37" i="5"/>
  <c r="E37" i="5"/>
  <c r="F37" i="5"/>
  <c r="G37" i="5"/>
  <c r="H37" i="5"/>
  <c r="I37" i="5"/>
  <c r="J37" i="5"/>
  <c r="K37" i="5"/>
  <c r="L37" i="5"/>
  <c r="I50" i="5"/>
  <c r="F50" i="5"/>
  <c r="I49" i="5"/>
  <c r="F49" i="5"/>
  <c r="I48" i="5"/>
  <c r="F48" i="5"/>
  <c r="I47" i="5"/>
  <c r="F47" i="5"/>
  <c r="I46" i="5"/>
  <c r="F46" i="5"/>
  <c r="I45" i="5"/>
  <c r="F45" i="5"/>
  <c r="I44" i="5"/>
  <c r="F44" i="5"/>
  <c r="I43" i="5"/>
  <c r="F43" i="5"/>
  <c r="I42" i="5"/>
  <c r="F42" i="5"/>
  <c r="I41" i="5"/>
  <c r="F41" i="5"/>
  <c r="I40" i="5"/>
  <c r="F40" i="5"/>
  <c r="I39" i="5"/>
  <c r="F39" i="5"/>
  <c r="I38" i="5"/>
  <c r="F38" i="5"/>
  <c r="K38" i="9"/>
  <c r="L38" i="9"/>
  <c r="K46" i="9"/>
  <c r="L46" i="9"/>
  <c r="K39" i="9"/>
  <c r="L39" i="9"/>
  <c r="K40" i="9"/>
  <c r="L40" i="9"/>
  <c r="K41" i="9"/>
  <c r="L41" i="9"/>
  <c r="K42" i="9"/>
  <c r="L42" i="9"/>
  <c r="K43" i="9"/>
  <c r="L43" i="9"/>
  <c r="K44" i="9"/>
  <c r="L44" i="9"/>
  <c r="K45" i="9"/>
  <c r="L45" i="9"/>
  <c r="K47" i="9"/>
  <c r="L47" i="9"/>
  <c r="K48" i="9"/>
  <c r="L48" i="9"/>
  <c r="K49" i="9"/>
  <c r="L49" i="9"/>
  <c r="K50" i="9"/>
  <c r="L50" i="9"/>
  <c r="K38" i="8"/>
  <c r="L38" i="8"/>
  <c r="K46" i="8"/>
  <c r="L46" i="8"/>
  <c r="K39" i="8"/>
  <c r="L39" i="8"/>
  <c r="K40" i="8"/>
  <c r="L40" i="8"/>
  <c r="K41" i="8"/>
  <c r="L41" i="8"/>
  <c r="K42" i="8"/>
  <c r="L42" i="8"/>
  <c r="K43" i="8"/>
  <c r="L43" i="8"/>
  <c r="K44" i="8"/>
  <c r="L44" i="8"/>
  <c r="K45" i="8"/>
  <c r="L45" i="8"/>
  <c r="K47" i="8"/>
  <c r="L47" i="8"/>
  <c r="K48" i="8"/>
  <c r="L48" i="8"/>
  <c r="K49" i="8"/>
  <c r="L49" i="8"/>
  <c r="K50" i="8"/>
  <c r="L50" i="8"/>
  <c r="K38" i="7"/>
  <c r="L38" i="7"/>
  <c r="K39" i="7"/>
  <c r="L39" i="7"/>
  <c r="K40" i="7"/>
  <c r="L40" i="7"/>
  <c r="K41" i="7"/>
  <c r="L41" i="7"/>
  <c r="K42" i="7"/>
  <c r="L42" i="7"/>
  <c r="K43" i="7"/>
  <c r="L43" i="7"/>
  <c r="K44" i="7"/>
  <c r="L44" i="7"/>
  <c r="K45" i="7"/>
  <c r="L45" i="7"/>
  <c r="K46" i="7"/>
  <c r="L46" i="7"/>
  <c r="K47" i="7"/>
  <c r="L47" i="7"/>
  <c r="K48" i="7"/>
  <c r="L48" i="7"/>
  <c r="K49" i="7"/>
  <c r="L49" i="7"/>
  <c r="K50" i="7"/>
  <c r="L50" i="7"/>
  <c r="K38" i="6"/>
  <c r="L38" i="6"/>
  <c r="K46" i="6"/>
  <c r="L46" i="6"/>
  <c r="K39" i="6"/>
  <c r="L39" i="6"/>
  <c r="K40" i="6"/>
  <c r="L40" i="6"/>
  <c r="K41" i="6"/>
  <c r="L41" i="6"/>
  <c r="K42" i="6"/>
  <c r="L42" i="6"/>
  <c r="K43" i="6"/>
  <c r="L43" i="6"/>
  <c r="K44" i="6"/>
  <c r="L44" i="6"/>
  <c r="K45" i="6"/>
  <c r="L45" i="6"/>
  <c r="K47" i="6"/>
  <c r="L47" i="6"/>
  <c r="K48" i="6"/>
  <c r="L48" i="6"/>
  <c r="K49" i="6"/>
  <c r="L49" i="6"/>
  <c r="K50" i="6"/>
  <c r="L50" i="6"/>
  <c r="K38" i="5"/>
  <c r="L38" i="5"/>
  <c r="K39" i="5"/>
  <c r="L39" i="5"/>
  <c r="K40" i="5"/>
  <c r="L40" i="5"/>
  <c r="K41" i="5"/>
  <c r="L41" i="5"/>
  <c r="K42" i="5"/>
  <c r="L42" i="5"/>
  <c r="K43" i="5"/>
  <c r="L43" i="5"/>
  <c r="K44" i="5"/>
  <c r="L44" i="5"/>
  <c r="K45" i="5"/>
  <c r="L45" i="5"/>
  <c r="K46" i="5"/>
  <c r="L46" i="5"/>
  <c r="K47" i="5"/>
  <c r="L47" i="5"/>
  <c r="K48" i="5"/>
  <c r="L48" i="5"/>
  <c r="K49" i="5"/>
  <c r="L49" i="5"/>
  <c r="K50" i="5"/>
  <c r="L50" i="5"/>
  <c r="C34" i="10"/>
  <c r="D35" i="3"/>
  <c r="D35" i="5"/>
  <c r="C34" i="7"/>
  <c r="C34" i="5"/>
  <c r="C35" i="10"/>
  <c r="D34" i="8"/>
  <c r="D34" i="12"/>
  <c r="C34" i="4"/>
  <c r="C35" i="6"/>
  <c r="D34" i="11"/>
  <c r="D34" i="9"/>
  <c r="D34" i="10"/>
  <c r="D35" i="9"/>
  <c r="D35" i="6"/>
  <c r="C35" i="3"/>
  <c r="C35" i="7"/>
  <c r="C35" i="13"/>
  <c r="C34" i="6"/>
  <c r="D34" i="5"/>
  <c r="D34" i="3"/>
  <c r="C35" i="4"/>
  <c r="D34" i="13"/>
  <c r="D35" i="8"/>
  <c r="D35" i="13"/>
  <c r="C34" i="12"/>
  <c r="D35" i="10"/>
  <c r="D35" i="12"/>
  <c r="D34" i="7"/>
  <c r="C34" i="9"/>
  <c r="C34" i="13"/>
  <c r="D35" i="7"/>
  <c r="C35" i="9"/>
  <c r="D35" i="11"/>
  <c r="C35" i="12"/>
  <c r="C34" i="3"/>
  <c r="D35" i="4"/>
  <c r="C34" i="8"/>
  <c r="C34" i="11"/>
  <c r="C35" i="11"/>
  <c r="C35" i="8"/>
  <c r="D34" i="4"/>
  <c r="D34" i="6"/>
  <c r="C35" i="5"/>
  <c r="H2" i="12"/>
  <c r="H3" i="12"/>
  <c r="H2" i="11"/>
  <c r="H3" i="11"/>
  <c r="I4" i="9"/>
  <c r="I5" i="9"/>
  <c r="H2" i="8"/>
  <c r="H4" i="12"/>
  <c r="H5" i="12"/>
  <c r="I2" i="13"/>
  <c r="H4" i="10"/>
  <c r="H5" i="10"/>
  <c r="I4" i="12"/>
  <c r="I5" i="12"/>
  <c r="I3" i="14"/>
  <c r="I4" i="14"/>
  <c r="I2" i="12"/>
  <c r="I3" i="12"/>
  <c r="I2" i="10"/>
  <c r="I3" i="10"/>
  <c r="H4" i="9"/>
  <c r="H5" i="9"/>
  <c r="I4" i="10"/>
  <c r="I5" i="10"/>
  <c r="H4" i="13"/>
  <c r="H5" i="13"/>
  <c r="I4" i="11"/>
  <c r="I5" i="11"/>
  <c r="J3" i="14"/>
  <c r="J4" i="14"/>
  <c r="H4" i="11"/>
  <c r="J5" i="14"/>
  <c r="J6" i="14"/>
  <c r="H2" i="10"/>
  <c r="H3" i="10"/>
  <c r="I2" i="11"/>
  <c r="I3" i="11"/>
  <c r="I4" i="13"/>
  <c r="I5" i="13"/>
  <c r="H2" i="13"/>
  <c r="H3" i="13"/>
  <c r="I5" i="14"/>
  <c r="I6" i="14"/>
  <c r="J4" i="12"/>
  <c r="K3" i="14"/>
  <c r="H6" i="12"/>
  <c r="I6" i="13"/>
  <c r="J4" i="13"/>
  <c r="J4" i="11"/>
  <c r="J2" i="12"/>
  <c r="J4" i="9"/>
  <c r="I3" i="13"/>
  <c r="J2" i="13"/>
  <c r="I6" i="12"/>
  <c r="H6" i="11"/>
  <c r="H6" i="13"/>
  <c r="H5" i="11"/>
  <c r="J4" i="10"/>
  <c r="I7" i="14"/>
  <c r="H6" i="10"/>
  <c r="J2" i="11"/>
  <c r="K5" i="14"/>
  <c r="I6" i="10"/>
  <c r="J2" i="10"/>
  <c r="I6" i="11"/>
  <c r="J7" i="14"/>
  <c r="L4" i="8" a="1"/>
  <c r="L4" i="8"/>
  <c r="L5" i="8"/>
  <c r="M4" i="8" a="1"/>
  <c r="M4" i="8"/>
  <c r="M5" i="8"/>
  <c r="I4" i="8"/>
  <c r="J6" i="12"/>
  <c r="J6" i="13"/>
  <c r="K7" i="14"/>
  <c r="J6" i="11"/>
  <c r="J6" i="10"/>
  <c r="I2" i="8"/>
  <c r="J2" i="8"/>
  <c r="H4" i="8"/>
  <c r="H5" i="8"/>
  <c r="H3" i="8"/>
  <c r="I5" i="8"/>
  <c r="M4" i="7" a="1"/>
  <c r="M4" i="7"/>
  <c r="M5" i="7"/>
  <c r="L4" i="7" a="1"/>
  <c r="L4" i="7"/>
  <c r="L5" i="7"/>
  <c r="I4" i="7"/>
  <c r="I5" i="7"/>
  <c r="H4" i="7"/>
  <c r="H5" i="7"/>
  <c r="I2" i="6"/>
  <c r="I3" i="6"/>
  <c r="L4" i="6" a="1"/>
  <c r="L4" i="6"/>
  <c r="L5" i="6"/>
  <c r="M4" i="6" a="1"/>
  <c r="M4" i="6"/>
  <c r="M5" i="6"/>
  <c r="M4" i="5" a="1"/>
  <c r="M4" i="5"/>
  <c r="M5" i="5"/>
  <c r="L4" i="5" a="1"/>
  <c r="L4" i="5"/>
  <c r="L5" i="5"/>
  <c r="I2" i="5"/>
  <c r="I3" i="8"/>
  <c r="I6" i="8"/>
  <c r="J4" i="8"/>
  <c r="H6" i="8"/>
  <c r="H2" i="4"/>
  <c r="H3" i="4"/>
  <c r="I2" i="4"/>
  <c r="I3" i="4"/>
  <c r="I4" i="4"/>
  <c r="I5" i="4"/>
  <c r="H2" i="5"/>
  <c r="H3" i="5"/>
  <c r="H2" i="6"/>
  <c r="J4" i="7"/>
  <c r="I3" i="5"/>
  <c r="H4" i="4"/>
  <c r="H5" i="4"/>
  <c r="H4" i="3"/>
  <c r="H5" i="3"/>
  <c r="J2" i="2"/>
  <c r="I4" i="2"/>
  <c r="I5" i="2"/>
  <c r="J4" i="2"/>
  <c r="J6" i="2"/>
  <c r="H2" i="3"/>
  <c r="H3" i="3"/>
  <c r="I2" i="2"/>
  <c r="I3" i="2"/>
  <c r="J6" i="8"/>
  <c r="I2" i="3"/>
  <c r="J2" i="5"/>
  <c r="I4" i="3"/>
  <c r="J4" i="3"/>
  <c r="J2" i="4"/>
  <c r="H3" i="6"/>
  <c r="J2" i="6"/>
  <c r="J3" i="2"/>
  <c r="I6" i="4"/>
  <c r="J4" i="4"/>
  <c r="H6" i="4"/>
  <c r="K4" i="2"/>
  <c r="J5" i="2"/>
  <c r="H4" i="6"/>
  <c r="I4" i="6"/>
  <c r="H4" i="5"/>
  <c r="I4" i="5"/>
  <c r="H6" i="3"/>
  <c r="B5" i="3"/>
  <c r="H7" i="3"/>
  <c r="J2" i="3"/>
  <c r="K2" i="2"/>
  <c r="I6" i="2"/>
  <c r="K6" i="2"/>
  <c r="B5" i="4"/>
  <c r="H7" i="4"/>
  <c r="I3" i="3"/>
  <c r="I5" i="3"/>
  <c r="I6" i="3"/>
  <c r="I7" i="3"/>
  <c r="J6" i="4"/>
  <c r="F46" i="15"/>
  <c r="M4" i="15" a="1"/>
  <c r="M4" i="15"/>
  <c r="E5" i="14"/>
  <c r="D5" i="14"/>
  <c r="C5" i="14"/>
  <c r="B5" i="14"/>
  <c r="E5" i="13"/>
  <c r="D5" i="13"/>
  <c r="C5" i="13"/>
  <c r="B5" i="13"/>
  <c r="E5" i="12"/>
  <c r="D5" i="12"/>
  <c r="C5" i="12"/>
  <c r="B5" i="12"/>
  <c r="E5" i="11"/>
  <c r="D5" i="11"/>
  <c r="C5" i="11"/>
  <c r="B5" i="11"/>
  <c r="E5" i="10"/>
  <c r="D5" i="10"/>
  <c r="C5" i="10"/>
  <c r="B5" i="10"/>
  <c r="E5" i="9"/>
  <c r="D5" i="9"/>
  <c r="C5" i="9"/>
  <c r="B5" i="9"/>
  <c r="E5" i="8"/>
  <c r="D5" i="8"/>
  <c r="C5" i="8"/>
  <c r="B5" i="8"/>
  <c r="E5" i="7"/>
  <c r="D5" i="7"/>
  <c r="C5" i="7"/>
  <c r="B5" i="7"/>
  <c r="E5" i="6"/>
  <c r="D5" i="6"/>
  <c r="C5" i="6"/>
  <c r="B5" i="6"/>
  <c r="E5" i="5"/>
  <c r="D5" i="5"/>
  <c r="C5" i="5"/>
  <c r="B5" i="5"/>
  <c r="E5" i="4"/>
  <c r="D5" i="4"/>
  <c r="C5" i="4"/>
  <c r="I7" i="4"/>
  <c r="E5" i="3"/>
  <c r="D5" i="3"/>
  <c r="C5" i="3"/>
  <c r="I46" i="15"/>
  <c r="N4" i="15" a="1"/>
  <c r="N4" i="15"/>
  <c r="I50" i="15"/>
  <c r="F50" i="15"/>
  <c r="I49" i="15"/>
  <c r="F49" i="15"/>
  <c r="I48" i="15"/>
  <c r="F48" i="15"/>
  <c r="I47" i="15"/>
  <c r="F47" i="15"/>
  <c r="I45" i="15"/>
  <c r="F45" i="15"/>
  <c r="I44" i="15"/>
  <c r="F44" i="15"/>
  <c r="I43" i="15"/>
  <c r="F43" i="15"/>
  <c r="I42" i="15"/>
  <c r="F42" i="15"/>
  <c r="I41" i="15"/>
  <c r="F41" i="15"/>
  <c r="I40" i="15"/>
  <c r="F40" i="15"/>
  <c r="I39" i="15"/>
  <c r="F39" i="15"/>
  <c r="I38" i="15"/>
  <c r="F38" i="15"/>
  <c r="I5" i="6"/>
  <c r="I6" i="6"/>
  <c r="I7" i="6"/>
  <c r="H5" i="6"/>
  <c r="J4" i="6"/>
  <c r="H6" i="6"/>
  <c r="H7" i="6"/>
  <c r="I6" i="5"/>
  <c r="I7" i="5"/>
  <c r="I5" i="5"/>
  <c r="H5" i="5"/>
  <c r="J4" i="5"/>
  <c r="H6" i="5"/>
  <c r="I7" i="8"/>
  <c r="H7" i="8"/>
  <c r="J6" i="3"/>
  <c r="J8" i="14"/>
  <c r="I8" i="14"/>
  <c r="I7" i="13"/>
  <c r="H7" i="13"/>
  <c r="I7" i="12"/>
  <c r="H7" i="12"/>
  <c r="H7" i="11"/>
  <c r="I7" i="11"/>
  <c r="I7" i="10"/>
  <c r="H7" i="10"/>
  <c r="K38" i="15"/>
  <c r="L38" i="15"/>
  <c r="K39" i="15"/>
  <c r="L39" i="15"/>
  <c r="K40" i="15"/>
  <c r="L40" i="15"/>
  <c r="K41" i="15"/>
  <c r="L41" i="15"/>
  <c r="K42" i="15"/>
  <c r="L42" i="15"/>
  <c r="K43" i="15"/>
  <c r="L43" i="15"/>
  <c r="K44" i="15"/>
  <c r="L44" i="15"/>
  <c r="K45" i="15"/>
  <c r="L45" i="15"/>
  <c r="K46" i="15"/>
  <c r="L46" i="15"/>
  <c r="K47" i="15"/>
  <c r="L47" i="15"/>
  <c r="K48" i="15"/>
  <c r="L48" i="15"/>
  <c r="K49" i="15"/>
  <c r="L49" i="15"/>
  <c r="K50" i="15"/>
  <c r="L50" i="15"/>
  <c r="J6" i="5"/>
  <c r="H7" i="5"/>
  <c r="J6" i="6"/>
  <c r="E5" i="15"/>
  <c r="D5" i="15"/>
  <c r="C5" i="15"/>
  <c r="B5" i="15"/>
  <c r="N5" i="15"/>
  <c r="M5" i="15"/>
  <c r="I4" i="15"/>
  <c r="J2" i="15"/>
  <c r="J3" i="15"/>
  <c r="I5" i="15"/>
  <c r="I2" i="15"/>
  <c r="J4" i="15"/>
  <c r="J5" i="15"/>
  <c r="I50" i="4"/>
  <c r="F50" i="4"/>
  <c r="I49" i="4"/>
  <c r="F49" i="4"/>
  <c r="K49" i="4"/>
  <c r="L49" i="4"/>
  <c r="I48" i="4"/>
  <c r="F48" i="4"/>
  <c r="I47" i="4"/>
  <c r="F47" i="4"/>
  <c r="K47" i="4"/>
  <c r="L47" i="4"/>
  <c r="I46" i="4"/>
  <c r="F46" i="4"/>
  <c r="I45" i="4"/>
  <c r="F45" i="4"/>
  <c r="I44" i="4"/>
  <c r="F44" i="4"/>
  <c r="I43" i="4"/>
  <c r="F43" i="4"/>
  <c r="I42" i="4"/>
  <c r="F42" i="4"/>
  <c r="I41" i="4"/>
  <c r="F41" i="4"/>
  <c r="I40" i="4"/>
  <c r="M4" i="4" a="1"/>
  <c r="M4" i="4"/>
  <c r="M5" i="4"/>
  <c r="F40" i="4"/>
  <c r="L4" i="4" a="1"/>
  <c r="L4" i="4"/>
  <c r="L5" i="4"/>
  <c r="I39" i="4"/>
  <c r="F39" i="4"/>
  <c r="I38" i="4"/>
  <c r="F38" i="4"/>
  <c r="K38" i="4"/>
  <c r="I50" i="3"/>
  <c r="F50" i="3"/>
  <c r="I49" i="3"/>
  <c r="F49" i="3"/>
  <c r="I48" i="3"/>
  <c r="F48" i="3"/>
  <c r="K48" i="3"/>
  <c r="I47" i="3"/>
  <c r="M4" i="3" a="1"/>
  <c r="M4" i="3"/>
  <c r="M5" i="3"/>
  <c r="F47" i="3"/>
  <c r="L4" i="3" a="1"/>
  <c r="L4" i="3"/>
  <c r="L5" i="3"/>
  <c r="I46" i="3"/>
  <c r="F46" i="3"/>
  <c r="K46" i="3"/>
  <c r="I45" i="3"/>
  <c r="F45" i="3"/>
  <c r="I44" i="3"/>
  <c r="F44" i="3"/>
  <c r="K44" i="3"/>
  <c r="I43" i="3"/>
  <c r="F43" i="3"/>
  <c r="I42" i="3"/>
  <c r="F42" i="3"/>
  <c r="K42" i="3"/>
  <c r="I41" i="3"/>
  <c r="F41" i="3"/>
  <c r="I40" i="3"/>
  <c r="F40" i="3"/>
  <c r="K40" i="3"/>
  <c r="I39" i="3"/>
  <c r="F39" i="3"/>
  <c r="I38" i="3"/>
  <c r="F38" i="3"/>
  <c r="K38" i="3"/>
  <c r="I50" i="2"/>
  <c r="F50" i="2"/>
  <c r="I49" i="2"/>
  <c r="F49" i="2"/>
  <c r="I48" i="2"/>
  <c r="F48" i="2"/>
  <c r="I47" i="2"/>
  <c r="N4" i="2" a="1"/>
  <c r="N4" i="2"/>
  <c r="N5" i="2"/>
  <c r="F47" i="2"/>
  <c r="M4" i="2" a="1"/>
  <c r="M4" i="2"/>
  <c r="M5" i="2"/>
  <c r="I46" i="2"/>
  <c r="F46" i="2"/>
  <c r="I45" i="2"/>
  <c r="F45" i="2"/>
  <c r="I44" i="2"/>
  <c r="F44" i="2"/>
  <c r="I43" i="2"/>
  <c r="F43" i="2"/>
  <c r="I42" i="2"/>
  <c r="F42" i="2"/>
  <c r="I41" i="2"/>
  <c r="F41" i="2"/>
  <c r="I40" i="2"/>
  <c r="F40" i="2"/>
  <c r="I39" i="2"/>
  <c r="F39" i="2"/>
  <c r="I38" i="2"/>
  <c r="F38" i="2"/>
  <c r="E5" i="2"/>
  <c r="D5" i="2"/>
  <c r="C5" i="2"/>
  <c r="B5" i="2"/>
  <c r="K45" i="4"/>
  <c r="L45" i="4"/>
  <c r="K44" i="4"/>
  <c r="L44" i="4"/>
  <c r="K46" i="4"/>
  <c r="L46" i="4"/>
  <c r="K50" i="3"/>
  <c r="I7" i="2"/>
  <c r="J7" i="2"/>
  <c r="K39" i="4"/>
  <c r="L39" i="4"/>
  <c r="K41" i="4"/>
  <c r="L41" i="4"/>
  <c r="K42" i="4"/>
  <c r="L42" i="4"/>
  <c r="J6" i="15"/>
  <c r="J7" i="15"/>
  <c r="K40" i="4"/>
  <c r="L40" i="4"/>
  <c r="K43" i="4"/>
  <c r="L43" i="4"/>
  <c r="K48" i="4"/>
  <c r="L48" i="4"/>
  <c r="K4" i="15"/>
  <c r="I3" i="15"/>
  <c r="K2" i="15"/>
  <c r="I6" i="15"/>
  <c r="K39" i="3"/>
  <c r="K41" i="3"/>
  <c r="K43" i="3"/>
  <c r="L43" i="3"/>
  <c r="K45" i="3"/>
  <c r="L45" i="3"/>
  <c r="K47" i="3"/>
  <c r="L47" i="3"/>
  <c r="K49" i="3"/>
  <c r="L38" i="4"/>
  <c r="L39" i="3"/>
  <c r="L41" i="3"/>
  <c r="L49" i="3"/>
  <c r="K50" i="4"/>
  <c r="L50" i="4"/>
  <c r="L38" i="3"/>
  <c r="L40" i="3"/>
  <c r="L42" i="3"/>
  <c r="L44" i="3"/>
  <c r="L46" i="3"/>
  <c r="L48" i="3"/>
  <c r="L50" i="3"/>
  <c r="K38" i="2"/>
  <c r="L38" i="2"/>
  <c r="K39" i="2"/>
  <c r="L39" i="2"/>
  <c r="K40" i="2"/>
  <c r="L40" i="2"/>
  <c r="K41" i="2"/>
  <c r="L41" i="2"/>
  <c r="K42" i="2"/>
  <c r="L42" i="2"/>
  <c r="K43" i="2"/>
  <c r="L43" i="2"/>
  <c r="K44" i="2"/>
  <c r="L44" i="2"/>
  <c r="K45" i="2"/>
  <c r="L45" i="2"/>
  <c r="K46" i="2"/>
  <c r="L46" i="2"/>
  <c r="K47" i="2"/>
  <c r="L47" i="2"/>
  <c r="K48" i="2"/>
  <c r="L48" i="2"/>
  <c r="K49" i="2"/>
  <c r="L49" i="2"/>
  <c r="K50" i="2"/>
  <c r="L50" i="2"/>
  <c r="I7" i="15"/>
  <c r="K6" i="15"/>
  <c r="I2" i="7"/>
  <c r="I3" i="7"/>
  <c r="H2" i="7"/>
  <c r="H6" i="7"/>
  <c r="I6" i="7"/>
  <c r="I7" i="7"/>
  <c r="H7" i="7"/>
  <c r="J2" i="7"/>
  <c r="H3" i="7"/>
  <c r="J6" i="7"/>
  <c r="H2" i="9"/>
  <c r="H6" i="9"/>
  <c r="H3" i="9"/>
  <c r="I2" i="9"/>
  <c r="I3" i="9"/>
  <c r="I6" i="9"/>
  <c r="I7" i="9"/>
  <c r="J2" i="9"/>
  <c r="H7" i="9"/>
  <c r="J6" i="9"/>
</calcChain>
</file>

<file path=xl/sharedStrings.xml><?xml version="1.0" encoding="utf-8"?>
<sst xmlns="http://schemas.openxmlformats.org/spreadsheetml/2006/main" count="2580" uniqueCount="163">
  <si>
    <t>saison 2019/2020</t>
  </si>
  <si>
    <t>nbre match</t>
  </si>
  <si>
    <t>nbre match D</t>
  </si>
  <si>
    <t>nbre match E</t>
  </si>
  <si>
    <t>nbre vitoire</t>
  </si>
  <si>
    <t>nbre defaite</t>
  </si>
  <si>
    <t>point marquer</t>
  </si>
  <si>
    <t>match dom</t>
  </si>
  <si>
    <t>match ext</t>
  </si>
  <si>
    <t>par match</t>
  </si>
  <si>
    <t xml:space="preserve">match </t>
  </si>
  <si>
    <t>nul</t>
  </si>
  <si>
    <t>match du jour</t>
  </si>
  <si>
    <t>domicile</t>
  </si>
  <si>
    <t>AGEN</t>
  </si>
  <si>
    <t>TOULON</t>
  </si>
  <si>
    <t>club</t>
  </si>
  <si>
    <t>face a face</t>
  </si>
  <si>
    <t>nbr de match</t>
  </si>
  <si>
    <t>victoire D</t>
  </si>
  <si>
    <t>victoire E</t>
  </si>
  <si>
    <t>%</t>
  </si>
  <si>
    <t>defaite D</t>
  </si>
  <si>
    <t>defaite E</t>
  </si>
  <si>
    <t>BAYONNE</t>
  </si>
  <si>
    <t>BORDEAUX</t>
  </si>
  <si>
    <t>BRIVE</t>
  </si>
  <si>
    <t xml:space="preserve">CASTRE </t>
  </si>
  <si>
    <t>CLERMONT</t>
  </si>
  <si>
    <t>LA ROCHELLE</t>
  </si>
  <si>
    <t>LYON</t>
  </si>
  <si>
    <t>MONTPELLIER</t>
  </si>
  <si>
    <t>PARIS</t>
  </si>
  <si>
    <t>PAU</t>
  </si>
  <si>
    <t>RACING 92</t>
  </si>
  <si>
    <t>TOULOUSE</t>
  </si>
  <si>
    <t>exertieur</t>
  </si>
  <si>
    <t>bordeaux</t>
  </si>
  <si>
    <t>brive</t>
  </si>
  <si>
    <t>lyon</t>
  </si>
  <si>
    <t>paris</t>
  </si>
  <si>
    <t>pau</t>
  </si>
  <si>
    <t>racing 92</t>
  </si>
  <si>
    <t>nbre nul</t>
  </si>
  <si>
    <t>nbre match T</t>
  </si>
  <si>
    <t>CASTRES</t>
  </si>
  <si>
    <t xml:space="preserve">CASTRES </t>
  </si>
  <si>
    <t>exterieur</t>
  </si>
  <si>
    <t>Brive</t>
  </si>
  <si>
    <t>Agen</t>
  </si>
  <si>
    <t>Bayonne</t>
  </si>
  <si>
    <t>Bordeaux</t>
  </si>
  <si>
    <t>Castres</t>
  </si>
  <si>
    <t>Clermont</t>
  </si>
  <si>
    <t>La Rochelle</t>
  </si>
  <si>
    <t>Lyon</t>
  </si>
  <si>
    <t>Montpellier</t>
  </si>
  <si>
    <t>Paris</t>
  </si>
  <si>
    <t>Pau</t>
  </si>
  <si>
    <t>Racing 92</t>
  </si>
  <si>
    <t>Toulon</t>
  </si>
  <si>
    <t>Toulouse</t>
  </si>
  <si>
    <t>Journée 1</t>
  </si>
  <si>
    <t>Journée 2</t>
  </si>
  <si>
    <t>Journée 3</t>
  </si>
  <si>
    <t>Journée 4</t>
  </si>
  <si>
    <t>Journée 5</t>
  </si>
  <si>
    <t>Journée 6</t>
  </si>
  <si>
    <t>Journée 7</t>
  </si>
  <si>
    <t>Journée 8</t>
  </si>
  <si>
    <t>Journée 10</t>
  </si>
  <si>
    <t>Journée 11</t>
  </si>
  <si>
    <t>Journée 12</t>
  </si>
  <si>
    <t>Journée 13</t>
  </si>
  <si>
    <t>Journée 14</t>
  </si>
  <si>
    <t>Journée 15</t>
  </si>
  <si>
    <t>Journée 16</t>
  </si>
  <si>
    <t>Journée 17</t>
  </si>
  <si>
    <t>Journée 18</t>
  </si>
  <si>
    <t>Journée 19</t>
  </si>
  <si>
    <t>Journée 20</t>
  </si>
  <si>
    <t>Journée 21</t>
  </si>
  <si>
    <t>Journée 22</t>
  </si>
  <si>
    <t>Journée 23</t>
  </si>
  <si>
    <t>Journée 24</t>
  </si>
  <si>
    <t>Journée 25</t>
  </si>
  <si>
    <t>Journée 26</t>
  </si>
  <si>
    <t>Journée 9</t>
  </si>
  <si>
    <t>saison 2020/2021</t>
  </si>
  <si>
    <t>journee1</t>
  </si>
  <si>
    <t>journee2</t>
  </si>
  <si>
    <t>journee3</t>
  </si>
  <si>
    <t>journee4</t>
  </si>
  <si>
    <t>journee5</t>
  </si>
  <si>
    <t>journee6</t>
  </si>
  <si>
    <t>journee7</t>
  </si>
  <si>
    <t>journee8</t>
  </si>
  <si>
    <t>journee9</t>
  </si>
  <si>
    <t>journee10</t>
  </si>
  <si>
    <t>journee11</t>
  </si>
  <si>
    <t>journee12</t>
  </si>
  <si>
    <t>journee13</t>
  </si>
  <si>
    <t>journee14</t>
  </si>
  <si>
    <t>journee15</t>
  </si>
  <si>
    <t>journee16</t>
  </si>
  <si>
    <t>journee17</t>
  </si>
  <si>
    <t>journee18</t>
  </si>
  <si>
    <t>journee19</t>
  </si>
  <si>
    <t>journee20</t>
  </si>
  <si>
    <t>journee21</t>
  </si>
  <si>
    <t>journee22</t>
  </si>
  <si>
    <t>journee23</t>
  </si>
  <si>
    <t>journee24</t>
  </si>
  <si>
    <t>journee25</t>
  </si>
  <si>
    <t>journee26</t>
  </si>
  <si>
    <t>La rochelle</t>
  </si>
  <si>
    <t>Exterieur</t>
  </si>
  <si>
    <t>Domicile</t>
  </si>
  <si>
    <t>Match</t>
  </si>
  <si>
    <t xml:space="preserve">Journée </t>
  </si>
  <si>
    <t>Score D</t>
  </si>
  <si>
    <t>Score E</t>
  </si>
  <si>
    <t>Match 1</t>
  </si>
  <si>
    <t>Match 2</t>
  </si>
  <si>
    <t>Match 3</t>
  </si>
  <si>
    <t>Match 4</t>
  </si>
  <si>
    <t>Match 5</t>
  </si>
  <si>
    <t>Match 6</t>
  </si>
  <si>
    <t>Match 7</t>
  </si>
  <si>
    <t>Score Match</t>
  </si>
  <si>
    <t>journée</t>
  </si>
  <si>
    <t>adversaire</t>
  </si>
  <si>
    <t>Lieu Match</t>
  </si>
  <si>
    <t>Issue match</t>
  </si>
  <si>
    <t>journée 1</t>
  </si>
  <si>
    <t>journée 2</t>
  </si>
  <si>
    <t>journée 3</t>
  </si>
  <si>
    <t>journée 4</t>
  </si>
  <si>
    <t>journée 5</t>
  </si>
  <si>
    <t>journée 6</t>
  </si>
  <si>
    <t>journée 7</t>
  </si>
  <si>
    <t>journée 8</t>
  </si>
  <si>
    <t>journée 9</t>
  </si>
  <si>
    <t>journée 10</t>
  </si>
  <si>
    <t>journée 11</t>
  </si>
  <si>
    <t>journée 12</t>
  </si>
  <si>
    <t>journée 13</t>
  </si>
  <si>
    <t>journée 14</t>
  </si>
  <si>
    <t>journée 15</t>
  </si>
  <si>
    <t>journée 16</t>
  </si>
  <si>
    <t>journée 17</t>
  </si>
  <si>
    <t>journée 18</t>
  </si>
  <si>
    <t>journée 19</t>
  </si>
  <si>
    <t>journée 20</t>
  </si>
  <si>
    <t>journée 21</t>
  </si>
  <si>
    <t>journée 22</t>
  </si>
  <si>
    <t>journée 23</t>
  </si>
  <si>
    <t>journée 24</t>
  </si>
  <si>
    <t>journée 25</t>
  </si>
  <si>
    <t>journée 26</t>
  </si>
  <si>
    <t>victoire</t>
  </si>
  <si>
    <t xml:space="preserve">nul </t>
  </si>
  <si>
    <t>defaite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</si>
</sst>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9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 tint="4.9989318521683403E-2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/>
      </patternFill>
    </fill>
    <fill>
      <patternFill patternType="solid">
        <fgColor rgb="FFFFFF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rgb="FFC0000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9">
    <xf numFmtId="0" fontId="0" fillId="0" borderId="0"/>
    <xf numFmtId="0" fontId="1" fillId="4" borderId="0" applyNumberFormat="0" applyBorder="0" applyAlignment="0" applyProtection="0"/>
    <xf numFmtId="0" fontId="2" fillId="12" borderId="0" applyNumberFormat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85">
    <xf numFmtId="0" fontId="0" fillId="0" borderId="0" xfId="0"/>
    <xf numFmtId="0" fontId="0" fillId="0" borderId="0" xfId="0"/>
    <xf numFmtId="0" fontId="0" fillId="3" borderId="1" xfId="0" applyFill="1" applyBorder="1" applyAlignment="1">
      <alignment horizontal="center" vertical="center"/>
    </xf>
    <xf numFmtId="10" fontId="0" fillId="0" borderId="1" xfId="0" applyNumberFormat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10" fontId="0" fillId="6" borderId="1" xfId="0" applyNumberForma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10" fontId="0" fillId="9" borderId="1" xfId="0" applyNumberFormat="1" applyFill="1" applyBorder="1" applyAlignment="1">
      <alignment horizontal="center" vertical="center"/>
    </xf>
    <xf numFmtId="2" fontId="0" fillId="10" borderId="1" xfId="0" applyNumberFormat="1" applyFill="1" applyBorder="1" applyAlignment="1">
      <alignment horizontal="center" vertical="center"/>
    </xf>
    <xf numFmtId="0" fontId="0" fillId="0" borderId="1" xfId="0" applyBorder="1"/>
    <xf numFmtId="10" fontId="0" fillId="0" borderId="1" xfId="0" applyNumberFormat="1" applyBorder="1"/>
    <xf numFmtId="49" fontId="1" fillId="7" borderId="2" xfId="1" applyNumberFormat="1" applyFont="1" applyFill="1" applyBorder="1"/>
    <xf numFmtId="1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10" fontId="0" fillId="0" borderId="0" xfId="0" applyNumberFormat="1" applyBorder="1" applyAlignment="1">
      <alignment horizontal="center" vertical="center"/>
    </xf>
    <xf numFmtId="1" fontId="0" fillId="2" borderId="1" xfId="0" applyNumberFormat="1" applyFill="1" applyBorder="1" applyAlignment="1">
      <alignment horizontal="center" vertical="center"/>
    </xf>
    <xf numFmtId="10" fontId="0" fillId="3" borderId="1" xfId="0" applyNumberForma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10" fontId="0" fillId="13" borderId="1" xfId="0" applyNumberFormat="1" applyFill="1" applyBorder="1" applyAlignment="1">
      <alignment horizontal="center" vertical="center"/>
    </xf>
    <xf numFmtId="10" fontId="0" fillId="3" borderId="1" xfId="0" applyNumberFormat="1" applyFill="1" applyBorder="1"/>
    <xf numFmtId="1" fontId="0" fillId="3" borderId="1" xfId="0" applyNumberFormat="1" applyFill="1" applyBorder="1" applyAlignment="1">
      <alignment horizontal="center" vertical="center"/>
    </xf>
    <xf numFmtId="1" fontId="3" fillId="12" borderId="1" xfId="2" applyNumberFormat="1" applyFont="1" applyBorder="1" applyAlignment="1">
      <alignment horizontal="center" vertical="center"/>
    </xf>
    <xf numFmtId="0" fontId="3" fillId="12" borderId="1" xfId="2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/>
    <xf numFmtId="49" fontId="1" fillId="7" borderId="7" xfId="1" applyNumberFormat="1" applyFont="1" applyFill="1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14" borderId="1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11" borderId="1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11" borderId="8" xfId="0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8" fillId="16" borderId="9" xfId="0" applyFont="1" applyFill="1" applyBorder="1" applyAlignment="1">
      <alignment horizontal="center" vertical="center"/>
    </xf>
    <xf numFmtId="0" fontId="8" fillId="16" borderId="1" xfId="0" applyFont="1" applyFill="1" applyBorder="1" applyAlignment="1">
      <alignment horizontal="center" vertical="center"/>
    </xf>
    <xf numFmtId="0" fontId="8" fillId="16" borderId="8" xfId="0" applyFont="1" applyFill="1" applyBorder="1" applyAlignment="1">
      <alignment horizontal="center" vertical="center"/>
    </xf>
    <xf numFmtId="1" fontId="3" fillId="17" borderId="9" xfId="2" applyNumberFormat="1" applyFont="1" applyFill="1" applyBorder="1" applyAlignment="1">
      <alignment horizontal="center" vertical="center"/>
    </xf>
    <xf numFmtId="1" fontId="3" fillId="17" borderId="1" xfId="2" applyNumberFormat="1" applyFont="1" applyFill="1" applyBorder="1" applyAlignment="1">
      <alignment horizontal="center" vertical="center"/>
    </xf>
    <xf numFmtId="1" fontId="3" fillId="17" borderId="8" xfId="2" applyNumberFormat="1" applyFont="1" applyFill="1" applyBorder="1" applyAlignment="1">
      <alignment horizontal="center" vertical="center"/>
    </xf>
    <xf numFmtId="0" fontId="0" fillId="8" borderId="15" xfId="0" applyFill="1" applyBorder="1" applyAlignment="1">
      <alignment horizontal="center" vertical="center"/>
    </xf>
    <xf numFmtId="0" fontId="0" fillId="8" borderId="6" xfId="0" applyFill="1" applyBorder="1" applyAlignment="1">
      <alignment horizontal="center" vertical="center"/>
    </xf>
    <xf numFmtId="0" fontId="0" fillId="8" borderId="10" xfId="0" applyFill="1" applyBorder="1" applyAlignment="1">
      <alignment horizontal="center" vertical="center"/>
    </xf>
    <xf numFmtId="0" fontId="0" fillId="8" borderId="11" xfId="0" applyFill="1" applyBorder="1" applyAlignment="1">
      <alignment horizontal="center" vertical="center"/>
    </xf>
    <xf numFmtId="0" fontId="0" fillId="16" borderId="12" xfId="0" applyFill="1" applyBorder="1" applyAlignment="1">
      <alignment horizontal="center" vertical="center"/>
    </xf>
    <xf numFmtId="0" fontId="0" fillId="17" borderId="12" xfId="0" applyFill="1" applyBorder="1" applyAlignment="1">
      <alignment horizontal="center" vertical="center"/>
    </xf>
    <xf numFmtId="0" fontId="9" fillId="2" borderId="9" xfId="0" applyFont="1" applyFill="1" applyBorder="1" applyAlignment="1">
      <alignment horizontal="center" vertical="center"/>
    </xf>
    <xf numFmtId="0" fontId="9" fillId="11" borderId="13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11" borderId="3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9" fillId="11" borderId="14" xfId="0" applyFont="1" applyFill="1" applyBorder="1" applyAlignment="1">
      <alignment horizontal="center" vertical="center"/>
    </xf>
    <xf numFmtId="0" fontId="9" fillId="15" borderId="1" xfId="0" applyFont="1" applyFill="1" applyBorder="1" applyAlignment="1">
      <alignment horizontal="center" vertical="center"/>
    </xf>
    <xf numFmtId="0" fontId="9" fillId="15" borderId="3" xfId="0" applyFont="1" applyFill="1" applyBorder="1" applyAlignment="1">
      <alignment horizontal="center" vertical="center"/>
    </xf>
  </cellXfs>
  <cellStyles count="19">
    <cellStyle name="20 % - Accent1" xfId="2" builtinId="30"/>
    <cellStyle name="Accent4" xfId="1" builtinId="4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7" builtinId="8" hidden="1"/>
    <cellStyle name="Lien hypertexte" xfId="9" builtinId="8" hidden="1"/>
    <cellStyle name="Lien hypertexte" xfId="5" builtinId="8" hidden="1"/>
    <cellStyle name="Lien hypertexte" xfId="3" builtinId="8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6" builtinId="9" hidden="1"/>
    <cellStyle name="Lien hypertexte visité" xfId="4" builtinId="9" hidden="1"/>
    <cellStyle name="Normal" xfId="0" builtinId="0"/>
  </cellStyles>
  <dxfs count="19"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3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solid">
          <fgColor indexed="64"/>
          <bgColor rgb="FFFFC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ill>
        <patternFill patternType="solid">
          <fgColor indexed="64"/>
          <bgColor theme="3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/>
      </border>
    </dxf>
    <dxf>
      <fill>
        <patternFill>
          <bgColor rgb="FF00B0F0"/>
        </patternFill>
      </fill>
    </dxf>
    <dxf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1" defaultTableStyle="TableStyleMedium2" defaultPivotStyle="PivotStyleLight16">
    <tableStyle name="Style de tableau 1" pivot="0" count="1">
      <tableStyleElement type="lastColumn" dxfId="6"/>
    </tableStyle>
  </tableStyles>
  <colors>
    <mruColors>
      <color rgb="FF02020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ables/table1.xml><?xml version="1.0" encoding="utf-8"?>
<table xmlns="http://schemas.openxmlformats.org/spreadsheetml/2006/main" id="3" name="Tableau3" displayName="Tableau3" ref="A7:F33" insertRowShift="1" totalsRowShown="0" headerRowDxfId="7" dataDxfId="8" tableBorderDxfId="9">
  <autoFilter ref="A7:F33"/>
  <tableColumns count="6">
    <tableColumn id="1" name="journée" dataDxfId="5"/>
    <tableColumn id="2" name="adversaire" dataDxfId="3"/>
    <tableColumn id="3" name="Lieu Match" dataDxfId="4"/>
    <tableColumn id="4" name="Issue match" dataDxfId="2"/>
    <tableColumn id="5" name="Score D" dataDxfId="1"/>
    <tableColumn id="6" name="Score E" dataDxfId="0"/>
  </tableColumns>
  <tableStyleInfo name="TableStyleDark6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G184" insertRowShift="1" totalsRowShown="0" headerRowDxfId="10" dataDxfId="11">
  <autoFilter ref="A1:G184"/>
  <tableColumns count="7">
    <tableColumn id="1" name="Journée " dataDxfId="18"/>
    <tableColumn id="2" name="Match" dataDxfId="17"/>
    <tableColumn id="3" name="Domicile" dataDxfId="16"/>
    <tableColumn id="4" name="Score D" dataDxfId="15"/>
    <tableColumn id="5" name="Score E" dataDxfId="14"/>
    <tableColumn id="6" name="Exterieur" dataDxfId="13"/>
    <tableColumn id="7" name="Score Match" dataDxfId="1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50"/>
  <sheetViews>
    <sheetView topLeftCell="D34" zoomScale="85" zoomScaleNormal="85" zoomScalePageLayoutView="85" workbookViewId="0">
      <selection activeCell="D10" sqref="D10"/>
    </sheetView>
  </sheetViews>
  <sheetFormatPr baseColWidth="10" defaultColWidth="10.7109375" defaultRowHeight="15" x14ac:dyDescent="0.25"/>
  <cols>
    <col min="1" max="1" width="13.28515625" bestFit="1" customWidth="1"/>
    <col min="2" max="2" width="13.140625" customWidth="1"/>
    <col min="3" max="3" width="13.140625" bestFit="1" customWidth="1"/>
    <col min="4" max="4" width="12.42578125" bestFit="1" customWidth="1"/>
    <col min="5" max="5" width="12.5703125" bestFit="1" customWidth="1"/>
    <col min="6" max="6" width="13" customWidth="1"/>
    <col min="7" max="8" width="14.42578125" bestFit="1" customWidth="1"/>
    <col min="9" max="9" width="7.140625" bestFit="1" customWidth="1"/>
    <col min="10" max="10" width="4.140625" bestFit="1" customWidth="1"/>
    <col min="11" max="11" width="6.140625" customWidth="1"/>
    <col min="12" max="12" width="9.28515625" bestFit="1" customWidth="1"/>
    <col min="13" max="13" width="12.140625" bestFit="1" customWidth="1"/>
  </cols>
  <sheetData>
    <row r="1" spans="1:16" x14ac:dyDescent="0.25">
      <c r="A1" s="58" t="s">
        <v>49</v>
      </c>
      <c r="B1" s="59" t="s">
        <v>0</v>
      </c>
      <c r="C1" s="59"/>
      <c r="D1" s="59"/>
      <c r="E1" s="59"/>
      <c r="F1" s="16"/>
      <c r="H1" s="10" t="s">
        <v>6</v>
      </c>
      <c r="I1" s="56" t="s">
        <v>88</v>
      </c>
      <c r="J1" s="60"/>
      <c r="K1" s="57"/>
      <c r="L1" s="1"/>
      <c r="M1" s="49" t="s">
        <v>12</v>
      </c>
      <c r="N1" s="50"/>
    </row>
    <row r="2" spans="1:16" x14ac:dyDescent="0.25">
      <c r="A2" s="58"/>
      <c r="B2" s="27" t="s">
        <v>1</v>
      </c>
      <c r="C2" s="27" t="s">
        <v>4</v>
      </c>
      <c r="D2" s="27" t="s">
        <v>43</v>
      </c>
      <c r="E2" s="27" t="s">
        <v>5</v>
      </c>
      <c r="F2" s="17"/>
      <c r="H2" s="10" t="s">
        <v>7</v>
      </c>
      <c r="I2" s="46">
        <f>SUM(C8:C20)</f>
        <v>0</v>
      </c>
      <c r="J2" s="46">
        <f>SUM(D8:D20)</f>
        <v>0</v>
      </c>
      <c r="K2" s="46">
        <f>I2-J2</f>
        <v>0</v>
      </c>
      <c r="L2" s="1"/>
      <c r="M2" s="4" t="s">
        <v>13</v>
      </c>
      <c r="N2" s="5" t="s">
        <v>36</v>
      </c>
    </row>
    <row r="3" spans="1:16" x14ac:dyDescent="0.2">
      <c r="A3" s="10" t="s">
        <v>2</v>
      </c>
      <c r="B3" s="15">
        <v>9</v>
      </c>
      <c r="C3" s="27">
        <v>3</v>
      </c>
      <c r="D3" s="27">
        <v>0</v>
      </c>
      <c r="E3" s="27">
        <v>6</v>
      </c>
      <c r="F3" s="18"/>
      <c r="H3" s="10" t="s">
        <v>9</v>
      </c>
      <c r="I3" s="19">
        <f>I2/B3</f>
        <v>0</v>
      </c>
      <c r="J3" s="19">
        <f>J2/B3</f>
        <v>0</v>
      </c>
      <c r="K3" s="13"/>
      <c r="L3" s="1"/>
      <c r="M3" s="6" t="s">
        <v>49</v>
      </c>
      <c r="N3" s="7" t="s">
        <v>40</v>
      </c>
    </row>
    <row r="4" spans="1:16" x14ac:dyDescent="0.2">
      <c r="A4" s="10" t="s">
        <v>3</v>
      </c>
      <c r="B4" s="15">
        <v>8</v>
      </c>
      <c r="C4" s="27">
        <v>2</v>
      </c>
      <c r="D4" s="27">
        <v>1</v>
      </c>
      <c r="E4" s="27">
        <v>5</v>
      </c>
      <c r="F4" s="18"/>
      <c r="H4" s="10" t="s">
        <v>8</v>
      </c>
      <c r="I4" s="46">
        <f>SUM(D23:D35)</f>
        <v>0</v>
      </c>
      <c r="J4" s="46">
        <f>SUM(C23:C35)</f>
        <v>0</v>
      </c>
      <c r="K4" s="13">
        <f t="shared" ref="K4:K6" si="0">I4-J4</f>
        <v>0</v>
      </c>
      <c r="L4" s="1"/>
      <c r="M4" s="8">
        <f t="array" ref="M4">INDEX($C$38:$L$50,MATCH(1,($A$38:$A$50=$A$1)*($B$38:$B$50=$N$3),0),4)</f>
        <v>0.38461538461538464</v>
      </c>
      <c r="N4" s="8">
        <f t="array" ref="N4">INDEX($C$38:$L$50,MATCH(1,($A$38:$A$50=$M$3)*($B$38:$B$50=$N$3),0),7)</f>
        <v>0.61538461538461542</v>
      </c>
    </row>
    <row r="5" spans="1:16" x14ac:dyDescent="0.2">
      <c r="A5" s="10" t="s">
        <v>44</v>
      </c>
      <c r="B5" s="15">
        <f>B3+B4</f>
        <v>17</v>
      </c>
      <c r="C5" s="15">
        <f t="shared" ref="C5:E5" si="1">C3+C4</f>
        <v>5</v>
      </c>
      <c r="D5" s="15">
        <f t="shared" si="1"/>
        <v>1</v>
      </c>
      <c r="E5" s="15">
        <f t="shared" si="1"/>
        <v>11</v>
      </c>
      <c r="F5" s="18"/>
      <c r="H5" s="10" t="s">
        <v>9</v>
      </c>
      <c r="I5" s="19">
        <f>I4/B4</f>
        <v>0</v>
      </c>
      <c r="J5" s="19">
        <f>J4/B4</f>
        <v>0</v>
      </c>
      <c r="K5" s="13"/>
      <c r="L5" s="1"/>
      <c r="M5" s="9">
        <f>100/M4/100</f>
        <v>2.6</v>
      </c>
      <c r="N5" s="9">
        <f>100/N4/100</f>
        <v>1.625</v>
      </c>
      <c r="O5" s="38"/>
      <c r="P5" s="38"/>
    </row>
    <row r="6" spans="1:16" x14ac:dyDescent="0.2">
      <c r="A6" s="1"/>
      <c r="B6" s="1"/>
      <c r="C6" s="1"/>
      <c r="D6" s="1"/>
      <c r="E6" s="1"/>
      <c r="F6" s="1"/>
      <c r="H6" s="10" t="s">
        <v>10</v>
      </c>
      <c r="I6" s="13">
        <f>I2+I4</f>
        <v>0</v>
      </c>
      <c r="J6" s="13">
        <f>J2+J4</f>
        <v>0</v>
      </c>
      <c r="K6" s="13">
        <f t="shared" si="0"/>
        <v>0</v>
      </c>
      <c r="L6" s="1"/>
      <c r="M6" s="1"/>
      <c r="N6" s="1"/>
      <c r="O6" s="38"/>
      <c r="P6" s="38"/>
    </row>
    <row r="7" spans="1:16" x14ac:dyDescent="0.25">
      <c r="A7" s="51" t="s">
        <v>130</v>
      </c>
      <c r="B7" s="51" t="s">
        <v>131</v>
      </c>
      <c r="C7" s="51" t="s">
        <v>132</v>
      </c>
      <c r="D7" s="51" t="s">
        <v>133</v>
      </c>
      <c r="E7" s="47" t="s">
        <v>120</v>
      </c>
      <c r="F7" s="47" t="s">
        <v>121</v>
      </c>
      <c r="H7" s="10" t="s">
        <v>9</v>
      </c>
      <c r="I7" s="19">
        <f>I6/B5</f>
        <v>0</v>
      </c>
      <c r="J7" s="19">
        <f>J6/B5</f>
        <v>0</v>
      </c>
      <c r="K7" s="13"/>
      <c r="L7" s="1"/>
      <c r="M7" s="1" t="s">
        <v>49</v>
      </c>
      <c r="N7" s="29" t="s">
        <v>50</v>
      </c>
      <c r="O7" s="38"/>
      <c r="P7" s="38"/>
    </row>
    <row r="8" spans="1:16" x14ac:dyDescent="0.25">
      <c r="A8" s="10" t="s">
        <v>134</v>
      </c>
      <c r="B8" s="52"/>
      <c r="C8" s="25"/>
      <c r="D8" s="25"/>
      <c r="E8" s="43" t="e">
        <f ca="1">VLOOKUP(B8,INDIRECT(A8),COLUMN(resultat!D:D),FALSE)</f>
        <v>#REF!</v>
      </c>
      <c r="F8" s="43" t="e">
        <f ca="1">VLOOKUP(B8,INDIRECT(A8),COLUMN(resultat!E2),FALSE)</f>
        <v>#REF!</v>
      </c>
      <c r="I8" s="1"/>
      <c r="J8" s="1"/>
      <c r="K8" s="1"/>
      <c r="L8" s="1"/>
      <c r="M8" s="1" t="s">
        <v>49</v>
      </c>
      <c r="N8" s="12" t="s">
        <v>51</v>
      </c>
      <c r="O8" s="38"/>
      <c r="P8" s="38"/>
    </row>
    <row r="9" spans="1:16" x14ac:dyDescent="0.25">
      <c r="A9" s="10" t="s">
        <v>135</v>
      </c>
      <c r="B9" s="52"/>
      <c r="C9" s="25"/>
      <c r="D9" s="25"/>
      <c r="E9" s="43"/>
      <c r="F9" s="10"/>
      <c r="H9" s="10" t="s">
        <v>6</v>
      </c>
      <c r="I9" s="56" t="s">
        <v>0</v>
      </c>
      <c r="J9" s="60"/>
      <c r="K9" s="57"/>
      <c r="L9" s="1"/>
      <c r="M9" s="1" t="s">
        <v>49</v>
      </c>
      <c r="N9" s="12" t="s">
        <v>48</v>
      </c>
      <c r="O9" s="38"/>
      <c r="P9" s="38"/>
    </row>
    <row r="10" spans="1:16" x14ac:dyDescent="0.25">
      <c r="A10" s="10" t="s">
        <v>136</v>
      </c>
      <c r="B10" s="52"/>
      <c r="C10" s="25"/>
      <c r="D10" s="25"/>
      <c r="E10" s="43"/>
      <c r="F10" s="10"/>
      <c r="H10" s="10" t="s">
        <v>7</v>
      </c>
      <c r="I10" s="13">
        <v>158</v>
      </c>
      <c r="J10" s="46">
        <v>164</v>
      </c>
      <c r="K10" s="46">
        <v>-6</v>
      </c>
      <c r="L10" s="1"/>
      <c r="M10" s="1" t="s">
        <v>49</v>
      </c>
      <c r="N10" s="12" t="s">
        <v>52</v>
      </c>
      <c r="O10" s="38"/>
      <c r="P10" s="38"/>
    </row>
    <row r="11" spans="1:16" x14ac:dyDescent="0.25">
      <c r="A11" s="10" t="s">
        <v>137</v>
      </c>
      <c r="B11" s="52"/>
      <c r="C11" s="25"/>
      <c r="D11" s="25"/>
      <c r="E11" s="43"/>
      <c r="F11" s="10"/>
      <c r="H11" s="10" t="s">
        <v>9</v>
      </c>
      <c r="I11" s="19">
        <v>17.555555555555557</v>
      </c>
      <c r="J11" s="19">
        <v>18.222222222222221</v>
      </c>
      <c r="K11" s="13"/>
      <c r="L11" s="1"/>
      <c r="M11" s="1" t="s">
        <v>49</v>
      </c>
      <c r="N11" s="12" t="s">
        <v>53</v>
      </c>
      <c r="O11" s="38"/>
      <c r="P11" s="38"/>
    </row>
    <row r="12" spans="1:16" x14ac:dyDescent="0.25">
      <c r="A12" s="10" t="s">
        <v>138</v>
      </c>
      <c r="B12" s="52"/>
      <c r="C12" s="25"/>
      <c r="D12" s="25"/>
      <c r="E12" s="43"/>
      <c r="F12" s="10"/>
      <c r="H12" s="10" t="s">
        <v>8</v>
      </c>
      <c r="I12" s="46">
        <v>140</v>
      </c>
      <c r="J12" s="46">
        <v>206</v>
      </c>
      <c r="K12" s="13">
        <v>-66</v>
      </c>
      <c r="L12" s="1"/>
      <c r="M12" s="1" t="s">
        <v>49</v>
      </c>
      <c r="N12" s="12" t="s">
        <v>54</v>
      </c>
      <c r="O12" s="38"/>
      <c r="P12" s="38"/>
    </row>
    <row r="13" spans="1:16" x14ac:dyDescent="0.25">
      <c r="A13" s="10" t="s">
        <v>139</v>
      </c>
      <c r="B13" s="52"/>
      <c r="C13" s="25"/>
      <c r="D13" s="25"/>
      <c r="E13" s="43"/>
      <c r="F13" s="10"/>
      <c r="H13" s="10" t="s">
        <v>9</v>
      </c>
      <c r="I13" s="19">
        <v>17.5</v>
      </c>
      <c r="J13" s="19">
        <v>25.75</v>
      </c>
      <c r="K13" s="13"/>
      <c r="L13" s="1"/>
      <c r="M13" s="1" t="s">
        <v>49</v>
      </c>
      <c r="N13" s="12" t="s">
        <v>55</v>
      </c>
      <c r="O13" s="38"/>
      <c r="P13" s="38"/>
    </row>
    <row r="14" spans="1:16" x14ac:dyDescent="0.25">
      <c r="A14" s="10" t="s">
        <v>140</v>
      </c>
      <c r="B14" s="52"/>
      <c r="C14" s="25"/>
      <c r="D14" s="25"/>
      <c r="E14" s="43"/>
      <c r="F14" s="10"/>
      <c r="H14" s="10" t="s">
        <v>10</v>
      </c>
      <c r="I14" s="13">
        <v>298</v>
      </c>
      <c r="J14" s="13">
        <v>370</v>
      </c>
      <c r="K14" s="13">
        <v>-72</v>
      </c>
      <c r="L14" s="1"/>
      <c r="M14" s="1" t="s">
        <v>49</v>
      </c>
      <c r="N14" s="12" t="s">
        <v>56</v>
      </c>
      <c r="O14" s="38"/>
      <c r="P14" s="38"/>
    </row>
    <row r="15" spans="1:16" x14ac:dyDescent="0.25">
      <c r="A15" s="10" t="s">
        <v>141</v>
      </c>
      <c r="B15" s="52"/>
      <c r="C15" s="25"/>
      <c r="D15" s="25"/>
      <c r="E15" s="43"/>
      <c r="F15" s="10"/>
      <c r="H15" s="10" t="s">
        <v>9</v>
      </c>
      <c r="I15" s="19">
        <v>17.529411764705884</v>
      </c>
      <c r="J15" s="19">
        <v>21.764705882352942</v>
      </c>
      <c r="K15" s="13"/>
      <c r="L15" s="1"/>
      <c r="M15" s="1" t="s">
        <v>49</v>
      </c>
      <c r="N15" s="12" t="s">
        <v>57</v>
      </c>
      <c r="O15" s="38"/>
      <c r="P15" s="38"/>
    </row>
    <row r="16" spans="1:16" x14ac:dyDescent="0.25">
      <c r="A16" s="10" t="s">
        <v>142</v>
      </c>
      <c r="B16" s="52"/>
      <c r="C16" s="25"/>
      <c r="D16" s="25"/>
      <c r="E16" s="43"/>
      <c r="F16" s="10"/>
      <c r="I16" s="1"/>
      <c r="J16" s="1"/>
      <c r="K16" s="1"/>
      <c r="L16" s="1"/>
      <c r="M16" s="1" t="s">
        <v>49</v>
      </c>
      <c r="N16" s="12" t="s">
        <v>58</v>
      </c>
      <c r="O16" s="38"/>
      <c r="P16" s="38"/>
    </row>
    <row r="17" spans="1:16" x14ac:dyDescent="0.25">
      <c r="A17" s="10" t="s">
        <v>143</v>
      </c>
      <c r="B17" s="52"/>
      <c r="C17" s="25"/>
      <c r="D17" s="25"/>
      <c r="E17" s="43"/>
      <c r="F17" s="10"/>
      <c r="H17" s="10" t="s">
        <v>6</v>
      </c>
      <c r="I17" s="44"/>
      <c r="J17" s="48"/>
      <c r="K17" s="45"/>
      <c r="L17" s="1"/>
      <c r="M17" s="1" t="s">
        <v>49</v>
      </c>
      <c r="N17" s="12" t="s">
        <v>59</v>
      </c>
      <c r="O17" s="38"/>
      <c r="P17" s="38"/>
    </row>
    <row r="18" spans="1:16" x14ac:dyDescent="0.25">
      <c r="A18" s="10" t="s">
        <v>144</v>
      </c>
      <c r="B18" s="52"/>
      <c r="C18" s="25"/>
      <c r="D18" s="25"/>
      <c r="E18" s="43"/>
      <c r="F18" s="10"/>
      <c r="H18" s="10" t="s">
        <v>7</v>
      </c>
      <c r="I18" s="13"/>
      <c r="J18" s="46"/>
      <c r="K18" s="46"/>
      <c r="L18" s="1"/>
      <c r="M18" s="1" t="s">
        <v>49</v>
      </c>
      <c r="N18" s="12" t="s">
        <v>60</v>
      </c>
      <c r="O18" s="38"/>
      <c r="P18" s="38"/>
    </row>
    <row r="19" spans="1:16" x14ac:dyDescent="0.25">
      <c r="A19" s="10" t="s">
        <v>145</v>
      </c>
      <c r="B19" s="52"/>
      <c r="C19" s="25"/>
      <c r="D19" s="25"/>
      <c r="E19" s="43"/>
      <c r="F19" s="10"/>
      <c r="H19" s="10" t="s">
        <v>9</v>
      </c>
      <c r="I19" s="19"/>
      <c r="J19" s="19"/>
      <c r="K19" s="13"/>
      <c r="L19" s="1"/>
      <c r="M19" s="1" t="s">
        <v>49</v>
      </c>
      <c r="N19" s="12" t="s">
        <v>61</v>
      </c>
      <c r="O19" s="38"/>
      <c r="P19" s="38"/>
    </row>
    <row r="20" spans="1:16" x14ac:dyDescent="0.25">
      <c r="A20" s="10" t="s">
        <v>146</v>
      </c>
      <c r="B20" s="52"/>
      <c r="C20" s="25"/>
      <c r="D20" s="25"/>
      <c r="E20" s="43"/>
      <c r="F20" s="10"/>
      <c r="H20" s="10" t="s">
        <v>8</v>
      </c>
      <c r="I20" s="46"/>
      <c r="J20" s="46"/>
      <c r="K20" s="13"/>
      <c r="L20" s="1"/>
      <c r="M20" s="1"/>
      <c r="N20" s="1"/>
      <c r="O20" s="38"/>
      <c r="P20" s="38"/>
    </row>
    <row r="21" spans="1:16" x14ac:dyDescent="0.25">
      <c r="A21" s="10" t="s">
        <v>147</v>
      </c>
      <c r="B21" s="52"/>
      <c r="C21" s="25"/>
      <c r="D21" s="25"/>
      <c r="E21" s="43"/>
      <c r="F21" s="10"/>
      <c r="H21" s="10" t="s">
        <v>9</v>
      </c>
      <c r="I21" s="19"/>
      <c r="J21" s="19"/>
      <c r="K21" s="13"/>
      <c r="L21" s="1"/>
      <c r="M21" s="1"/>
      <c r="N21" s="1"/>
      <c r="O21" s="38"/>
      <c r="P21" s="38"/>
    </row>
    <row r="22" spans="1:16" x14ac:dyDescent="0.25">
      <c r="A22" s="10" t="s">
        <v>148</v>
      </c>
      <c r="B22" s="52"/>
      <c r="C22" s="25"/>
      <c r="D22" s="25"/>
      <c r="E22" s="43"/>
      <c r="F22" s="10"/>
      <c r="H22" s="10" t="s">
        <v>10</v>
      </c>
      <c r="I22" s="13"/>
      <c r="J22" s="13"/>
      <c r="K22" s="13"/>
      <c r="L22" s="1"/>
      <c r="M22" s="1"/>
      <c r="N22" s="1"/>
      <c r="O22" s="38"/>
      <c r="P22" s="38"/>
    </row>
    <row r="23" spans="1:16" x14ac:dyDescent="0.25">
      <c r="A23" s="10" t="s">
        <v>149</v>
      </c>
      <c r="B23" s="52"/>
      <c r="C23" s="25"/>
      <c r="D23" s="25"/>
      <c r="E23" s="43"/>
      <c r="F23" s="10"/>
      <c r="H23" s="10" t="s">
        <v>9</v>
      </c>
      <c r="I23" s="19"/>
      <c r="J23" s="19"/>
      <c r="K23" s="13"/>
      <c r="L23" s="1"/>
      <c r="M23" s="1"/>
      <c r="N23" s="1"/>
      <c r="O23" s="38"/>
      <c r="P23" s="38"/>
    </row>
    <row r="24" spans="1:16" x14ac:dyDescent="0.25">
      <c r="A24" s="10" t="s">
        <v>150</v>
      </c>
      <c r="B24" s="52"/>
      <c r="C24" s="25"/>
      <c r="D24" s="25"/>
      <c r="E24" s="43"/>
      <c r="F24" s="10"/>
      <c r="I24" s="1"/>
      <c r="J24" s="1"/>
      <c r="K24" s="1"/>
      <c r="L24" s="1"/>
      <c r="M24" s="1"/>
      <c r="N24" s="1"/>
      <c r="O24" s="38"/>
      <c r="P24" s="38"/>
    </row>
    <row r="25" spans="1:16" x14ac:dyDescent="0.25">
      <c r="A25" s="10" t="s">
        <v>151</v>
      </c>
      <c r="B25" s="52"/>
      <c r="C25" s="25"/>
      <c r="D25" s="25"/>
      <c r="E25" s="43"/>
      <c r="F25" s="10"/>
      <c r="H25" s="10" t="s">
        <v>6</v>
      </c>
      <c r="I25" s="44"/>
      <c r="J25" s="48"/>
      <c r="K25" s="45"/>
      <c r="L25" s="1"/>
      <c r="M25" s="1"/>
      <c r="N25" s="1"/>
      <c r="O25" s="38"/>
      <c r="P25" s="38"/>
    </row>
    <row r="26" spans="1:16" x14ac:dyDescent="0.25">
      <c r="A26" s="10" t="s">
        <v>152</v>
      </c>
      <c r="B26" s="52"/>
      <c r="C26" s="25"/>
      <c r="D26" s="25"/>
      <c r="E26" s="43"/>
      <c r="F26" s="10"/>
      <c r="H26" s="10" t="s">
        <v>7</v>
      </c>
      <c r="I26" s="13"/>
      <c r="J26" s="46"/>
      <c r="K26" s="46"/>
      <c r="L26" s="1"/>
      <c r="M26" s="1"/>
      <c r="N26" s="1"/>
      <c r="O26" s="38"/>
      <c r="P26" s="38"/>
    </row>
    <row r="27" spans="1:16" x14ac:dyDescent="0.25">
      <c r="A27" s="10" t="s">
        <v>153</v>
      </c>
      <c r="B27" s="52"/>
      <c r="C27" s="25"/>
      <c r="D27" s="25"/>
      <c r="E27" s="43"/>
      <c r="F27" s="10"/>
      <c r="H27" s="10" t="s">
        <v>9</v>
      </c>
      <c r="I27" s="19"/>
      <c r="J27" s="19"/>
      <c r="K27" s="13"/>
      <c r="L27" s="1"/>
      <c r="M27" s="1"/>
      <c r="N27" s="1"/>
      <c r="O27" s="38"/>
      <c r="P27" s="38"/>
    </row>
    <row r="28" spans="1:16" x14ac:dyDescent="0.25">
      <c r="A28" s="10" t="s">
        <v>154</v>
      </c>
      <c r="B28" s="52"/>
      <c r="C28" s="25"/>
      <c r="D28" s="25"/>
      <c r="E28" s="43"/>
      <c r="F28" s="10"/>
      <c r="H28" s="10" t="s">
        <v>8</v>
      </c>
      <c r="I28" s="46"/>
      <c r="J28" s="46"/>
      <c r="K28" s="13"/>
      <c r="L28" s="1"/>
      <c r="M28" s="1"/>
      <c r="N28" s="1"/>
      <c r="O28" s="38"/>
      <c r="P28" s="38"/>
    </row>
    <row r="29" spans="1:16" x14ac:dyDescent="0.25">
      <c r="A29" s="10" t="s">
        <v>155</v>
      </c>
      <c r="B29" s="52"/>
      <c r="C29" s="25"/>
      <c r="D29" s="25"/>
      <c r="E29" s="43"/>
      <c r="F29" s="10"/>
      <c r="H29" s="10" t="s">
        <v>9</v>
      </c>
      <c r="I29" s="19"/>
      <c r="J29" s="19"/>
      <c r="K29" s="13"/>
      <c r="L29" s="1"/>
      <c r="M29" s="1"/>
      <c r="N29" s="1"/>
      <c r="O29" s="38"/>
      <c r="P29" s="38"/>
    </row>
    <row r="30" spans="1:16" x14ac:dyDescent="0.25">
      <c r="A30" s="10" t="s">
        <v>156</v>
      </c>
      <c r="B30" s="52"/>
      <c r="C30" s="25"/>
      <c r="D30" s="25"/>
      <c r="E30" s="43"/>
      <c r="F30" s="10"/>
      <c r="H30" s="10" t="s">
        <v>10</v>
      </c>
      <c r="I30" s="13"/>
      <c r="J30" s="13"/>
      <c r="K30" s="13"/>
      <c r="L30" s="1"/>
      <c r="M30" s="1"/>
      <c r="N30" s="1"/>
      <c r="O30" s="38"/>
      <c r="P30" s="38"/>
    </row>
    <row r="31" spans="1:16" x14ac:dyDescent="0.25">
      <c r="A31" s="10" t="s">
        <v>157</v>
      </c>
      <c r="B31" s="52"/>
      <c r="C31" s="25"/>
      <c r="D31" s="25"/>
      <c r="E31" s="43"/>
      <c r="F31" s="10"/>
      <c r="H31" s="10" t="s">
        <v>9</v>
      </c>
      <c r="I31" s="19"/>
      <c r="J31" s="19"/>
      <c r="K31" s="13"/>
      <c r="L31" s="1"/>
      <c r="M31" s="1"/>
      <c r="N31" s="1"/>
    </row>
    <row r="32" spans="1:16" x14ac:dyDescent="0.25">
      <c r="A32" s="10" t="s">
        <v>158</v>
      </c>
      <c r="B32" s="52"/>
      <c r="C32" s="25"/>
      <c r="D32" s="25"/>
      <c r="E32" s="43"/>
      <c r="F32" s="10"/>
      <c r="K32" s="1"/>
    </row>
    <row r="33" spans="1:12" x14ac:dyDescent="0.25">
      <c r="A33" s="10" t="s">
        <v>159</v>
      </c>
      <c r="B33" s="52"/>
      <c r="C33" s="25"/>
      <c r="D33" s="25"/>
      <c r="E33" s="43"/>
      <c r="F33" s="10"/>
      <c r="K33" s="1"/>
    </row>
    <row r="34" spans="1:12" x14ac:dyDescent="0.2">
      <c r="A34" s="1"/>
      <c r="B34" s="1"/>
      <c r="C34" s="1"/>
      <c r="D34" s="1"/>
      <c r="E34" s="1"/>
      <c r="F34" s="1"/>
      <c r="G34" s="1"/>
      <c r="K34" s="1"/>
    </row>
    <row r="35" spans="1:12" x14ac:dyDescent="0.2">
      <c r="A35" s="1"/>
      <c r="B35" s="1"/>
      <c r="C35" s="1"/>
      <c r="D35" s="1"/>
      <c r="E35" s="1"/>
      <c r="F35" s="1"/>
      <c r="G35" s="1"/>
      <c r="K35" s="1"/>
    </row>
    <row r="36" spans="1:12" x14ac:dyDescent="0.2">
      <c r="H36" s="1"/>
      <c r="I36" s="1"/>
      <c r="J36" s="1"/>
      <c r="K36" s="1"/>
      <c r="L36" s="1"/>
    </row>
    <row r="37" spans="1:12" x14ac:dyDescent="0.2">
      <c r="A37" s="56" t="s">
        <v>16</v>
      </c>
      <c r="B37" s="57"/>
      <c r="C37" s="27" t="s">
        <v>18</v>
      </c>
      <c r="D37" s="27" t="s">
        <v>19</v>
      </c>
      <c r="E37" s="27" t="s">
        <v>20</v>
      </c>
      <c r="F37" s="27" t="s">
        <v>21</v>
      </c>
      <c r="G37" s="27" t="s">
        <v>22</v>
      </c>
      <c r="H37" s="27" t="s">
        <v>23</v>
      </c>
      <c r="I37" s="27" t="s">
        <v>21</v>
      </c>
      <c r="J37" s="27" t="s">
        <v>11</v>
      </c>
      <c r="K37" s="27" t="s">
        <v>21</v>
      </c>
      <c r="L37" s="10"/>
    </row>
    <row r="38" spans="1:12" x14ac:dyDescent="0.2">
      <c r="A38" s="2" t="s">
        <v>14</v>
      </c>
      <c r="B38" s="2" t="s">
        <v>24</v>
      </c>
      <c r="C38" s="27">
        <v>8</v>
      </c>
      <c r="D38" s="2">
        <v>2</v>
      </c>
      <c r="E38" s="27">
        <v>1</v>
      </c>
      <c r="F38" s="3">
        <f t="shared" ref="F38:F50" si="2">(D38+E38)/C38</f>
        <v>0.375</v>
      </c>
      <c r="G38" s="27">
        <v>2</v>
      </c>
      <c r="H38" s="27">
        <v>3</v>
      </c>
      <c r="I38" s="3">
        <f t="shared" ref="I38:I50" si="3">(G38+H38)/C38</f>
        <v>0.625</v>
      </c>
      <c r="J38" s="27"/>
      <c r="K38" s="3">
        <f t="shared" ref="K38:K50" si="4">100%-(F38+I38)</f>
        <v>0</v>
      </c>
      <c r="L38" s="11">
        <f t="shared" ref="L38:L50" si="5">SUM(F38+I38+K38)</f>
        <v>1</v>
      </c>
    </row>
    <row r="39" spans="1:12" x14ac:dyDescent="0.2">
      <c r="A39" s="2" t="s">
        <v>14</v>
      </c>
      <c r="B39" s="27" t="s">
        <v>25</v>
      </c>
      <c r="C39" s="27">
        <v>11</v>
      </c>
      <c r="D39" s="27">
        <v>3</v>
      </c>
      <c r="E39" s="27">
        <v>0</v>
      </c>
      <c r="F39" s="3">
        <f t="shared" si="2"/>
        <v>0.27272727272727271</v>
      </c>
      <c r="G39" s="27">
        <v>2</v>
      </c>
      <c r="H39" s="27">
        <v>6</v>
      </c>
      <c r="I39" s="3">
        <f t="shared" si="3"/>
        <v>0.72727272727272729</v>
      </c>
      <c r="J39" s="27"/>
      <c r="K39" s="3">
        <f t="shared" si="4"/>
        <v>0</v>
      </c>
      <c r="L39" s="11">
        <f t="shared" si="5"/>
        <v>1</v>
      </c>
    </row>
    <row r="40" spans="1:12" x14ac:dyDescent="0.2">
      <c r="A40" s="2" t="s">
        <v>14</v>
      </c>
      <c r="B40" s="2" t="s">
        <v>26</v>
      </c>
      <c r="C40" s="27">
        <v>10</v>
      </c>
      <c r="D40" s="27">
        <v>5</v>
      </c>
      <c r="E40" s="27">
        <v>3</v>
      </c>
      <c r="F40" s="3">
        <f t="shared" si="2"/>
        <v>0.8</v>
      </c>
      <c r="G40" s="27">
        <v>0</v>
      </c>
      <c r="H40" s="27">
        <v>2</v>
      </c>
      <c r="I40" s="3">
        <f t="shared" si="3"/>
        <v>0.2</v>
      </c>
      <c r="J40" s="27"/>
      <c r="K40" s="3">
        <f t="shared" si="4"/>
        <v>0</v>
      </c>
      <c r="L40" s="11">
        <f t="shared" si="5"/>
        <v>1</v>
      </c>
    </row>
    <row r="41" spans="1:12" x14ac:dyDescent="0.2">
      <c r="A41" s="2" t="s">
        <v>14</v>
      </c>
      <c r="B41" s="27" t="s">
        <v>27</v>
      </c>
      <c r="C41" s="27">
        <v>14</v>
      </c>
      <c r="D41" s="27">
        <v>3</v>
      </c>
      <c r="E41" s="27">
        <v>1</v>
      </c>
      <c r="F41" s="3">
        <f t="shared" si="2"/>
        <v>0.2857142857142857</v>
      </c>
      <c r="G41" s="27">
        <v>4</v>
      </c>
      <c r="H41" s="27">
        <v>6</v>
      </c>
      <c r="I41" s="3">
        <f t="shared" si="3"/>
        <v>0.7142857142857143</v>
      </c>
      <c r="J41" s="27"/>
      <c r="K41" s="3">
        <f t="shared" si="4"/>
        <v>0</v>
      </c>
      <c r="L41" s="11">
        <f t="shared" si="5"/>
        <v>1</v>
      </c>
    </row>
    <row r="42" spans="1:12" x14ac:dyDescent="0.2">
      <c r="A42" s="2" t="s">
        <v>14</v>
      </c>
      <c r="B42" s="27" t="s">
        <v>28</v>
      </c>
      <c r="C42" s="27">
        <v>14</v>
      </c>
      <c r="D42" s="27">
        <v>2</v>
      </c>
      <c r="E42" s="27">
        <v>0</v>
      </c>
      <c r="F42" s="3">
        <f t="shared" si="2"/>
        <v>0.14285714285714285</v>
      </c>
      <c r="G42" s="27">
        <v>5</v>
      </c>
      <c r="H42" s="27">
        <v>7</v>
      </c>
      <c r="I42" s="3">
        <f t="shared" si="3"/>
        <v>0.8571428571428571</v>
      </c>
      <c r="J42" s="27"/>
      <c r="K42" s="3">
        <f t="shared" si="4"/>
        <v>0</v>
      </c>
      <c r="L42" s="11">
        <f t="shared" si="5"/>
        <v>1</v>
      </c>
    </row>
    <row r="43" spans="1:12" x14ac:dyDescent="0.2">
      <c r="A43" s="2" t="s">
        <v>14</v>
      </c>
      <c r="B43" s="27" t="s">
        <v>29</v>
      </c>
      <c r="C43" s="27">
        <v>12</v>
      </c>
      <c r="D43" s="27">
        <v>4</v>
      </c>
      <c r="E43" s="27">
        <v>2</v>
      </c>
      <c r="F43" s="3">
        <f t="shared" si="2"/>
        <v>0.5</v>
      </c>
      <c r="G43" s="27">
        <v>2</v>
      </c>
      <c r="H43" s="27">
        <v>4</v>
      </c>
      <c r="I43" s="3">
        <f t="shared" si="3"/>
        <v>0.5</v>
      </c>
      <c r="J43" s="27"/>
      <c r="K43" s="3">
        <f t="shared" si="4"/>
        <v>0</v>
      </c>
      <c r="L43" s="11">
        <f t="shared" si="5"/>
        <v>1</v>
      </c>
    </row>
    <row r="44" spans="1:12" x14ac:dyDescent="0.2">
      <c r="A44" s="2" t="s">
        <v>14</v>
      </c>
      <c r="B44" s="27" t="s">
        <v>30</v>
      </c>
      <c r="C44" s="27">
        <v>7</v>
      </c>
      <c r="D44" s="27">
        <v>2</v>
      </c>
      <c r="E44" s="27">
        <v>0</v>
      </c>
      <c r="F44" s="3">
        <f t="shared" si="2"/>
        <v>0.2857142857142857</v>
      </c>
      <c r="G44" s="27">
        <v>2</v>
      </c>
      <c r="H44" s="27">
        <v>3</v>
      </c>
      <c r="I44" s="3">
        <f t="shared" si="3"/>
        <v>0.7142857142857143</v>
      </c>
      <c r="J44" s="27"/>
      <c r="K44" s="3">
        <f t="shared" si="4"/>
        <v>0</v>
      </c>
      <c r="L44" s="11">
        <f t="shared" si="5"/>
        <v>1</v>
      </c>
    </row>
    <row r="45" spans="1:12" x14ac:dyDescent="0.2">
      <c r="A45" s="2" t="s">
        <v>14</v>
      </c>
      <c r="B45" s="27" t="s">
        <v>31</v>
      </c>
      <c r="C45" s="27">
        <v>13</v>
      </c>
      <c r="D45" s="27">
        <v>3</v>
      </c>
      <c r="E45" s="27">
        <v>0</v>
      </c>
      <c r="F45" s="3">
        <f t="shared" si="2"/>
        <v>0.23076923076923078</v>
      </c>
      <c r="G45" s="27">
        <v>4</v>
      </c>
      <c r="H45" s="27">
        <v>6</v>
      </c>
      <c r="I45" s="3">
        <f t="shared" si="3"/>
        <v>0.76923076923076927</v>
      </c>
      <c r="J45" s="27"/>
      <c r="K45" s="3">
        <f t="shared" si="4"/>
        <v>0</v>
      </c>
      <c r="L45" s="11">
        <f t="shared" si="5"/>
        <v>1</v>
      </c>
    </row>
    <row r="46" spans="1:12" x14ac:dyDescent="0.2">
      <c r="A46" s="2" t="s">
        <v>14</v>
      </c>
      <c r="B46" s="27" t="s">
        <v>32</v>
      </c>
      <c r="C46" s="27">
        <v>13</v>
      </c>
      <c r="D46" s="27">
        <v>4</v>
      </c>
      <c r="E46" s="27">
        <v>1</v>
      </c>
      <c r="F46" s="3">
        <f t="shared" si="2"/>
        <v>0.38461538461538464</v>
      </c>
      <c r="G46" s="27">
        <v>3</v>
      </c>
      <c r="H46" s="27">
        <v>5</v>
      </c>
      <c r="I46" s="3">
        <f t="shared" si="3"/>
        <v>0.61538461538461542</v>
      </c>
      <c r="J46" s="27"/>
      <c r="K46" s="3">
        <f t="shared" si="4"/>
        <v>0</v>
      </c>
      <c r="L46" s="11">
        <f t="shared" si="5"/>
        <v>1</v>
      </c>
    </row>
    <row r="47" spans="1:12" x14ac:dyDescent="0.2">
      <c r="A47" s="2" t="s">
        <v>14</v>
      </c>
      <c r="B47" s="27" t="s">
        <v>33</v>
      </c>
      <c r="C47" s="27">
        <v>11</v>
      </c>
      <c r="D47" s="27">
        <v>2</v>
      </c>
      <c r="E47" s="27">
        <v>1</v>
      </c>
      <c r="F47" s="3">
        <f t="shared" si="2"/>
        <v>0.27272727272727271</v>
      </c>
      <c r="G47" s="27">
        <v>3</v>
      </c>
      <c r="H47" s="27">
        <v>5</v>
      </c>
      <c r="I47" s="3">
        <f t="shared" si="3"/>
        <v>0.72727272727272729</v>
      </c>
      <c r="J47" s="27"/>
      <c r="K47" s="3">
        <f t="shared" si="4"/>
        <v>0</v>
      </c>
      <c r="L47" s="11">
        <f t="shared" si="5"/>
        <v>1</v>
      </c>
    </row>
    <row r="48" spans="1:12" x14ac:dyDescent="0.2">
      <c r="A48" s="2" t="s">
        <v>14</v>
      </c>
      <c r="B48" s="27" t="s">
        <v>34</v>
      </c>
      <c r="C48" s="27">
        <v>13</v>
      </c>
      <c r="D48" s="27">
        <v>4</v>
      </c>
      <c r="E48" s="27">
        <v>0</v>
      </c>
      <c r="F48" s="3">
        <f t="shared" si="2"/>
        <v>0.30769230769230771</v>
      </c>
      <c r="G48" s="27">
        <v>2</v>
      </c>
      <c r="H48" s="27">
        <v>6</v>
      </c>
      <c r="I48" s="3">
        <f t="shared" si="3"/>
        <v>0.61538461538461542</v>
      </c>
      <c r="J48" s="27">
        <v>1</v>
      </c>
      <c r="K48" s="3">
        <f t="shared" si="4"/>
        <v>7.6923076923076872E-2</v>
      </c>
      <c r="L48" s="11">
        <f t="shared" si="5"/>
        <v>1</v>
      </c>
    </row>
    <row r="49" spans="1:12" x14ac:dyDescent="0.2">
      <c r="A49" s="2" t="s">
        <v>14</v>
      </c>
      <c r="B49" s="27" t="s">
        <v>15</v>
      </c>
      <c r="C49" s="27">
        <v>13</v>
      </c>
      <c r="D49" s="27">
        <v>4</v>
      </c>
      <c r="E49" s="27">
        <v>0</v>
      </c>
      <c r="F49" s="3">
        <f t="shared" si="2"/>
        <v>0.30769230769230771</v>
      </c>
      <c r="G49" s="27">
        <v>3</v>
      </c>
      <c r="H49" s="27">
        <v>6</v>
      </c>
      <c r="I49" s="3">
        <f t="shared" si="3"/>
        <v>0.69230769230769229</v>
      </c>
      <c r="J49" s="27"/>
      <c r="K49" s="3">
        <f t="shared" si="4"/>
        <v>0</v>
      </c>
      <c r="L49" s="11">
        <f t="shared" si="5"/>
        <v>1</v>
      </c>
    </row>
    <row r="50" spans="1:12" x14ac:dyDescent="0.2">
      <c r="A50" s="2" t="s">
        <v>14</v>
      </c>
      <c r="B50" s="27" t="s">
        <v>35</v>
      </c>
      <c r="C50" s="27">
        <v>13</v>
      </c>
      <c r="D50" s="27">
        <v>1</v>
      </c>
      <c r="E50" s="27">
        <v>0</v>
      </c>
      <c r="F50" s="3">
        <f t="shared" si="2"/>
        <v>7.6923076923076927E-2</v>
      </c>
      <c r="G50" s="27">
        <v>6</v>
      </c>
      <c r="H50" s="27">
        <v>6</v>
      </c>
      <c r="I50" s="3">
        <f t="shared" si="3"/>
        <v>0.92307692307692313</v>
      </c>
      <c r="J50" s="27"/>
      <c r="K50" s="3">
        <f t="shared" si="4"/>
        <v>0</v>
      </c>
      <c r="L50" s="11">
        <f t="shared" si="5"/>
        <v>1</v>
      </c>
    </row>
  </sheetData>
  <mergeCells count="5">
    <mergeCell ref="A37:B37"/>
    <mergeCell ref="A1:A2"/>
    <mergeCell ref="B1:E1"/>
    <mergeCell ref="I1:K1"/>
    <mergeCell ref="I9:K9"/>
  </mergeCells>
  <dataValidations count="2">
    <dataValidation type="list" allowBlank="1" showInputMessage="1" showErrorMessage="1" sqref="N3">
      <formula1>$N$7:$N$19</formula1>
    </dataValidation>
    <dataValidation type="list" allowBlank="1" showInputMessage="1" showErrorMessage="1" sqref="B8:B33">
      <formula1>#REF!</formula1>
    </dataValidation>
  </dataValidations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50"/>
  <sheetViews>
    <sheetView topLeftCell="A16" zoomScale="85" zoomScaleNormal="85" zoomScalePageLayoutView="85" workbookViewId="0">
      <selection activeCell="B33" sqref="B33"/>
    </sheetView>
  </sheetViews>
  <sheetFormatPr baseColWidth="10" defaultColWidth="10.7109375" defaultRowHeight="15" x14ac:dyDescent="0.25"/>
  <cols>
    <col min="1" max="1" width="13.28515625" bestFit="1" customWidth="1"/>
    <col min="2" max="2" width="13.140625" bestFit="1" customWidth="1"/>
    <col min="3" max="3" width="11.7109375" bestFit="1" customWidth="1"/>
    <col min="4" max="4" width="13.140625" bestFit="1" customWidth="1"/>
    <col min="5" max="5" width="12.5703125" bestFit="1" customWidth="1"/>
    <col min="6" max="6" width="9.5703125" bestFit="1" customWidth="1"/>
    <col min="7" max="7" width="14.42578125" bestFit="1" customWidth="1"/>
    <col min="8" max="8" width="9.7109375" bestFit="1" customWidth="1"/>
    <col min="9" max="9" width="9.5703125" bestFit="1" customWidth="1"/>
    <col min="10" max="10" width="4.85546875" bestFit="1" customWidth="1"/>
    <col min="11" max="11" width="7.140625" bestFit="1" customWidth="1"/>
    <col min="12" max="12" width="9.28515625" bestFit="1" customWidth="1"/>
    <col min="13" max="13" width="12.140625" bestFit="1" customWidth="1"/>
  </cols>
  <sheetData>
    <row r="1" spans="1:14" x14ac:dyDescent="0.25">
      <c r="A1" s="58" t="s">
        <v>50</v>
      </c>
      <c r="B1" s="59" t="s">
        <v>0</v>
      </c>
      <c r="C1" s="59"/>
      <c r="D1" s="59"/>
      <c r="E1" s="59"/>
      <c r="F1" s="16"/>
      <c r="H1" s="10" t="s">
        <v>6</v>
      </c>
      <c r="I1" s="44" t="s">
        <v>88</v>
      </c>
      <c r="J1" s="48"/>
      <c r="K1" s="45"/>
      <c r="L1" s="1"/>
      <c r="M1" s="49" t="s">
        <v>12</v>
      </c>
      <c r="N1" s="50"/>
    </row>
    <row r="2" spans="1:14" x14ac:dyDescent="0.25">
      <c r="A2" s="58"/>
      <c r="B2" s="14" t="s">
        <v>1</v>
      </c>
      <c r="C2" s="14" t="s">
        <v>4</v>
      </c>
      <c r="D2" s="14" t="s">
        <v>43</v>
      </c>
      <c r="E2" s="14" t="s">
        <v>5</v>
      </c>
      <c r="F2" s="17"/>
      <c r="H2" s="10" t="s">
        <v>7</v>
      </c>
      <c r="I2" s="46">
        <f>SUM(C8:C20)</f>
        <v>0</v>
      </c>
      <c r="J2" s="46">
        <f>SUM(D8:D20)</f>
        <v>0</v>
      </c>
      <c r="K2" s="46">
        <f>I2-J2</f>
        <v>0</v>
      </c>
      <c r="L2" s="1"/>
      <c r="M2" s="4" t="s">
        <v>13</v>
      </c>
      <c r="N2" s="5" t="s">
        <v>36</v>
      </c>
    </row>
    <row r="3" spans="1:14" x14ac:dyDescent="0.2">
      <c r="A3" s="10" t="s">
        <v>2</v>
      </c>
      <c r="B3" s="15">
        <v>9</v>
      </c>
      <c r="C3" s="14">
        <v>5</v>
      </c>
      <c r="D3" s="14">
        <v>1</v>
      </c>
      <c r="E3" s="14">
        <v>3</v>
      </c>
      <c r="F3" s="18"/>
      <c r="H3" s="10" t="s">
        <v>9</v>
      </c>
      <c r="I3" s="19">
        <f>I2/B3</f>
        <v>0</v>
      </c>
      <c r="J3" s="19">
        <f>J2/B3</f>
        <v>0</v>
      </c>
      <c r="K3" s="13"/>
      <c r="L3" s="1"/>
      <c r="M3" s="6" t="s">
        <v>50</v>
      </c>
      <c r="N3" s="7" t="s">
        <v>41</v>
      </c>
    </row>
    <row r="4" spans="1:14" x14ac:dyDescent="0.2">
      <c r="A4" s="10" t="s">
        <v>3</v>
      </c>
      <c r="B4" s="15">
        <v>8</v>
      </c>
      <c r="C4" s="14">
        <v>2</v>
      </c>
      <c r="D4" s="14">
        <v>0</v>
      </c>
      <c r="E4" s="14">
        <v>6</v>
      </c>
      <c r="F4" s="18"/>
      <c r="H4" s="10" t="s">
        <v>8</v>
      </c>
      <c r="I4" s="46">
        <f>SUM(D23:D35)</f>
        <v>0</v>
      </c>
      <c r="J4" s="46">
        <f>SUM(C23:C35)</f>
        <v>0</v>
      </c>
      <c r="K4" s="13">
        <f t="shared" ref="K4" si="0">I4-J4</f>
        <v>0</v>
      </c>
      <c r="L4" s="1"/>
      <c r="M4" s="8">
        <f t="array" ref="M4">INDEX($C$38:$L$50,MATCH(1,($A$38:$A$50=$A$1)*($B$38:$B$50=$N$3),0),4)</f>
        <v>0</v>
      </c>
      <c r="N4" s="8">
        <f t="array" ref="N4">INDEX($C$38:$L$50,MATCH(1,($A$38:$A$50=$M$3)*($B$38:$B$50=$N$3),0),7)</f>
        <v>0.66666666666666663</v>
      </c>
    </row>
    <row r="5" spans="1:14" x14ac:dyDescent="0.2">
      <c r="A5" s="10" t="s">
        <v>44</v>
      </c>
      <c r="B5" s="15">
        <f>B3+B4</f>
        <v>17</v>
      </c>
      <c r="C5" s="15">
        <f t="shared" ref="C5:E5" si="1">C3+C4</f>
        <v>7</v>
      </c>
      <c r="D5" s="15">
        <f t="shared" si="1"/>
        <v>1</v>
      </c>
      <c r="E5" s="15">
        <f t="shared" si="1"/>
        <v>9</v>
      </c>
      <c r="F5" s="18"/>
      <c r="H5" s="10" t="s">
        <v>9</v>
      </c>
      <c r="I5" s="19">
        <f>I4/B4</f>
        <v>0</v>
      </c>
      <c r="J5" s="19">
        <f>J4/B4</f>
        <v>0</v>
      </c>
      <c r="K5" s="13"/>
      <c r="L5" s="1"/>
      <c r="M5" s="9" t="e">
        <f>100/M4/100</f>
        <v>#DIV/0!</v>
      </c>
      <c r="N5" s="9">
        <f>100/N4/100</f>
        <v>1.5</v>
      </c>
    </row>
    <row r="6" spans="1:14" x14ac:dyDescent="0.2">
      <c r="A6" s="1"/>
      <c r="B6" s="1"/>
      <c r="C6" s="1"/>
      <c r="D6" s="1"/>
      <c r="E6" s="1"/>
      <c r="F6" s="1"/>
      <c r="H6" s="10" t="s">
        <v>10</v>
      </c>
      <c r="I6" s="13">
        <f>I2+I4</f>
        <v>0</v>
      </c>
      <c r="J6" s="13">
        <f>J2+J4</f>
        <v>0</v>
      </c>
      <c r="K6" s="13">
        <f t="shared" ref="K6" si="2">I6-J6</f>
        <v>0</v>
      </c>
      <c r="L6" s="1"/>
      <c r="M6" s="1"/>
      <c r="N6" s="1"/>
    </row>
    <row r="7" spans="1:14" x14ac:dyDescent="0.25">
      <c r="A7" s="51" t="s">
        <v>130</v>
      </c>
      <c r="B7" s="51" t="s">
        <v>131</v>
      </c>
      <c r="C7" s="51" t="s">
        <v>132</v>
      </c>
      <c r="D7" s="51" t="s">
        <v>133</v>
      </c>
      <c r="E7" s="47" t="s">
        <v>120</v>
      </c>
      <c r="F7" s="47" t="s">
        <v>121</v>
      </c>
      <c r="H7" s="10" t="s">
        <v>9</v>
      </c>
      <c r="I7" s="19">
        <f>I6/B5</f>
        <v>0</v>
      </c>
      <c r="J7" s="19">
        <f>J6/B5</f>
        <v>0</v>
      </c>
      <c r="K7" s="13"/>
      <c r="L7" s="1"/>
      <c r="M7" s="1" t="s">
        <v>50</v>
      </c>
      <c r="N7" s="29" t="s">
        <v>49</v>
      </c>
    </row>
    <row r="8" spans="1:14" x14ac:dyDescent="0.25">
      <c r="A8" s="10" t="s">
        <v>134</v>
      </c>
      <c r="B8" s="52"/>
      <c r="C8" s="25"/>
      <c r="D8" s="25"/>
      <c r="E8" s="43" t="e">
        <f ca="1">VLOOKUP(B8,INDIRECT(A8),COLUMN(resultat!D:D),FALSE)</f>
        <v>#REF!</v>
      </c>
      <c r="F8" s="43" t="e">
        <f ca="1">VLOOKUP(B8,INDIRECT(A8),COLUMN(resultat!E2),FALSE)</f>
        <v>#REF!</v>
      </c>
      <c r="H8" s="1"/>
      <c r="I8" s="1"/>
      <c r="J8" s="1"/>
      <c r="K8" s="1"/>
      <c r="L8" s="1"/>
      <c r="M8" s="1" t="s">
        <v>50</v>
      </c>
      <c r="N8" s="12" t="s">
        <v>51</v>
      </c>
    </row>
    <row r="9" spans="1:14" x14ac:dyDescent="0.25">
      <c r="A9" s="10" t="s">
        <v>135</v>
      </c>
      <c r="B9" s="52"/>
      <c r="C9" s="25"/>
      <c r="D9" s="25"/>
      <c r="E9" s="43"/>
      <c r="F9" s="10"/>
      <c r="H9" s="10" t="s">
        <v>6</v>
      </c>
      <c r="I9" s="44" t="s">
        <v>0</v>
      </c>
      <c r="J9" s="48"/>
      <c r="K9" s="45"/>
      <c r="L9" s="1"/>
      <c r="M9" s="1" t="s">
        <v>50</v>
      </c>
      <c r="N9" s="12" t="s">
        <v>48</v>
      </c>
    </row>
    <row r="10" spans="1:14" x14ac:dyDescent="0.25">
      <c r="A10" s="10" t="s">
        <v>136</v>
      </c>
      <c r="B10" s="52"/>
      <c r="C10" s="25"/>
      <c r="D10" s="25"/>
      <c r="E10" s="43"/>
      <c r="F10" s="10"/>
      <c r="H10" s="10" t="s">
        <v>7</v>
      </c>
      <c r="I10" s="13">
        <v>187</v>
      </c>
      <c r="J10" s="46">
        <v>162</v>
      </c>
      <c r="K10" s="46">
        <v>25</v>
      </c>
      <c r="L10" s="1"/>
      <c r="M10" s="1" t="s">
        <v>50</v>
      </c>
      <c r="N10" s="12" t="s">
        <v>52</v>
      </c>
    </row>
    <row r="11" spans="1:14" x14ac:dyDescent="0.25">
      <c r="A11" s="10" t="s">
        <v>137</v>
      </c>
      <c r="B11" s="52"/>
      <c r="C11" s="25"/>
      <c r="D11" s="25"/>
      <c r="E11" s="43"/>
      <c r="F11" s="10"/>
      <c r="H11" s="10" t="s">
        <v>9</v>
      </c>
      <c r="I11" s="19">
        <v>20.777777777777779</v>
      </c>
      <c r="J11" s="19">
        <v>18</v>
      </c>
      <c r="K11" s="13"/>
      <c r="L11" s="1"/>
      <c r="M11" s="1" t="s">
        <v>50</v>
      </c>
      <c r="N11" s="12" t="s">
        <v>53</v>
      </c>
    </row>
    <row r="12" spans="1:14" x14ac:dyDescent="0.25">
      <c r="A12" s="10" t="s">
        <v>138</v>
      </c>
      <c r="B12" s="52"/>
      <c r="C12" s="25"/>
      <c r="D12" s="25"/>
      <c r="E12" s="43"/>
      <c r="F12" s="10"/>
      <c r="H12" s="10" t="s">
        <v>8</v>
      </c>
      <c r="I12" s="46">
        <v>116</v>
      </c>
      <c r="J12" s="46">
        <v>230</v>
      </c>
      <c r="K12" s="13">
        <v>-114</v>
      </c>
      <c r="L12" s="1"/>
      <c r="M12" s="1" t="s">
        <v>50</v>
      </c>
      <c r="N12" s="12" t="s">
        <v>54</v>
      </c>
    </row>
    <row r="13" spans="1:14" x14ac:dyDescent="0.25">
      <c r="A13" s="10" t="s">
        <v>139</v>
      </c>
      <c r="B13" s="52"/>
      <c r="C13" s="25"/>
      <c r="D13" s="25"/>
      <c r="E13" s="43"/>
      <c r="F13" s="10"/>
      <c r="H13" s="10" t="s">
        <v>9</v>
      </c>
      <c r="I13" s="19">
        <v>14.5</v>
      </c>
      <c r="J13" s="19">
        <v>28.75</v>
      </c>
      <c r="K13" s="13"/>
      <c r="L13" s="1"/>
      <c r="M13" s="1" t="s">
        <v>50</v>
      </c>
      <c r="N13" s="12" t="s">
        <v>55</v>
      </c>
    </row>
    <row r="14" spans="1:14" x14ac:dyDescent="0.25">
      <c r="A14" s="10" t="s">
        <v>140</v>
      </c>
      <c r="B14" s="52"/>
      <c r="C14" s="25"/>
      <c r="D14" s="25"/>
      <c r="E14" s="43"/>
      <c r="F14" s="10"/>
      <c r="H14" s="10" t="s">
        <v>10</v>
      </c>
      <c r="I14" s="13">
        <v>303</v>
      </c>
      <c r="J14" s="13">
        <v>392</v>
      </c>
      <c r="K14" s="13">
        <v>-89</v>
      </c>
      <c r="L14" s="1"/>
      <c r="M14" s="1" t="s">
        <v>50</v>
      </c>
      <c r="N14" s="12" t="s">
        <v>56</v>
      </c>
    </row>
    <row r="15" spans="1:14" x14ac:dyDescent="0.25">
      <c r="A15" s="10" t="s">
        <v>141</v>
      </c>
      <c r="B15" s="52"/>
      <c r="C15" s="25"/>
      <c r="D15" s="25"/>
      <c r="E15" s="43"/>
      <c r="F15" s="10"/>
      <c r="H15" s="10" t="s">
        <v>9</v>
      </c>
      <c r="I15" s="19">
        <v>17.823529411764707</v>
      </c>
      <c r="J15" s="19">
        <v>23.058823529411764</v>
      </c>
      <c r="K15" s="13"/>
      <c r="L15" s="1"/>
      <c r="M15" s="1" t="s">
        <v>50</v>
      </c>
      <c r="N15" s="12" t="s">
        <v>57</v>
      </c>
    </row>
    <row r="16" spans="1:14" x14ac:dyDescent="0.25">
      <c r="A16" s="10" t="s">
        <v>142</v>
      </c>
      <c r="B16" s="52"/>
      <c r="C16" s="25"/>
      <c r="D16" s="25"/>
      <c r="E16" s="43"/>
      <c r="F16" s="10"/>
      <c r="H16" s="1"/>
      <c r="I16" s="1"/>
      <c r="J16" s="1"/>
      <c r="K16" s="1"/>
      <c r="L16" s="1"/>
      <c r="M16" s="1" t="s">
        <v>50</v>
      </c>
      <c r="N16" s="12" t="s">
        <v>58</v>
      </c>
    </row>
    <row r="17" spans="1:14" x14ac:dyDescent="0.25">
      <c r="A17" s="10" t="s">
        <v>143</v>
      </c>
      <c r="B17" s="52"/>
      <c r="C17" s="25"/>
      <c r="D17" s="25"/>
      <c r="E17" s="43"/>
      <c r="F17" s="10"/>
      <c r="H17" s="10" t="s">
        <v>6</v>
      </c>
      <c r="I17" s="44"/>
      <c r="J17" s="48"/>
      <c r="K17" s="45"/>
      <c r="L17" s="1"/>
      <c r="M17" s="1" t="s">
        <v>50</v>
      </c>
      <c r="N17" s="12" t="s">
        <v>59</v>
      </c>
    </row>
    <row r="18" spans="1:14" x14ac:dyDescent="0.25">
      <c r="A18" s="10" t="s">
        <v>144</v>
      </c>
      <c r="B18" s="52"/>
      <c r="C18" s="25"/>
      <c r="D18" s="25"/>
      <c r="E18" s="43"/>
      <c r="F18" s="10"/>
      <c r="H18" s="10" t="s">
        <v>7</v>
      </c>
      <c r="I18" s="13"/>
      <c r="J18" s="46"/>
      <c r="K18" s="46"/>
      <c r="L18" s="1"/>
      <c r="M18" s="1" t="s">
        <v>50</v>
      </c>
      <c r="N18" s="12" t="s">
        <v>60</v>
      </c>
    </row>
    <row r="19" spans="1:14" x14ac:dyDescent="0.25">
      <c r="A19" s="10" t="s">
        <v>145</v>
      </c>
      <c r="B19" s="52"/>
      <c r="C19" s="25"/>
      <c r="D19" s="25"/>
      <c r="E19" s="43"/>
      <c r="F19" s="10"/>
      <c r="H19" s="10" t="s">
        <v>9</v>
      </c>
      <c r="I19" s="19"/>
      <c r="J19" s="19"/>
      <c r="K19" s="13"/>
      <c r="L19" s="1"/>
      <c r="M19" s="1" t="s">
        <v>50</v>
      </c>
      <c r="N19" s="12" t="s">
        <v>61</v>
      </c>
    </row>
    <row r="20" spans="1:14" x14ac:dyDescent="0.25">
      <c r="A20" s="10" t="s">
        <v>146</v>
      </c>
      <c r="B20" s="52"/>
      <c r="C20" s="25"/>
      <c r="D20" s="25"/>
      <c r="E20" s="43"/>
      <c r="F20" s="10"/>
      <c r="H20" s="10" t="s">
        <v>8</v>
      </c>
      <c r="I20" s="46"/>
      <c r="J20" s="46"/>
      <c r="K20" s="13"/>
      <c r="L20" s="1"/>
      <c r="M20" s="1"/>
      <c r="N20" s="1"/>
    </row>
    <row r="21" spans="1:14" x14ac:dyDescent="0.25">
      <c r="A21" s="10" t="s">
        <v>147</v>
      </c>
      <c r="B21" s="52"/>
      <c r="C21" s="25"/>
      <c r="D21" s="25"/>
      <c r="E21" s="43"/>
      <c r="F21" s="10"/>
      <c r="H21" s="10" t="s">
        <v>9</v>
      </c>
      <c r="I21" s="19"/>
      <c r="J21" s="19"/>
      <c r="K21" s="13"/>
      <c r="L21" s="1"/>
      <c r="M21" s="1"/>
      <c r="N21" s="1"/>
    </row>
    <row r="22" spans="1:14" x14ac:dyDescent="0.25">
      <c r="A22" s="10" t="s">
        <v>148</v>
      </c>
      <c r="B22" s="52"/>
      <c r="C22" s="25"/>
      <c r="D22" s="25"/>
      <c r="E22" s="43"/>
      <c r="F22" s="10"/>
      <c r="H22" s="10" t="s">
        <v>10</v>
      </c>
      <c r="I22" s="13"/>
      <c r="J22" s="13"/>
      <c r="K22" s="13"/>
      <c r="L22" s="1"/>
      <c r="M22" s="1"/>
      <c r="N22" s="1"/>
    </row>
    <row r="23" spans="1:14" x14ac:dyDescent="0.25">
      <c r="A23" s="10" t="s">
        <v>149</v>
      </c>
      <c r="B23" s="52"/>
      <c r="C23" s="25"/>
      <c r="D23" s="25"/>
      <c r="E23" s="43"/>
      <c r="F23" s="10"/>
      <c r="H23" s="10" t="s">
        <v>9</v>
      </c>
      <c r="I23" s="19"/>
      <c r="J23" s="19"/>
      <c r="K23" s="13"/>
      <c r="L23" s="1"/>
      <c r="M23" s="1"/>
      <c r="N23" s="1"/>
    </row>
    <row r="24" spans="1:14" x14ac:dyDescent="0.25">
      <c r="A24" s="10" t="s">
        <v>150</v>
      </c>
      <c r="B24" s="52"/>
      <c r="C24" s="25"/>
      <c r="D24" s="25"/>
      <c r="E24" s="43"/>
      <c r="F24" s="10"/>
      <c r="H24" s="1"/>
      <c r="I24" s="1"/>
      <c r="J24" s="1"/>
      <c r="K24" s="1"/>
      <c r="L24" s="1"/>
      <c r="M24" s="1"/>
      <c r="N24" s="1"/>
    </row>
    <row r="25" spans="1:14" x14ac:dyDescent="0.25">
      <c r="A25" s="10" t="s">
        <v>151</v>
      </c>
      <c r="B25" s="52"/>
      <c r="C25" s="25"/>
      <c r="D25" s="25"/>
      <c r="E25" s="43"/>
      <c r="F25" s="10"/>
      <c r="H25" s="10" t="s">
        <v>6</v>
      </c>
      <c r="I25" s="44"/>
      <c r="J25" s="48"/>
      <c r="K25" s="45"/>
      <c r="L25" s="1"/>
      <c r="M25" s="1"/>
      <c r="N25" s="1"/>
    </row>
    <row r="26" spans="1:14" x14ac:dyDescent="0.25">
      <c r="A26" s="10" t="s">
        <v>152</v>
      </c>
      <c r="B26" s="52"/>
      <c r="C26" s="25"/>
      <c r="D26" s="25"/>
      <c r="E26" s="43"/>
      <c r="F26" s="10"/>
      <c r="H26" s="10" t="s">
        <v>7</v>
      </c>
      <c r="I26" s="13"/>
      <c r="J26" s="46"/>
      <c r="K26" s="46"/>
      <c r="L26" s="1"/>
      <c r="M26" s="1"/>
      <c r="N26" s="1"/>
    </row>
    <row r="27" spans="1:14" x14ac:dyDescent="0.25">
      <c r="A27" s="10" t="s">
        <v>153</v>
      </c>
      <c r="B27" s="52"/>
      <c r="C27" s="25"/>
      <c r="D27" s="25"/>
      <c r="E27" s="43"/>
      <c r="F27" s="10"/>
      <c r="H27" s="10" t="s">
        <v>9</v>
      </c>
      <c r="I27" s="19"/>
      <c r="J27" s="19"/>
      <c r="K27" s="13"/>
      <c r="L27" s="1"/>
      <c r="M27" s="1"/>
      <c r="N27" s="1"/>
    </row>
    <row r="28" spans="1:14" x14ac:dyDescent="0.25">
      <c r="A28" s="10" t="s">
        <v>154</v>
      </c>
      <c r="B28" s="52"/>
      <c r="C28" s="25"/>
      <c r="D28" s="25"/>
      <c r="E28" s="43"/>
      <c r="F28" s="10"/>
      <c r="H28" s="10" t="s">
        <v>8</v>
      </c>
      <c r="I28" s="46"/>
      <c r="J28" s="46"/>
      <c r="K28" s="13"/>
      <c r="L28" s="1"/>
      <c r="M28" s="1"/>
      <c r="N28" s="1"/>
    </row>
    <row r="29" spans="1:14" x14ac:dyDescent="0.25">
      <c r="A29" s="10" t="s">
        <v>155</v>
      </c>
      <c r="B29" s="52"/>
      <c r="C29" s="25"/>
      <c r="D29" s="25"/>
      <c r="E29" s="43"/>
      <c r="F29" s="10"/>
      <c r="H29" s="10" t="s">
        <v>9</v>
      </c>
      <c r="I29" s="19"/>
      <c r="J29" s="19"/>
      <c r="K29" s="13"/>
      <c r="L29" s="1"/>
      <c r="M29" s="1"/>
      <c r="N29" s="1"/>
    </row>
    <row r="30" spans="1:14" x14ac:dyDescent="0.25">
      <c r="A30" s="10" t="s">
        <v>156</v>
      </c>
      <c r="B30" s="52"/>
      <c r="C30" s="25"/>
      <c r="D30" s="25"/>
      <c r="E30" s="43"/>
      <c r="F30" s="10"/>
      <c r="H30" s="10" t="s">
        <v>10</v>
      </c>
      <c r="I30" s="13"/>
      <c r="J30" s="13"/>
      <c r="K30" s="13"/>
      <c r="L30" s="1"/>
      <c r="M30" s="1"/>
      <c r="N30" s="1"/>
    </row>
    <row r="31" spans="1:14" x14ac:dyDescent="0.25">
      <c r="A31" s="10" t="s">
        <v>157</v>
      </c>
      <c r="B31" s="52"/>
      <c r="C31" s="25"/>
      <c r="D31" s="25"/>
      <c r="E31" s="43"/>
      <c r="F31" s="10"/>
      <c r="H31" s="10" t="s">
        <v>9</v>
      </c>
      <c r="I31" s="19"/>
      <c r="J31" s="19"/>
      <c r="K31" s="13"/>
      <c r="L31" s="1"/>
      <c r="M31" s="1"/>
      <c r="N31" s="1"/>
    </row>
    <row r="32" spans="1:14" x14ac:dyDescent="0.25">
      <c r="A32" s="10" t="s">
        <v>158</v>
      </c>
      <c r="B32" s="52"/>
      <c r="C32" s="25"/>
      <c r="D32" s="25"/>
      <c r="E32" s="43"/>
      <c r="F32" s="10"/>
      <c r="H32" s="1"/>
      <c r="I32" s="1"/>
      <c r="J32" s="1"/>
      <c r="K32" s="1"/>
      <c r="L32" s="1"/>
      <c r="M32" s="1"/>
      <c r="N32" s="1"/>
    </row>
    <row r="33" spans="1:14" x14ac:dyDescent="0.25">
      <c r="A33" s="10" t="s">
        <v>159</v>
      </c>
      <c r="B33" s="52"/>
      <c r="C33" s="25"/>
      <c r="D33" s="25"/>
      <c r="E33" s="43"/>
      <c r="F33" s="10"/>
      <c r="H33" s="1"/>
      <c r="I33" s="1"/>
      <c r="J33" s="1"/>
      <c r="K33" s="1"/>
      <c r="L33" s="1"/>
      <c r="M33" s="1"/>
      <c r="N33" s="1"/>
    </row>
    <row r="34" spans="1:14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</row>
    <row r="36" spans="1:14" x14ac:dyDescent="0.25">
      <c r="A36" s="1"/>
      <c r="B36" s="1"/>
      <c r="C36" s="1"/>
      <c r="D36" s="1"/>
      <c r="E36" s="1"/>
      <c r="F36" s="1"/>
      <c r="M36" s="28"/>
    </row>
    <row r="37" spans="1:14" x14ac:dyDescent="0.25">
      <c r="A37" s="56" t="s">
        <v>16</v>
      </c>
      <c r="B37" s="57"/>
      <c r="C37" s="46" t="s">
        <v>17</v>
      </c>
      <c r="D37" s="46" t="s">
        <v>18</v>
      </c>
      <c r="E37" s="46" t="s">
        <v>19</v>
      </c>
      <c r="F37" s="46" t="s">
        <v>20</v>
      </c>
      <c r="G37" s="27" t="s">
        <v>21</v>
      </c>
      <c r="H37" s="27" t="s">
        <v>22</v>
      </c>
      <c r="I37" s="27" t="s">
        <v>23</v>
      </c>
      <c r="J37" s="27" t="s">
        <v>21</v>
      </c>
      <c r="K37" s="27" t="s">
        <v>11</v>
      </c>
      <c r="L37" s="27" t="s">
        <v>21</v>
      </c>
    </row>
    <row r="38" spans="1:14" x14ac:dyDescent="0.25">
      <c r="A38" s="2" t="s">
        <v>24</v>
      </c>
      <c r="B38" s="14" t="s">
        <v>14</v>
      </c>
      <c r="C38" s="15">
        <v>8</v>
      </c>
      <c r="D38" s="14">
        <v>3</v>
      </c>
      <c r="E38" s="15">
        <v>2</v>
      </c>
      <c r="F38" s="3">
        <f t="shared" ref="F38:F50" si="3">(D38+E38)/C38</f>
        <v>0.625</v>
      </c>
      <c r="G38" s="14">
        <v>0</v>
      </c>
      <c r="H38" s="14">
        <v>3</v>
      </c>
      <c r="I38" s="3">
        <f t="shared" ref="I38:I50" si="4">(G38+H38)/C38</f>
        <v>0.375</v>
      </c>
      <c r="J38" s="14"/>
      <c r="K38" s="3">
        <f t="shared" ref="K38:K50" si="5">100%-(F38+I38)</f>
        <v>0</v>
      </c>
      <c r="L38" s="11">
        <f t="shared" ref="L38:L50" si="6">SUM(F38+I38+K38)</f>
        <v>1</v>
      </c>
    </row>
    <row r="39" spans="1:14" x14ac:dyDescent="0.25">
      <c r="A39" s="2" t="s">
        <v>24</v>
      </c>
      <c r="B39" s="14" t="s">
        <v>25</v>
      </c>
      <c r="C39" s="15">
        <v>11</v>
      </c>
      <c r="D39" s="14">
        <v>3</v>
      </c>
      <c r="E39" s="15">
        <v>0</v>
      </c>
      <c r="F39" s="3">
        <f t="shared" si="3"/>
        <v>0.27272727272727271</v>
      </c>
      <c r="G39" s="14">
        <v>2</v>
      </c>
      <c r="H39" s="14">
        <v>6</v>
      </c>
      <c r="I39" s="3">
        <f t="shared" si="4"/>
        <v>0.72727272727272729</v>
      </c>
      <c r="J39" s="14"/>
      <c r="K39" s="3">
        <f t="shared" si="5"/>
        <v>0</v>
      </c>
      <c r="L39" s="11">
        <f t="shared" si="6"/>
        <v>1</v>
      </c>
    </row>
    <row r="40" spans="1:14" x14ac:dyDescent="0.25">
      <c r="A40" s="2" t="s">
        <v>24</v>
      </c>
      <c r="B40" s="2" t="s">
        <v>26</v>
      </c>
      <c r="C40" s="15">
        <v>15</v>
      </c>
      <c r="D40" s="14">
        <v>7</v>
      </c>
      <c r="E40" s="15">
        <v>1</v>
      </c>
      <c r="F40" s="3">
        <f t="shared" si="3"/>
        <v>0.53333333333333333</v>
      </c>
      <c r="G40" s="14">
        <v>0</v>
      </c>
      <c r="H40" s="14">
        <v>6</v>
      </c>
      <c r="I40" s="3">
        <f t="shared" si="4"/>
        <v>0.4</v>
      </c>
      <c r="J40" s="14">
        <v>1</v>
      </c>
      <c r="K40" s="3">
        <f t="shared" si="5"/>
        <v>6.6666666666666652E-2</v>
      </c>
      <c r="L40" s="11">
        <f t="shared" si="6"/>
        <v>1</v>
      </c>
    </row>
    <row r="41" spans="1:14" x14ac:dyDescent="0.25">
      <c r="A41" s="2" t="s">
        <v>24</v>
      </c>
      <c r="B41" s="14" t="s">
        <v>27</v>
      </c>
      <c r="C41" s="15">
        <v>17</v>
      </c>
      <c r="D41" s="14">
        <v>5</v>
      </c>
      <c r="E41" s="15">
        <v>1</v>
      </c>
      <c r="F41" s="3">
        <f t="shared" si="3"/>
        <v>0.35294117647058826</v>
      </c>
      <c r="G41" s="14">
        <v>1</v>
      </c>
      <c r="H41" s="14">
        <v>7</v>
      </c>
      <c r="I41" s="3">
        <f t="shared" si="4"/>
        <v>0.47058823529411764</v>
      </c>
      <c r="J41" s="14">
        <v>3</v>
      </c>
      <c r="K41" s="3">
        <f t="shared" si="5"/>
        <v>0.17647058823529416</v>
      </c>
      <c r="L41" s="11">
        <f t="shared" si="6"/>
        <v>1</v>
      </c>
    </row>
    <row r="42" spans="1:14" x14ac:dyDescent="0.25">
      <c r="A42" s="2" t="s">
        <v>24</v>
      </c>
      <c r="B42" s="14" t="s">
        <v>28</v>
      </c>
      <c r="C42" s="15">
        <v>17</v>
      </c>
      <c r="D42" s="14">
        <v>6</v>
      </c>
      <c r="E42" s="15">
        <v>0</v>
      </c>
      <c r="F42" s="3">
        <f t="shared" si="3"/>
        <v>0.35294117647058826</v>
      </c>
      <c r="G42" s="14">
        <v>2</v>
      </c>
      <c r="H42" s="14">
        <v>8</v>
      </c>
      <c r="I42" s="3">
        <f t="shared" si="4"/>
        <v>0.58823529411764708</v>
      </c>
      <c r="J42" s="14">
        <v>1</v>
      </c>
      <c r="K42" s="3">
        <f t="shared" si="5"/>
        <v>5.8823529411764719E-2</v>
      </c>
      <c r="L42" s="11">
        <f t="shared" si="6"/>
        <v>1</v>
      </c>
    </row>
    <row r="43" spans="1:14" x14ac:dyDescent="0.25">
      <c r="A43" s="2" t="s">
        <v>24</v>
      </c>
      <c r="B43" s="14" t="s">
        <v>29</v>
      </c>
      <c r="C43" s="15">
        <v>7</v>
      </c>
      <c r="D43" s="14">
        <v>3</v>
      </c>
      <c r="E43" s="15">
        <v>1</v>
      </c>
      <c r="F43" s="3">
        <f t="shared" si="3"/>
        <v>0.5714285714285714</v>
      </c>
      <c r="G43" s="14">
        <v>1</v>
      </c>
      <c r="H43" s="14">
        <v>1</v>
      </c>
      <c r="I43" s="3">
        <f t="shared" si="4"/>
        <v>0.2857142857142857</v>
      </c>
      <c r="J43" s="14">
        <v>1</v>
      </c>
      <c r="K43" s="3">
        <f t="shared" si="5"/>
        <v>0.1428571428571429</v>
      </c>
      <c r="L43" s="11">
        <f t="shared" si="6"/>
        <v>1</v>
      </c>
    </row>
    <row r="44" spans="1:14" x14ac:dyDescent="0.25">
      <c r="A44" s="2" t="s">
        <v>24</v>
      </c>
      <c r="B44" s="14" t="s">
        <v>30</v>
      </c>
      <c r="C44" s="15">
        <v>7</v>
      </c>
      <c r="D44" s="14">
        <v>2</v>
      </c>
      <c r="E44" s="15">
        <v>1</v>
      </c>
      <c r="F44" s="3">
        <f t="shared" si="3"/>
        <v>0.42857142857142855</v>
      </c>
      <c r="G44" s="14">
        <v>0</v>
      </c>
      <c r="H44" s="14">
        <v>3</v>
      </c>
      <c r="I44" s="3">
        <f t="shared" si="4"/>
        <v>0.42857142857142855</v>
      </c>
      <c r="J44" s="14">
        <v>1</v>
      </c>
      <c r="K44" s="3">
        <f t="shared" si="5"/>
        <v>0.1428571428571429</v>
      </c>
      <c r="L44" s="11">
        <f t="shared" si="6"/>
        <v>1</v>
      </c>
    </row>
    <row r="45" spans="1:14" x14ac:dyDescent="0.25">
      <c r="A45" s="2" t="s">
        <v>24</v>
      </c>
      <c r="B45" s="14" t="s">
        <v>31</v>
      </c>
      <c r="C45" s="15">
        <v>18</v>
      </c>
      <c r="D45" s="14">
        <v>5</v>
      </c>
      <c r="E45" s="15">
        <v>2</v>
      </c>
      <c r="F45" s="3">
        <f t="shared" si="3"/>
        <v>0.3888888888888889</v>
      </c>
      <c r="G45" s="14">
        <v>4</v>
      </c>
      <c r="H45" s="14">
        <v>7</v>
      </c>
      <c r="I45" s="3">
        <f t="shared" si="4"/>
        <v>0.61111111111111116</v>
      </c>
      <c r="J45" s="14"/>
      <c r="K45" s="3">
        <f t="shared" si="5"/>
        <v>0</v>
      </c>
      <c r="L45" s="11">
        <f t="shared" si="6"/>
        <v>1</v>
      </c>
    </row>
    <row r="46" spans="1:14" x14ac:dyDescent="0.25">
      <c r="A46" s="2" t="s">
        <v>24</v>
      </c>
      <c r="B46" s="14" t="s">
        <v>32</v>
      </c>
      <c r="C46" s="15">
        <v>18</v>
      </c>
      <c r="D46" s="14">
        <v>8</v>
      </c>
      <c r="E46" s="15">
        <v>1</v>
      </c>
      <c r="F46" s="3">
        <f t="shared" si="3"/>
        <v>0.5</v>
      </c>
      <c r="G46" s="14">
        <v>1</v>
      </c>
      <c r="H46" s="14">
        <v>8</v>
      </c>
      <c r="I46" s="3">
        <f t="shared" si="4"/>
        <v>0.5</v>
      </c>
      <c r="J46" s="14"/>
      <c r="K46" s="3">
        <f t="shared" si="5"/>
        <v>0</v>
      </c>
      <c r="L46" s="11">
        <f t="shared" si="6"/>
        <v>1</v>
      </c>
    </row>
    <row r="47" spans="1:14" x14ac:dyDescent="0.25">
      <c r="A47" s="2" t="s">
        <v>24</v>
      </c>
      <c r="B47" s="14" t="s">
        <v>33</v>
      </c>
      <c r="C47" s="15">
        <v>3</v>
      </c>
      <c r="D47" s="14">
        <v>0</v>
      </c>
      <c r="E47" s="15">
        <v>0</v>
      </c>
      <c r="F47" s="3">
        <f t="shared" si="3"/>
        <v>0</v>
      </c>
      <c r="G47" s="14">
        <v>1</v>
      </c>
      <c r="H47" s="14">
        <v>1</v>
      </c>
      <c r="I47" s="3">
        <f t="shared" si="4"/>
        <v>0.66666666666666663</v>
      </c>
      <c r="J47" s="14">
        <v>1</v>
      </c>
      <c r="K47" s="3">
        <f t="shared" si="5"/>
        <v>0.33333333333333337</v>
      </c>
      <c r="L47" s="11">
        <f t="shared" si="6"/>
        <v>1</v>
      </c>
    </row>
    <row r="48" spans="1:14" x14ac:dyDescent="0.25">
      <c r="A48" s="2" t="s">
        <v>24</v>
      </c>
      <c r="B48" s="14" t="s">
        <v>34</v>
      </c>
      <c r="C48" s="15">
        <v>15</v>
      </c>
      <c r="D48" s="14">
        <v>2</v>
      </c>
      <c r="E48" s="15">
        <v>1</v>
      </c>
      <c r="F48" s="3">
        <f t="shared" si="3"/>
        <v>0.2</v>
      </c>
      <c r="G48" s="14">
        <v>5</v>
      </c>
      <c r="H48" s="14">
        <v>7</v>
      </c>
      <c r="I48" s="3">
        <f t="shared" si="4"/>
        <v>0.8</v>
      </c>
      <c r="J48" s="14"/>
      <c r="K48" s="3">
        <f t="shared" si="5"/>
        <v>0</v>
      </c>
      <c r="L48" s="11">
        <f t="shared" si="6"/>
        <v>1</v>
      </c>
    </row>
    <row r="49" spans="1:12" x14ac:dyDescent="0.25">
      <c r="A49" s="2" t="s">
        <v>24</v>
      </c>
      <c r="B49" s="14" t="s">
        <v>15</v>
      </c>
      <c r="C49" s="15">
        <v>17</v>
      </c>
      <c r="D49" s="14">
        <v>4</v>
      </c>
      <c r="E49" s="15">
        <v>1</v>
      </c>
      <c r="F49" s="3">
        <f t="shared" si="3"/>
        <v>0.29411764705882354</v>
      </c>
      <c r="G49" s="14">
        <v>3</v>
      </c>
      <c r="H49" s="14">
        <v>7</v>
      </c>
      <c r="I49" s="3">
        <f t="shared" si="4"/>
        <v>0.58823529411764708</v>
      </c>
      <c r="J49" s="14">
        <v>2</v>
      </c>
      <c r="K49" s="3">
        <f t="shared" si="5"/>
        <v>0.11764705882352944</v>
      </c>
      <c r="L49" s="11">
        <f t="shared" si="6"/>
        <v>1</v>
      </c>
    </row>
    <row r="50" spans="1:12" x14ac:dyDescent="0.25">
      <c r="A50" s="2" t="s">
        <v>24</v>
      </c>
      <c r="B50" s="14" t="s">
        <v>35</v>
      </c>
      <c r="C50" s="15">
        <v>18</v>
      </c>
      <c r="D50" s="14">
        <v>6</v>
      </c>
      <c r="E50" s="15">
        <v>0</v>
      </c>
      <c r="F50" s="3">
        <f t="shared" si="3"/>
        <v>0.33333333333333331</v>
      </c>
      <c r="G50" s="14">
        <v>3</v>
      </c>
      <c r="H50" s="14">
        <v>9</v>
      </c>
      <c r="I50" s="3">
        <f t="shared" si="4"/>
        <v>0.66666666666666663</v>
      </c>
      <c r="J50" s="14"/>
      <c r="K50" s="3">
        <f t="shared" si="5"/>
        <v>0</v>
      </c>
      <c r="L50" s="11">
        <f t="shared" si="6"/>
        <v>1</v>
      </c>
    </row>
  </sheetData>
  <mergeCells count="3">
    <mergeCell ref="A37:B37"/>
    <mergeCell ref="A1:A2"/>
    <mergeCell ref="B1:E1"/>
  </mergeCells>
  <dataValidations count="2">
    <dataValidation type="list" allowBlank="1" showInputMessage="1" showErrorMessage="1" sqref="N3">
      <formula1>$N$7:$N$19</formula1>
    </dataValidation>
    <dataValidation type="list" allowBlank="1" showInputMessage="1" showErrorMessage="1" sqref="B8:B33">
      <formula1>#REF!</formula1>
    </dataValidation>
  </dataValidations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M50"/>
  <sheetViews>
    <sheetView zoomScale="85" zoomScaleNormal="85" zoomScalePageLayoutView="85" workbookViewId="0">
      <selection activeCell="A7" sqref="A7:F33"/>
    </sheetView>
  </sheetViews>
  <sheetFormatPr baseColWidth="10" defaultColWidth="10.7109375" defaultRowHeight="15" x14ac:dyDescent="0.25"/>
  <cols>
    <col min="1" max="1" width="13.28515625" bestFit="1" customWidth="1"/>
    <col min="2" max="2" width="13.140625" bestFit="1" customWidth="1"/>
    <col min="3" max="3" width="11.7109375" bestFit="1" customWidth="1"/>
    <col min="4" max="4" width="13.140625" bestFit="1" customWidth="1"/>
    <col min="5" max="5" width="12.5703125" bestFit="1" customWidth="1"/>
    <col min="6" max="6" width="9.5703125" bestFit="1" customWidth="1"/>
    <col min="7" max="7" width="14.42578125" bestFit="1" customWidth="1"/>
    <col min="8" max="8" width="9.7109375" bestFit="1" customWidth="1"/>
    <col min="9" max="9" width="9.5703125" bestFit="1" customWidth="1"/>
    <col min="10" max="10" width="4.140625" bestFit="1" customWidth="1"/>
    <col min="11" max="11" width="7.140625" bestFit="1" customWidth="1"/>
    <col min="12" max="12" width="9.7109375" bestFit="1" customWidth="1"/>
    <col min="13" max="13" width="12.140625" bestFit="1" customWidth="1"/>
  </cols>
  <sheetData>
    <row r="1" spans="1:13" x14ac:dyDescent="0.25">
      <c r="A1" s="63" t="s">
        <v>51</v>
      </c>
      <c r="B1" s="56" t="s">
        <v>0</v>
      </c>
      <c r="C1" s="60"/>
      <c r="D1" s="60"/>
      <c r="E1" s="57"/>
      <c r="F1" s="16"/>
      <c r="G1" s="10" t="s">
        <v>6</v>
      </c>
      <c r="H1" s="56" t="s">
        <v>88</v>
      </c>
      <c r="I1" s="60"/>
      <c r="J1" s="57"/>
      <c r="K1" s="1"/>
      <c r="L1" s="61" t="s">
        <v>12</v>
      </c>
      <c r="M1" s="62"/>
    </row>
    <row r="2" spans="1:13" x14ac:dyDescent="0.25">
      <c r="A2" s="64"/>
      <c r="B2" s="27" t="s">
        <v>1</v>
      </c>
      <c r="C2" s="27" t="s">
        <v>4</v>
      </c>
      <c r="D2" s="27" t="s">
        <v>43</v>
      </c>
      <c r="E2" s="27" t="s">
        <v>5</v>
      </c>
      <c r="F2" s="17"/>
      <c r="G2" s="10" t="s">
        <v>7</v>
      </c>
      <c r="H2" s="30">
        <f>SUM(C8:C20)</f>
        <v>0</v>
      </c>
      <c r="I2" s="30">
        <f>SUM(D8:D20)</f>
        <v>0</v>
      </c>
      <c r="J2" s="30">
        <f>H2-I2</f>
        <v>0</v>
      </c>
      <c r="K2" s="1"/>
      <c r="L2" s="4" t="s">
        <v>13</v>
      </c>
      <c r="M2" s="5" t="s">
        <v>36</v>
      </c>
    </row>
    <row r="3" spans="1:13" x14ac:dyDescent="0.2">
      <c r="A3" s="10" t="s">
        <v>2</v>
      </c>
      <c r="B3" s="15">
        <v>9</v>
      </c>
      <c r="C3" s="27">
        <v>9</v>
      </c>
      <c r="D3" s="27">
        <v>0</v>
      </c>
      <c r="E3" s="27">
        <v>0</v>
      </c>
      <c r="F3" s="18"/>
      <c r="G3" s="10" t="s">
        <v>9</v>
      </c>
      <c r="H3" s="19">
        <f>H2/B3</f>
        <v>0</v>
      </c>
      <c r="I3" s="19">
        <f>I2/B3</f>
        <v>0</v>
      </c>
      <c r="J3" s="13"/>
      <c r="K3" s="1"/>
      <c r="L3" s="6" t="s">
        <v>51</v>
      </c>
      <c r="M3" s="7" t="s">
        <v>41</v>
      </c>
    </row>
    <row r="4" spans="1:13" x14ac:dyDescent="0.2">
      <c r="A4" s="10" t="s">
        <v>3</v>
      </c>
      <c r="B4" s="15">
        <v>8</v>
      </c>
      <c r="C4" s="27">
        <v>4</v>
      </c>
      <c r="D4" s="27">
        <v>1</v>
      </c>
      <c r="E4" s="27">
        <v>3</v>
      </c>
      <c r="F4" s="18"/>
      <c r="G4" s="10" t="s">
        <v>8</v>
      </c>
      <c r="H4" s="30" t="e">
        <f ca="1">SUM(D23:D35)</f>
        <v>#REF!</v>
      </c>
      <c r="I4" s="30" t="e">
        <f ca="1">SUM(C23:C35)</f>
        <v>#REF!</v>
      </c>
      <c r="J4" s="13" t="e">
        <f t="shared" ref="J4" ca="1" si="0">H4-I4</f>
        <v>#REF!</v>
      </c>
      <c r="K4" s="1"/>
      <c r="L4" s="8">
        <f t="array" ref="L4">INDEX($C$38:$L$50,MATCH(1,($A$38:$A$50=$A$1)*($B$38:$B$50=$M$3),0),4)</f>
        <v>0.66666666666666663</v>
      </c>
      <c r="M4" s="8">
        <f t="array" ref="M4">INDEX($C$38:$L$50,MATCH(1,($A$38:$A$50=$L$3)*($B$38:$B$50=$M$3),0),7)</f>
        <v>0.33333333333333331</v>
      </c>
    </row>
    <row r="5" spans="1:13" x14ac:dyDescent="0.2">
      <c r="A5" s="10" t="s">
        <v>44</v>
      </c>
      <c r="B5" s="15">
        <f>B3+B4</f>
        <v>17</v>
      </c>
      <c r="C5" s="15">
        <f t="shared" ref="C5:E5" si="1">C3+C4</f>
        <v>13</v>
      </c>
      <c r="D5" s="15">
        <f t="shared" si="1"/>
        <v>1</v>
      </c>
      <c r="E5" s="15">
        <f t="shared" si="1"/>
        <v>3</v>
      </c>
      <c r="F5" s="18"/>
      <c r="G5" s="10" t="s">
        <v>9</v>
      </c>
      <c r="H5" s="19" t="e">
        <f ca="1">H4/B4</f>
        <v>#REF!</v>
      </c>
      <c r="I5" s="19" t="e">
        <f ca="1">I4/B4</f>
        <v>#REF!</v>
      </c>
      <c r="J5" s="13"/>
      <c r="K5" s="1"/>
      <c r="L5" s="9">
        <f>100/L4/100</f>
        <v>1.5</v>
      </c>
      <c r="M5" s="9">
        <f>100/M4/100</f>
        <v>3</v>
      </c>
    </row>
    <row r="6" spans="1:13" x14ac:dyDescent="0.2">
      <c r="A6" s="1"/>
      <c r="B6" s="1"/>
      <c r="C6" s="1"/>
      <c r="D6" s="1"/>
      <c r="E6" s="1"/>
      <c r="F6" s="1"/>
      <c r="G6" s="10" t="s">
        <v>10</v>
      </c>
      <c r="H6" s="13" t="e">
        <f ca="1">H2+H4</f>
        <v>#REF!</v>
      </c>
      <c r="I6" s="13" t="e">
        <f ca="1">I2+I4</f>
        <v>#REF!</v>
      </c>
      <c r="J6" s="13" t="e">
        <f t="shared" ref="J6" ca="1" si="2">H6-I6</f>
        <v>#REF!</v>
      </c>
      <c r="K6" s="1"/>
      <c r="L6" s="1"/>
      <c r="M6" s="1"/>
    </row>
    <row r="7" spans="1:13" x14ac:dyDescent="0.25">
      <c r="A7" s="51" t="s">
        <v>130</v>
      </c>
      <c r="B7" s="51" t="s">
        <v>131</v>
      </c>
      <c r="C7" s="51" t="s">
        <v>132</v>
      </c>
      <c r="D7" s="51" t="s">
        <v>133</v>
      </c>
      <c r="E7" s="47" t="s">
        <v>120</v>
      </c>
      <c r="F7" s="47" t="s">
        <v>121</v>
      </c>
      <c r="G7" s="10" t="s">
        <v>9</v>
      </c>
      <c r="H7" s="19" t="e">
        <f ca="1">H6/B5</f>
        <v>#REF!</v>
      </c>
      <c r="I7" s="19" t="e">
        <f ca="1">I6/B5</f>
        <v>#REF!</v>
      </c>
      <c r="J7" s="13"/>
      <c r="K7" s="1"/>
      <c r="L7" s="1" t="s">
        <v>51</v>
      </c>
      <c r="M7" s="29" t="s">
        <v>49</v>
      </c>
    </row>
    <row r="8" spans="1:13" x14ac:dyDescent="0.25">
      <c r="A8" s="10" t="s">
        <v>134</v>
      </c>
      <c r="B8" s="52"/>
      <c r="C8" s="25"/>
      <c r="D8" s="25"/>
      <c r="E8" s="43" t="e">
        <f ca="1">VLOOKUP(B8,INDIRECT(A8),COLUMN(resultat!D:D),FALSE)</f>
        <v>#REF!</v>
      </c>
      <c r="F8" s="43" t="e">
        <f ca="1">VLOOKUP(B8,INDIRECT(A8),COLUMN(resultat!E2),FALSE)</f>
        <v>#REF!</v>
      </c>
      <c r="G8" s="1"/>
      <c r="H8" s="1"/>
      <c r="I8" s="1"/>
      <c r="J8" s="1"/>
      <c r="K8" s="1"/>
      <c r="L8" s="1" t="s">
        <v>51</v>
      </c>
      <c r="M8" s="12" t="s">
        <v>50</v>
      </c>
    </row>
    <row r="9" spans="1:13" x14ac:dyDescent="0.25">
      <c r="A9" s="10" t="s">
        <v>135</v>
      </c>
      <c r="B9" s="52"/>
      <c r="C9" s="25"/>
      <c r="D9" s="25"/>
      <c r="E9" s="43"/>
      <c r="F9" s="10"/>
      <c r="G9" s="10" t="s">
        <v>6</v>
      </c>
      <c r="H9" s="56" t="s">
        <v>0</v>
      </c>
      <c r="I9" s="60"/>
      <c r="J9" s="57"/>
      <c r="K9" s="1"/>
      <c r="L9" s="1" t="s">
        <v>51</v>
      </c>
      <c r="M9" s="12" t="s">
        <v>48</v>
      </c>
    </row>
    <row r="10" spans="1:13" x14ac:dyDescent="0.25">
      <c r="A10" s="10" t="s">
        <v>136</v>
      </c>
      <c r="B10" s="52"/>
      <c r="C10" s="25"/>
      <c r="D10" s="25"/>
      <c r="E10" s="43"/>
      <c r="F10" s="10"/>
      <c r="G10" s="10" t="s">
        <v>7</v>
      </c>
      <c r="H10" s="13">
        <v>256</v>
      </c>
      <c r="I10" s="30">
        <v>91</v>
      </c>
      <c r="J10" s="30">
        <v>165</v>
      </c>
      <c r="K10" s="1"/>
      <c r="L10" s="1" t="s">
        <v>51</v>
      </c>
      <c r="M10" s="12" t="s">
        <v>52</v>
      </c>
    </row>
    <row r="11" spans="1:13" x14ac:dyDescent="0.25">
      <c r="A11" s="10" t="s">
        <v>137</v>
      </c>
      <c r="B11" s="52"/>
      <c r="C11" s="25"/>
      <c r="D11" s="25"/>
      <c r="E11" s="43"/>
      <c r="F11" s="10"/>
      <c r="G11" s="10" t="s">
        <v>9</v>
      </c>
      <c r="H11" s="19">
        <v>28.444444444444443</v>
      </c>
      <c r="I11" s="19">
        <v>10.111111111111111</v>
      </c>
      <c r="J11" s="13"/>
      <c r="K11" s="1"/>
      <c r="L11" s="1" t="s">
        <v>51</v>
      </c>
      <c r="M11" s="12" t="s">
        <v>53</v>
      </c>
    </row>
    <row r="12" spans="1:13" x14ac:dyDescent="0.25">
      <c r="A12" s="10" t="s">
        <v>138</v>
      </c>
      <c r="B12" s="52"/>
      <c r="C12" s="25"/>
      <c r="D12" s="25"/>
      <c r="E12" s="43"/>
      <c r="F12" s="10"/>
      <c r="G12" s="10" t="s">
        <v>8</v>
      </c>
      <c r="H12" s="30">
        <v>189</v>
      </c>
      <c r="I12" s="30">
        <v>201</v>
      </c>
      <c r="J12" s="13">
        <v>-12</v>
      </c>
      <c r="K12" s="1"/>
      <c r="L12" s="1" t="s">
        <v>51</v>
      </c>
      <c r="M12" s="12" t="s">
        <v>54</v>
      </c>
    </row>
    <row r="13" spans="1:13" x14ac:dyDescent="0.25">
      <c r="A13" s="10" t="s">
        <v>139</v>
      </c>
      <c r="B13" s="52"/>
      <c r="C13" s="25"/>
      <c r="D13" s="25"/>
      <c r="E13" s="43"/>
      <c r="F13" s="10"/>
      <c r="G13" s="10" t="s">
        <v>9</v>
      </c>
      <c r="H13" s="19">
        <v>23.625</v>
      </c>
      <c r="I13" s="19">
        <v>25.125</v>
      </c>
      <c r="J13" s="13"/>
      <c r="K13" s="1"/>
      <c r="L13" s="1" t="s">
        <v>51</v>
      </c>
      <c r="M13" s="12" t="s">
        <v>55</v>
      </c>
    </row>
    <row r="14" spans="1:13" x14ac:dyDescent="0.25">
      <c r="A14" s="10" t="s">
        <v>140</v>
      </c>
      <c r="B14" s="52"/>
      <c r="C14" s="25"/>
      <c r="D14" s="25"/>
      <c r="E14" s="43"/>
      <c r="F14" s="10"/>
      <c r="G14" s="10" t="s">
        <v>10</v>
      </c>
      <c r="H14" s="13">
        <v>445</v>
      </c>
      <c r="I14" s="13">
        <v>292</v>
      </c>
      <c r="J14" s="13">
        <v>153</v>
      </c>
      <c r="K14" s="1"/>
      <c r="L14" s="1" t="s">
        <v>51</v>
      </c>
      <c r="M14" s="12" t="s">
        <v>56</v>
      </c>
    </row>
    <row r="15" spans="1:13" x14ac:dyDescent="0.25">
      <c r="A15" s="10" t="s">
        <v>141</v>
      </c>
      <c r="B15" s="52"/>
      <c r="C15" s="25"/>
      <c r="D15" s="25"/>
      <c r="E15" s="43"/>
      <c r="F15" s="10"/>
      <c r="G15" s="10" t="s">
        <v>9</v>
      </c>
      <c r="H15" s="19">
        <v>26.176470588235293</v>
      </c>
      <c r="I15" s="19">
        <v>17.176470588235293</v>
      </c>
      <c r="J15" s="13"/>
      <c r="K15" s="1"/>
      <c r="L15" s="1" t="s">
        <v>51</v>
      </c>
      <c r="M15" s="12" t="s">
        <v>57</v>
      </c>
    </row>
    <row r="16" spans="1:13" x14ac:dyDescent="0.25">
      <c r="A16" s="10" t="s">
        <v>142</v>
      </c>
      <c r="B16" s="52"/>
      <c r="C16" s="25"/>
      <c r="D16" s="25"/>
      <c r="E16" s="43"/>
      <c r="F16" s="10"/>
      <c r="G16" s="1"/>
      <c r="H16" s="1"/>
      <c r="I16" s="1"/>
      <c r="J16" s="1"/>
      <c r="K16" s="1"/>
      <c r="L16" s="1" t="s">
        <v>51</v>
      </c>
      <c r="M16" s="12" t="s">
        <v>58</v>
      </c>
    </row>
    <row r="17" spans="1:13" x14ac:dyDescent="0.25">
      <c r="A17" s="10" t="s">
        <v>143</v>
      </c>
      <c r="B17" s="52"/>
      <c r="C17" s="25"/>
      <c r="D17" s="25"/>
      <c r="E17" s="43"/>
      <c r="F17" s="10"/>
      <c r="G17" s="10" t="s">
        <v>6</v>
      </c>
      <c r="H17" s="56"/>
      <c r="I17" s="60"/>
      <c r="J17" s="57"/>
      <c r="K17" s="1"/>
      <c r="L17" s="1" t="s">
        <v>51</v>
      </c>
      <c r="M17" s="12" t="s">
        <v>59</v>
      </c>
    </row>
    <row r="18" spans="1:13" x14ac:dyDescent="0.25">
      <c r="A18" s="10" t="s">
        <v>144</v>
      </c>
      <c r="B18" s="52"/>
      <c r="C18" s="25"/>
      <c r="D18" s="25"/>
      <c r="E18" s="43"/>
      <c r="F18" s="10"/>
      <c r="G18" s="10" t="s">
        <v>7</v>
      </c>
      <c r="H18" s="13"/>
      <c r="I18" s="30"/>
      <c r="J18" s="30"/>
      <c r="K18" s="1"/>
      <c r="L18" s="1" t="s">
        <v>51</v>
      </c>
      <c r="M18" s="12" t="s">
        <v>60</v>
      </c>
    </row>
    <row r="19" spans="1:13" x14ac:dyDescent="0.25">
      <c r="A19" s="10" t="s">
        <v>145</v>
      </c>
      <c r="B19" s="52"/>
      <c r="C19" s="25"/>
      <c r="D19" s="25"/>
      <c r="E19" s="43"/>
      <c r="F19" s="10"/>
      <c r="G19" s="10" t="s">
        <v>9</v>
      </c>
      <c r="H19" s="19"/>
      <c r="I19" s="19"/>
      <c r="J19" s="13"/>
      <c r="K19" s="1"/>
      <c r="L19" s="1" t="s">
        <v>51</v>
      </c>
      <c r="M19" s="12" t="s">
        <v>61</v>
      </c>
    </row>
    <row r="20" spans="1:13" x14ac:dyDescent="0.25">
      <c r="A20" s="10" t="s">
        <v>146</v>
      </c>
      <c r="B20" s="52"/>
      <c r="C20" s="25"/>
      <c r="D20" s="25"/>
      <c r="E20" s="43"/>
      <c r="F20" s="10"/>
      <c r="G20" s="10" t="s">
        <v>8</v>
      </c>
      <c r="H20" s="30"/>
      <c r="I20" s="30"/>
      <c r="J20" s="13"/>
      <c r="K20" s="1"/>
      <c r="L20" s="1"/>
      <c r="M20" s="1"/>
    </row>
    <row r="21" spans="1:13" x14ac:dyDescent="0.25">
      <c r="A21" s="10" t="s">
        <v>147</v>
      </c>
      <c r="B21" s="52"/>
      <c r="C21" s="25"/>
      <c r="D21" s="25"/>
      <c r="E21" s="43"/>
      <c r="F21" s="10"/>
      <c r="G21" s="10" t="s">
        <v>9</v>
      </c>
      <c r="H21" s="19"/>
      <c r="I21" s="19"/>
      <c r="J21" s="13"/>
      <c r="K21" s="1"/>
      <c r="L21" s="1"/>
      <c r="M21" s="1"/>
    </row>
    <row r="22" spans="1:13" x14ac:dyDescent="0.25">
      <c r="A22" s="10" t="s">
        <v>148</v>
      </c>
      <c r="B22" s="52"/>
      <c r="C22" s="25"/>
      <c r="D22" s="25"/>
      <c r="E22" s="43"/>
      <c r="F22" s="10"/>
      <c r="G22" s="10" t="s">
        <v>10</v>
      </c>
      <c r="H22" s="13"/>
      <c r="I22" s="13"/>
      <c r="J22" s="13"/>
      <c r="K22" s="1"/>
      <c r="L22" s="1"/>
      <c r="M22" s="1"/>
    </row>
    <row r="23" spans="1:13" x14ac:dyDescent="0.25">
      <c r="A23" s="10" t="s">
        <v>149</v>
      </c>
      <c r="B23" s="52"/>
      <c r="C23" s="25"/>
      <c r="D23" s="25"/>
      <c r="E23" s="43"/>
      <c r="F23" s="10"/>
      <c r="G23" s="10" t="s">
        <v>9</v>
      </c>
      <c r="H23" s="19"/>
      <c r="I23" s="19"/>
      <c r="J23" s="13"/>
      <c r="K23" s="1"/>
      <c r="L23" s="1"/>
      <c r="M23" s="1"/>
    </row>
    <row r="24" spans="1:13" x14ac:dyDescent="0.25">
      <c r="A24" s="10" t="s">
        <v>150</v>
      </c>
      <c r="B24" s="52"/>
      <c r="C24" s="25"/>
      <c r="D24" s="25"/>
      <c r="E24" s="43"/>
      <c r="F24" s="10"/>
      <c r="G24" s="1"/>
      <c r="H24" s="1"/>
      <c r="I24" s="1"/>
      <c r="J24" s="1"/>
      <c r="K24" s="1"/>
      <c r="L24" s="1"/>
      <c r="M24" s="1"/>
    </row>
    <row r="25" spans="1:13" x14ac:dyDescent="0.25">
      <c r="A25" s="10" t="s">
        <v>151</v>
      </c>
      <c r="B25" s="52"/>
      <c r="C25" s="25"/>
      <c r="D25" s="25"/>
      <c r="E25" s="43"/>
      <c r="F25" s="10"/>
      <c r="G25" s="10" t="s">
        <v>6</v>
      </c>
      <c r="H25" s="56"/>
      <c r="I25" s="60"/>
      <c r="J25" s="57"/>
      <c r="K25" s="1"/>
      <c r="L25" s="1"/>
      <c r="M25" s="1"/>
    </row>
    <row r="26" spans="1:13" x14ac:dyDescent="0.25">
      <c r="A26" s="10" t="s">
        <v>152</v>
      </c>
      <c r="B26" s="52"/>
      <c r="C26" s="25"/>
      <c r="D26" s="25"/>
      <c r="E26" s="43"/>
      <c r="F26" s="10"/>
      <c r="G26" s="10" t="s">
        <v>7</v>
      </c>
      <c r="H26" s="13"/>
      <c r="I26" s="30"/>
      <c r="J26" s="30"/>
      <c r="K26" s="1"/>
      <c r="L26" s="1"/>
      <c r="M26" s="1"/>
    </row>
    <row r="27" spans="1:13" x14ac:dyDescent="0.25">
      <c r="A27" s="10" t="s">
        <v>153</v>
      </c>
      <c r="B27" s="52"/>
      <c r="C27" s="25"/>
      <c r="D27" s="25"/>
      <c r="E27" s="43"/>
      <c r="F27" s="10"/>
      <c r="G27" s="10" t="s">
        <v>9</v>
      </c>
      <c r="H27" s="19"/>
      <c r="I27" s="19"/>
      <c r="J27" s="13"/>
      <c r="K27" s="1"/>
      <c r="L27" s="1"/>
      <c r="M27" s="1"/>
    </row>
    <row r="28" spans="1:13" x14ac:dyDescent="0.25">
      <c r="A28" s="10" t="s">
        <v>154</v>
      </c>
      <c r="B28" s="52"/>
      <c r="C28" s="25"/>
      <c r="D28" s="25"/>
      <c r="E28" s="43"/>
      <c r="F28" s="10"/>
      <c r="G28" s="10" t="s">
        <v>8</v>
      </c>
      <c r="H28" s="30"/>
      <c r="I28" s="30"/>
      <c r="J28" s="13"/>
      <c r="K28" s="1"/>
      <c r="L28" s="1"/>
      <c r="M28" s="1"/>
    </row>
    <row r="29" spans="1:13" x14ac:dyDescent="0.25">
      <c r="A29" s="10" t="s">
        <v>155</v>
      </c>
      <c r="B29" s="52"/>
      <c r="C29" s="25"/>
      <c r="D29" s="25"/>
      <c r="E29" s="43"/>
      <c r="F29" s="10"/>
      <c r="G29" s="10" t="s">
        <v>9</v>
      </c>
      <c r="H29" s="19"/>
      <c r="I29" s="19"/>
      <c r="J29" s="13"/>
      <c r="K29" s="1"/>
      <c r="L29" s="1"/>
      <c r="M29" s="1"/>
    </row>
    <row r="30" spans="1:13" x14ac:dyDescent="0.25">
      <c r="A30" s="10" t="s">
        <v>156</v>
      </c>
      <c r="B30" s="52"/>
      <c r="C30" s="25"/>
      <c r="D30" s="25"/>
      <c r="E30" s="43"/>
      <c r="F30" s="10"/>
      <c r="G30" s="10" t="s">
        <v>10</v>
      </c>
      <c r="H30" s="13"/>
      <c r="I30" s="13"/>
      <c r="J30" s="13"/>
      <c r="K30" s="1"/>
      <c r="L30" s="1"/>
      <c r="M30" s="1"/>
    </row>
    <row r="31" spans="1:13" x14ac:dyDescent="0.25">
      <c r="A31" s="10" t="s">
        <v>157</v>
      </c>
      <c r="B31" s="52"/>
      <c r="C31" s="25"/>
      <c r="D31" s="25"/>
      <c r="E31" s="43"/>
      <c r="F31" s="10"/>
      <c r="G31" s="10" t="s">
        <v>9</v>
      </c>
      <c r="H31" s="19"/>
      <c r="I31" s="19"/>
      <c r="J31" s="13"/>
      <c r="K31" s="1"/>
      <c r="L31" s="1"/>
      <c r="M31" s="1"/>
    </row>
    <row r="32" spans="1:13" x14ac:dyDescent="0.25">
      <c r="A32" s="10" t="s">
        <v>158</v>
      </c>
      <c r="B32" s="52"/>
      <c r="C32" s="25"/>
      <c r="D32" s="25"/>
      <c r="E32" s="43"/>
      <c r="F32" s="10"/>
      <c r="G32" s="1"/>
      <c r="H32" s="1"/>
      <c r="I32" s="1"/>
      <c r="J32" s="1"/>
      <c r="K32" s="1"/>
      <c r="L32" s="1"/>
      <c r="M32" s="1"/>
    </row>
    <row r="33" spans="1:13" x14ac:dyDescent="0.25">
      <c r="A33" s="10" t="s">
        <v>159</v>
      </c>
      <c r="B33" s="52"/>
      <c r="C33" s="25"/>
      <c r="D33" s="25"/>
      <c r="E33" s="43"/>
      <c r="F33" s="10"/>
      <c r="G33" s="1"/>
      <c r="H33" s="1"/>
      <c r="I33" s="1"/>
      <c r="J33" s="1"/>
      <c r="K33" s="1"/>
      <c r="L33" s="1"/>
      <c r="M33" s="1"/>
    </row>
    <row r="34" spans="1:13" x14ac:dyDescent="0.25">
      <c r="A34" s="10"/>
      <c r="B34" s="43"/>
      <c r="C34" s="26" t="e">
        <f ca="1">VLOOKUP($E34,INDIRECT($A34),COLUMN(#REF!),FALSE)</f>
        <v>#REF!</v>
      </c>
      <c r="D34" s="25" t="e">
        <f ca="1">VLOOKUP($E34,INDIRECT($A34),COLUMN(#REF!),FALSE)</f>
        <v>#REF!</v>
      </c>
      <c r="E34" s="43" t="s">
        <v>51</v>
      </c>
      <c r="F34" s="1"/>
      <c r="G34" s="1"/>
      <c r="H34" s="1"/>
      <c r="I34" s="1"/>
      <c r="J34" s="1"/>
      <c r="K34" s="1"/>
      <c r="L34" s="1"/>
      <c r="M34" s="1"/>
    </row>
    <row r="35" spans="1:13" x14ac:dyDescent="0.25">
      <c r="A35" s="10"/>
      <c r="B35" s="43"/>
      <c r="C35" s="26" t="e">
        <f ca="1">VLOOKUP($E35,INDIRECT($A35),COLUMN(#REF!),FALSE)</f>
        <v>#REF!</v>
      </c>
      <c r="D35" s="25" t="e">
        <f ca="1">VLOOKUP($E35,INDIRECT($A35),COLUMN(#REF!),FALSE)</f>
        <v>#REF!</v>
      </c>
      <c r="E35" s="43" t="s">
        <v>51</v>
      </c>
      <c r="F35" s="1"/>
      <c r="G35" s="1"/>
      <c r="H35" s="1"/>
      <c r="I35" s="1"/>
      <c r="J35" s="1"/>
      <c r="K35" s="1"/>
      <c r="L35" s="1"/>
      <c r="M35" s="1"/>
    </row>
    <row r="36" spans="1:13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28"/>
    </row>
    <row r="37" spans="1:13" x14ac:dyDescent="0.25">
      <c r="A37" s="56" t="s">
        <v>16</v>
      </c>
      <c r="B37" s="57"/>
      <c r="C37" s="27" t="s">
        <v>17</v>
      </c>
      <c r="D37" s="27" t="s">
        <v>18</v>
      </c>
      <c r="E37" s="27" t="s">
        <v>19</v>
      </c>
      <c r="F37" s="27" t="s">
        <v>20</v>
      </c>
      <c r="G37" s="27" t="s">
        <v>21</v>
      </c>
      <c r="H37" s="27" t="s">
        <v>22</v>
      </c>
      <c r="I37" s="27" t="s">
        <v>23</v>
      </c>
      <c r="J37" s="27" t="s">
        <v>21</v>
      </c>
      <c r="K37" s="27" t="s">
        <v>11</v>
      </c>
      <c r="L37" s="27" t="s">
        <v>21</v>
      </c>
    </row>
    <row r="38" spans="1:13" x14ac:dyDescent="0.25">
      <c r="A38" s="2" t="s">
        <v>25</v>
      </c>
      <c r="B38" s="27" t="s">
        <v>14</v>
      </c>
      <c r="C38" s="27">
        <v>11</v>
      </c>
      <c r="D38" s="27">
        <v>6</v>
      </c>
      <c r="E38" s="27">
        <v>2</v>
      </c>
      <c r="F38" s="20">
        <f t="shared" ref="F38:F50" si="3">(D38+E38)/C38</f>
        <v>0.72727272727272729</v>
      </c>
      <c r="G38" s="27">
        <v>0</v>
      </c>
      <c r="H38" s="21">
        <v>3</v>
      </c>
      <c r="I38" s="20">
        <f t="shared" ref="I38:I50" si="4">(G38+H38)/C38</f>
        <v>0.27272727272727271</v>
      </c>
      <c r="J38" s="27"/>
      <c r="K38" s="3">
        <f t="shared" ref="K38:K50" si="5">100%-(F38+I38)</f>
        <v>0</v>
      </c>
      <c r="L38" s="11">
        <f t="shared" ref="L38:L50" si="6">SUM(F38+I38+K38)</f>
        <v>1</v>
      </c>
    </row>
    <row r="39" spans="1:13" x14ac:dyDescent="0.25">
      <c r="A39" s="2" t="s">
        <v>25</v>
      </c>
      <c r="B39" s="2" t="s">
        <v>24</v>
      </c>
      <c r="C39" s="27">
        <v>11</v>
      </c>
      <c r="D39" s="27">
        <v>6</v>
      </c>
      <c r="E39" s="27">
        <v>2</v>
      </c>
      <c r="F39" s="20">
        <f t="shared" si="3"/>
        <v>0.72727272727272729</v>
      </c>
      <c r="G39" s="27">
        <v>0</v>
      </c>
      <c r="H39" s="27">
        <v>3</v>
      </c>
      <c r="I39" s="20">
        <f t="shared" si="4"/>
        <v>0.27272727272727271</v>
      </c>
      <c r="J39" s="27"/>
      <c r="K39" s="3">
        <f t="shared" si="5"/>
        <v>0</v>
      </c>
      <c r="L39" s="11">
        <f t="shared" si="6"/>
        <v>1</v>
      </c>
    </row>
    <row r="40" spans="1:13" x14ac:dyDescent="0.25">
      <c r="A40" s="2" t="s">
        <v>25</v>
      </c>
      <c r="B40" s="2" t="s">
        <v>26</v>
      </c>
      <c r="C40" s="27">
        <v>13</v>
      </c>
      <c r="D40" s="27">
        <v>5</v>
      </c>
      <c r="E40" s="27">
        <v>2</v>
      </c>
      <c r="F40" s="20">
        <f t="shared" si="3"/>
        <v>0.53846153846153844</v>
      </c>
      <c r="G40" s="27">
        <v>0</v>
      </c>
      <c r="H40" s="27">
        <v>5</v>
      </c>
      <c r="I40" s="20">
        <f t="shared" si="4"/>
        <v>0.38461538461538464</v>
      </c>
      <c r="J40" s="27">
        <v>1</v>
      </c>
      <c r="K40" s="3">
        <f t="shared" si="5"/>
        <v>7.6923076923076872E-2</v>
      </c>
      <c r="L40" s="11">
        <f t="shared" si="6"/>
        <v>1</v>
      </c>
    </row>
    <row r="41" spans="1:13" x14ac:dyDescent="0.25">
      <c r="A41" s="2" t="s">
        <v>25</v>
      </c>
      <c r="B41" s="27" t="s">
        <v>45</v>
      </c>
      <c r="C41" s="27">
        <v>18</v>
      </c>
      <c r="D41" s="27">
        <v>5</v>
      </c>
      <c r="E41" s="27">
        <v>2</v>
      </c>
      <c r="F41" s="20">
        <f t="shared" si="3"/>
        <v>0.3888888888888889</v>
      </c>
      <c r="G41" s="27">
        <v>4</v>
      </c>
      <c r="H41" s="27">
        <v>6</v>
      </c>
      <c r="I41" s="20">
        <f t="shared" si="4"/>
        <v>0.55555555555555558</v>
      </c>
      <c r="J41" s="27">
        <v>1</v>
      </c>
      <c r="K41" s="3">
        <f t="shared" si="5"/>
        <v>5.555555555555558E-2</v>
      </c>
      <c r="L41" s="11">
        <f t="shared" si="6"/>
        <v>1</v>
      </c>
    </row>
    <row r="42" spans="1:13" x14ac:dyDescent="0.25">
      <c r="A42" s="2" t="s">
        <v>25</v>
      </c>
      <c r="B42" s="27" t="s">
        <v>28</v>
      </c>
      <c r="C42" s="27">
        <v>18</v>
      </c>
      <c r="D42" s="27">
        <v>5</v>
      </c>
      <c r="E42" s="27">
        <v>1</v>
      </c>
      <c r="F42" s="20">
        <f t="shared" si="3"/>
        <v>0.33333333333333331</v>
      </c>
      <c r="G42" s="27">
        <v>3</v>
      </c>
      <c r="H42" s="27">
        <v>7</v>
      </c>
      <c r="I42" s="20">
        <f t="shared" si="4"/>
        <v>0.55555555555555558</v>
      </c>
      <c r="J42" s="27">
        <v>2</v>
      </c>
      <c r="K42" s="3">
        <f t="shared" si="5"/>
        <v>0.11111111111111116</v>
      </c>
      <c r="L42" s="11">
        <f t="shared" si="6"/>
        <v>1</v>
      </c>
    </row>
    <row r="43" spans="1:13" x14ac:dyDescent="0.25">
      <c r="A43" s="2" t="s">
        <v>25</v>
      </c>
      <c r="B43" s="27" t="s">
        <v>29</v>
      </c>
      <c r="C43" s="27">
        <v>11</v>
      </c>
      <c r="D43" s="27">
        <v>5</v>
      </c>
      <c r="E43" s="27">
        <v>1</v>
      </c>
      <c r="F43" s="20">
        <f t="shared" si="3"/>
        <v>0.54545454545454541</v>
      </c>
      <c r="G43" s="27">
        <v>1</v>
      </c>
      <c r="H43" s="27">
        <v>4</v>
      </c>
      <c r="I43" s="20">
        <f t="shared" si="4"/>
        <v>0.45454545454545453</v>
      </c>
      <c r="J43" s="27"/>
      <c r="K43" s="3">
        <f t="shared" si="5"/>
        <v>0</v>
      </c>
      <c r="L43" s="11">
        <f t="shared" si="6"/>
        <v>1</v>
      </c>
    </row>
    <row r="44" spans="1:13" x14ac:dyDescent="0.25">
      <c r="A44" s="2" t="s">
        <v>25</v>
      </c>
      <c r="B44" s="27" t="s">
        <v>30</v>
      </c>
      <c r="C44" s="27">
        <v>12</v>
      </c>
      <c r="D44" s="27">
        <v>6</v>
      </c>
      <c r="E44" s="27">
        <v>1</v>
      </c>
      <c r="F44" s="20">
        <f t="shared" si="3"/>
        <v>0.58333333333333337</v>
      </c>
      <c r="G44" s="27">
        <v>0</v>
      </c>
      <c r="H44" s="27">
        <v>5</v>
      </c>
      <c r="I44" s="20">
        <f t="shared" si="4"/>
        <v>0.41666666666666669</v>
      </c>
      <c r="J44" s="27"/>
      <c r="K44" s="3">
        <f t="shared" si="5"/>
        <v>0</v>
      </c>
      <c r="L44" s="11">
        <f t="shared" si="6"/>
        <v>1</v>
      </c>
    </row>
    <row r="45" spans="1:13" x14ac:dyDescent="0.25">
      <c r="A45" s="2" t="s">
        <v>25</v>
      </c>
      <c r="B45" s="27" t="s">
        <v>31</v>
      </c>
      <c r="C45" s="27">
        <v>17</v>
      </c>
      <c r="D45" s="27">
        <v>2</v>
      </c>
      <c r="E45" s="27">
        <v>1</v>
      </c>
      <c r="F45" s="20">
        <f t="shared" si="3"/>
        <v>0.17647058823529413</v>
      </c>
      <c r="G45" s="27">
        <v>5</v>
      </c>
      <c r="H45" s="27">
        <v>7</v>
      </c>
      <c r="I45" s="20">
        <f t="shared" si="4"/>
        <v>0.70588235294117652</v>
      </c>
      <c r="J45" s="27">
        <v>2</v>
      </c>
      <c r="K45" s="3">
        <f t="shared" si="5"/>
        <v>0.11764705882352933</v>
      </c>
      <c r="L45" s="11">
        <f t="shared" si="6"/>
        <v>1</v>
      </c>
    </row>
    <row r="46" spans="1:13" x14ac:dyDescent="0.25">
      <c r="A46" s="2" t="s">
        <v>25</v>
      </c>
      <c r="B46" s="27" t="s">
        <v>32</v>
      </c>
      <c r="C46" s="27">
        <v>17</v>
      </c>
      <c r="D46" s="27">
        <v>8</v>
      </c>
      <c r="E46" s="27">
        <v>1</v>
      </c>
      <c r="F46" s="20">
        <f t="shared" si="3"/>
        <v>0.52941176470588236</v>
      </c>
      <c r="G46" s="27">
        <v>1</v>
      </c>
      <c r="H46" s="27">
        <v>7</v>
      </c>
      <c r="I46" s="20">
        <f t="shared" si="4"/>
        <v>0.47058823529411764</v>
      </c>
      <c r="J46" s="27"/>
      <c r="K46" s="3">
        <f t="shared" si="5"/>
        <v>0</v>
      </c>
      <c r="L46" s="11">
        <f t="shared" si="6"/>
        <v>1</v>
      </c>
    </row>
    <row r="47" spans="1:13" x14ac:dyDescent="0.25">
      <c r="A47" s="2" t="s">
        <v>25</v>
      </c>
      <c r="B47" s="27" t="s">
        <v>33</v>
      </c>
      <c r="C47" s="27">
        <v>9</v>
      </c>
      <c r="D47" s="27">
        <v>3</v>
      </c>
      <c r="E47" s="27">
        <v>3</v>
      </c>
      <c r="F47" s="20">
        <f t="shared" si="3"/>
        <v>0.66666666666666663</v>
      </c>
      <c r="G47" s="27">
        <v>1</v>
      </c>
      <c r="H47" s="27">
        <v>2</v>
      </c>
      <c r="I47" s="20">
        <f t="shared" si="4"/>
        <v>0.33333333333333331</v>
      </c>
      <c r="J47" s="27"/>
      <c r="K47" s="3">
        <f t="shared" si="5"/>
        <v>0</v>
      </c>
      <c r="L47" s="11">
        <f t="shared" si="6"/>
        <v>1</v>
      </c>
    </row>
    <row r="48" spans="1:13" x14ac:dyDescent="0.25">
      <c r="A48" s="2" t="s">
        <v>25</v>
      </c>
      <c r="B48" s="27" t="s">
        <v>34</v>
      </c>
      <c r="C48" s="27">
        <v>17</v>
      </c>
      <c r="D48" s="27">
        <v>5</v>
      </c>
      <c r="E48" s="27">
        <v>1</v>
      </c>
      <c r="F48" s="20">
        <f t="shared" si="3"/>
        <v>0.35294117647058826</v>
      </c>
      <c r="G48" s="27">
        <v>3</v>
      </c>
      <c r="H48" s="27">
        <v>8</v>
      </c>
      <c r="I48" s="20">
        <f t="shared" si="4"/>
        <v>0.6470588235294118</v>
      </c>
      <c r="J48" s="27"/>
      <c r="K48" s="3">
        <f t="shared" si="5"/>
        <v>0</v>
      </c>
      <c r="L48" s="11">
        <f t="shared" si="6"/>
        <v>1</v>
      </c>
    </row>
    <row r="49" spans="1:12" x14ac:dyDescent="0.25">
      <c r="A49" s="2" t="s">
        <v>25</v>
      </c>
      <c r="B49" s="27" t="s">
        <v>15</v>
      </c>
      <c r="C49" s="27">
        <v>17</v>
      </c>
      <c r="D49" s="27">
        <v>6</v>
      </c>
      <c r="E49" s="27">
        <v>0</v>
      </c>
      <c r="F49" s="20">
        <f t="shared" si="3"/>
        <v>0.35294117647058826</v>
      </c>
      <c r="G49" s="27">
        <v>3</v>
      </c>
      <c r="H49" s="27">
        <v>8</v>
      </c>
      <c r="I49" s="20">
        <f t="shared" si="4"/>
        <v>0.6470588235294118</v>
      </c>
      <c r="J49" s="27"/>
      <c r="K49" s="3">
        <f t="shared" si="5"/>
        <v>0</v>
      </c>
      <c r="L49" s="11">
        <f t="shared" si="6"/>
        <v>1</v>
      </c>
    </row>
    <row r="50" spans="1:12" x14ac:dyDescent="0.25">
      <c r="A50" s="2" t="s">
        <v>25</v>
      </c>
      <c r="B50" s="27" t="s">
        <v>35</v>
      </c>
      <c r="C50" s="27">
        <v>18</v>
      </c>
      <c r="D50" s="27">
        <v>5</v>
      </c>
      <c r="E50" s="27">
        <v>0</v>
      </c>
      <c r="F50" s="20">
        <f t="shared" si="3"/>
        <v>0.27777777777777779</v>
      </c>
      <c r="G50" s="27">
        <v>4</v>
      </c>
      <c r="H50" s="27">
        <v>8</v>
      </c>
      <c r="I50" s="20">
        <f t="shared" si="4"/>
        <v>0.66666666666666663</v>
      </c>
      <c r="J50" s="27">
        <v>1</v>
      </c>
      <c r="K50" s="3">
        <f t="shared" si="5"/>
        <v>5.555555555555558E-2</v>
      </c>
      <c r="L50" s="11">
        <f t="shared" si="6"/>
        <v>1</v>
      </c>
    </row>
  </sheetData>
  <mergeCells count="8">
    <mergeCell ref="A37:B37"/>
    <mergeCell ref="L1:M1"/>
    <mergeCell ref="A1:A2"/>
    <mergeCell ref="B1:E1"/>
    <mergeCell ref="H1:J1"/>
    <mergeCell ref="H9:J9"/>
    <mergeCell ref="H17:J17"/>
    <mergeCell ref="H25:J25"/>
  </mergeCells>
  <dataValidations count="2">
    <dataValidation type="list" allowBlank="1" showInputMessage="1" showErrorMessage="1" sqref="M3 B34:B35">
      <formula1>$M$7:$M$19</formula1>
    </dataValidation>
    <dataValidation type="list" allowBlank="1" showInputMessage="1" showErrorMessage="1" sqref="B8:B33">
      <formula1>$N$8:$N$20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Feuil1!$A$1:$A$26</xm:f>
          </x14:formula1>
          <xm:sqref>A34:A35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M50"/>
  <sheetViews>
    <sheetView topLeftCell="A4" zoomScale="85" zoomScaleNormal="85" zoomScalePageLayoutView="85" workbookViewId="0">
      <selection activeCell="A7" sqref="A7:F33"/>
    </sheetView>
  </sheetViews>
  <sheetFormatPr baseColWidth="10" defaultColWidth="10.7109375" defaultRowHeight="15" x14ac:dyDescent="0.25"/>
  <cols>
    <col min="1" max="1" width="13.28515625" bestFit="1" customWidth="1"/>
    <col min="2" max="2" width="13.140625" bestFit="1" customWidth="1"/>
    <col min="3" max="3" width="11.7109375" bestFit="1" customWidth="1"/>
    <col min="4" max="4" width="13.140625" bestFit="1" customWidth="1"/>
    <col min="5" max="5" width="12.5703125" bestFit="1" customWidth="1"/>
    <col min="6" max="6" width="9.5703125" bestFit="1" customWidth="1"/>
    <col min="7" max="7" width="14.42578125" bestFit="1" customWidth="1"/>
    <col min="8" max="8" width="9.7109375" bestFit="1" customWidth="1"/>
    <col min="9" max="9" width="9.5703125" bestFit="1" customWidth="1"/>
    <col min="10" max="10" width="4.85546875" bestFit="1" customWidth="1"/>
    <col min="11" max="11" width="7.140625" bestFit="1" customWidth="1"/>
    <col min="12" max="12" width="9.28515625" bestFit="1" customWidth="1"/>
    <col min="13" max="13" width="12.140625" bestFit="1" customWidth="1"/>
  </cols>
  <sheetData>
    <row r="1" spans="1:13" x14ac:dyDescent="0.25">
      <c r="A1" s="58" t="s">
        <v>48</v>
      </c>
      <c r="B1" s="56" t="s">
        <v>0</v>
      </c>
      <c r="C1" s="60"/>
      <c r="D1" s="60"/>
      <c r="E1" s="57"/>
      <c r="F1" s="16"/>
      <c r="G1" s="10" t="s">
        <v>6</v>
      </c>
      <c r="H1" s="56" t="s">
        <v>88</v>
      </c>
      <c r="I1" s="60"/>
      <c r="J1" s="57"/>
      <c r="K1" s="1"/>
      <c r="L1" s="61" t="s">
        <v>12</v>
      </c>
      <c r="M1" s="62"/>
    </row>
    <row r="2" spans="1:13" x14ac:dyDescent="0.25">
      <c r="A2" s="58"/>
      <c r="B2" s="27" t="s">
        <v>1</v>
      </c>
      <c r="C2" s="27" t="s">
        <v>4</v>
      </c>
      <c r="D2" s="27" t="s">
        <v>43</v>
      </c>
      <c r="E2" s="27" t="s">
        <v>5</v>
      </c>
      <c r="F2" s="17"/>
      <c r="G2" s="10" t="s">
        <v>7</v>
      </c>
      <c r="H2" s="31">
        <f>SUM(C8:C20)</f>
        <v>0</v>
      </c>
      <c r="I2" s="31">
        <f>SUM(D8:D20)</f>
        <v>0</v>
      </c>
      <c r="J2" s="31">
        <f>H2-I2</f>
        <v>0</v>
      </c>
      <c r="K2" s="1"/>
      <c r="L2" s="4" t="s">
        <v>13</v>
      </c>
      <c r="M2" s="5" t="s">
        <v>36</v>
      </c>
    </row>
    <row r="3" spans="1:13" x14ac:dyDescent="0.2">
      <c r="A3" s="10" t="s">
        <v>2</v>
      </c>
      <c r="B3" s="15">
        <v>9</v>
      </c>
      <c r="C3" s="27">
        <v>7</v>
      </c>
      <c r="D3" s="27">
        <v>0</v>
      </c>
      <c r="E3" s="27">
        <v>2</v>
      </c>
      <c r="F3" s="18"/>
      <c r="G3" s="10" t="s">
        <v>9</v>
      </c>
      <c r="H3" s="19">
        <f>H2/B3</f>
        <v>0</v>
      </c>
      <c r="I3" s="19">
        <f>I2/B3</f>
        <v>0</v>
      </c>
      <c r="J3" s="13"/>
      <c r="K3" s="1"/>
      <c r="L3" s="6" t="s">
        <v>48</v>
      </c>
      <c r="M3" s="7" t="s">
        <v>37</v>
      </c>
    </row>
    <row r="4" spans="1:13" x14ac:dyDescent="0.2">
      <c r="A4" s="10" t="s">
        <v>3</v>
      </c>
      <c r="B4" s="15">
        <v>8</v>
      </c>
      <c r="C4" s="27">
        <v>0</v>
      </c>
      <c r="D4" s="27">
        <v>1</v>
      </c>
      <c r="E4" s="27">
        <v>7</v>
      </c>
      <c r="F4" s="18"/>
      <c r="G4" s="10" t="s">
        <v>8</v>
      </c>
      <c r="H4" s="31" t="e">
        <f ca="1">SUM(D23:D35)</f>
        <v>#REF!</v>
      </c>
      <c r="I4" s="31" t="e">
        <f ca="1">SUM(C23:C35)</f>
        <v>#REF!</v>
      </c>
      <c r="J4" s="13" t="e">
        <f t="shared" ref="J4" ca="1" si="0">H4-I4</f>
        <v>#REF!</v>
      </c>
      <c r="K4" s="1"/>
      <c r="L4" s="8">
        <f t="array" ref="L4">INDEX($C$38:$L$50,MATCH(1,($A$38:$A$50=$A$1)*($B$38:$B$50=$M$3),0),4)</f>
        <v>0.38461538461538464</v>
      </c>
      <c r="M4" s="8">
        <f t="array" ref="M4">INDEX($C$38:$L$50,MATCH(1,($A$38:$A$50=$L$3)*($B$38:$B$50=$M$3),0),7)</f>
        <v>0.53846153846153844</v>
      </c>
    </row>
    <row r="5" spans="1:13" x14ac:dyDescent="0.2">
      <c r="A5" s="10" t="s">
        <v>44</v>
      </c>
      <c r="B5" s="15">
        <f>B3+B4</f>
        <v>17</v>
      </c>
      <c r="C5" s="15">
        <f t="shared" ref="C5:E5" si="1">C3+C4</f>
        <v>7</v>
      </c>
      <c r="D5" s="15">
        <f t="shared" si="1"/>
        <v>1</v>
      </c>
      <c r="E5" s="15">
        <f t="shared" si="1"/>
        <v>9</v>
      </c>
      <c r="F5" s="18"/>
      <c r="G5" s="10" t="s">
        <v>9</v>
      </c>
      <c r="H5" s="19" t="e">
        <f ca="1">H4/B4</f>
        <v>#REF!</v>
      </c>
      <c r="I5" s="19" t="e">
        <f ca="1">I4/B4</f>
        <v>#REF!</v>
      </c>
      <c r="J5" s="13"/>
      <c r="K5" s="1"/>
      <c r="L5" s="9">
        <f>100/L4/100</f>
        <v>2.6</v>
      </c>
      <c r="M5" s="9">
        <f>100/M4/100</f>
        <v>1.8571428571428572</v>
      </c>
    </row>
    <row r="6" spans="1:13" x14ac:dyDescent="0.2">
      <c r="A6" s="1"/>
      <c r="B6" s="1"/>
      <c r="C6" s="1"/>
      <c r="D6" s="1"/>
      <c r="E6" s="1"/>
      <c r="F6" s="1"/>
      <c r="G6" s="10" t="s">
        <v>10</v>
      </c>
      <c r="H6" s="13" t="e">
        <f ca="1">H2+H4</f>
        <v>#REF!</v>
      </c>
      <c r="I6" s="13" t="e">
        <f ca="1">I2+I4</f>
        <v>#REF!</v>
      </c>
      <c r="J6" s="13" t="e">
        <f t="shared" ref="J6" ca="1" si="2">H6-I6</f>
        <v>#REF!</v>
      </c>
      <c r="K6" s="1"/>
      <c r="L6" s="1"/>
      <c r="M6" s="1"/>
    </row>
    <row r="7" spans="1:13" x14ac:dyDescent="0.25">
      <c r="A7" s="51" t="s">
        <v>130</v>
      </c>
      <c r="B7" s="51" t="s">
        <v>131</v>
      </c>
      <c r="C7" s="51" t="s">
        <v>132</v>
      </c>
      <c r="D7" s="51" t="s">
        <v>133</v>
      </c>
      <c r="E7" s="47" t="s">
        <v>120</v>
      </c>
      <c r="F7" s="47" t="s">
        <v>121</v>
      </c>
      <c r="G7" s="10" t="s">
        <v>9</v>
      </c>
      <c r="H7" s="19" t="e">
        <f ca="1">H6/B5</f>
        <v>#REF!</v>
      </c>
      <c r="I7" s="19" t="e">
        <f ca="1">I6/B5</f>
        <v>#REF!</v>
      </c>
      <c r="J7" s="13"/>
      <c r="K7" s="1"/>
      <c r="L7" s="1" t="s">
        <v>48</v>
      </c>
      <c r="M7" s="29" t="s">
        <v>49</v>
      </c>
    </row>
    <row r="8" spans="1:13" x14ac:dyDescent="0.25">
      <c r="A8" s="10" t="s">
        <v>134</v>
      </c>
      <c r="B8" s="52"/>
      <c r="C8" s="25"/>
      <c r="D8" s="25"/>
      <c r="E8" s="43" t="e">
        <f ca="1">VLOOKUP(B8,INDIRECT(A8),COLUMN(resultat!D:D),FALSE)</f>
        <v>#REF!</v>
      </c>
      <c r="F8" s="43" t="e">
        <f ca="1">VLOOKUP(B8,INDIRECT(A8),COLUMN(resultat!E2),FALSE)</f>
        <v>#REF!</v>
      </c>
      <c r="G8" s="1"/>
      <c r="H8" s="1"/>
      <c r="I8" s="1"/>
      <c r="J8" s="1"/>
      <c r="K8" s="1"/>
      <c r="L8" s="1" t="s">
        <v>48</v>
      </c>
      <c r="M8" s="12" t="s">
        <v>50</v>
      </c>
    </row>
    <row r="9" spans="1:13" x14ac:dyDescent="0.25">
      <c r="A9" s="10" t="s">
        <v>135</v>
      </c>
      <c r="B9" s="52"/>
      <c r="C9" s="25"/>
      <c r="D9" s="25"/>
      <c r="E9" s="43"/>
      <c r="F9" s="10"/>
      <c r="G9" s="10" t="s">
        <v>6</v>
      </c>
      <c r="H9" s="56" t="s">
        <v>0</v>
      </c>
      <c r="I9" s="60"/>
      <c r="J9" s="57"/>
      <c r="K9" s="1"/>
      <c r="L9" s="1" t="s">
        <v>48</v>
      </c>
      <c r="M9" s="12" t="s">
        <v>37</v>
      </c>
    </row>
    <row r="10" spans="1:13" x14ac:dyDescent="0.25">
      <c r="A10" s="10" t="s">
        <v>136</v>
      </c>
      <c r="B10" s="52"/>
      <c r="C10" s="25"/>
      <c r="D10" s="25"/>
      <c r="E10" s="43"/>
      <c r="F10" s="10"/>
      <c r="G10" s="10" t="s">
        <v>7</v>
      </c>
      <c r="H10" s="13">
        <v>245</v>
      </c>
      <c r="I10" s="31">
        <v>193</v>
      </c>
      <c r="J10" s="31">
        <v>52</v>
      </c>
      <c r="K10" s="1"/>
      <c r="L10" s="1" t="s">
        <v>48</v>
      </c>
      <c r="M10" s="12" t="s">
        <v>52</v>
      </c>
    </row>
    <row r="11" spans="1:13" x14ac:dyDescent="0.25">
      <c r="A11" s="10" t="s">
        <v>137</v>
      </c>
      <c r="B11" s="52"/>
      <c r="C11" s="25"/>
      <c r="D11" s="25"/>
      <c r="E11" s="43"/>
      <c r="F11" s="10"/>
      <c r="G11" s="10" t="s">
        <v>9</v>
      </c>
      <c r="H11" s="19">
        <v>27.222222222222221</v>
      </c>
      <c r="I11" s="19">
        <v>21.444444444444443</v>
      </c>
      <c r="J11" s="13"/>
      <c r="K11" s="1"/>
      <c r="L11" s="1" t="s">
        <v>48</v>
      </c>
      <c r="M11" s="12" t="s">
        <v>53</v>
      </c>
    </row>
    <row r="12" spans="1:13" x14ac:dyDescent="0.25">
      <c r="A12" s="10" t="s">
        <v>138</v>
      </c>
      <c r="B12" s="52"/>
      <c r="C12" s="25"/>
      <c r="D12" s="25"/>
      <c r="E12" s="43"/>
      <c r="F12" s="10"/>
      <c r="G12" s="10" t="s">
        <v>8</v>
      </c>
      <c r="H12" s="31">
        <v>105</v>
      </c>
      <c r="I12" s="31">
        <v>213</v>
      </c>
      <c r="J12" s="13">
        <v>-108</v>
      </c>
      <c r="K12" s="1"/>
      <c r="L12" s="1" t="s">
        <v>48</v>
      </c>
      <c r="M12" s="12" t="s">
        <v>54</v>
      </c>
    </row>
    <row r="13" spans="1:13" x14ac:dyDescent="0.25">
      <c r="A13" s="10" t="s">
        <v>139</v>
      </c>
      <c r="B13" s="52"/>
      <c r="C13" s="25"/>
      <c r="D13" s="25"/>
      <c r="E13" s="43"/>
      <c r="F13" s="10"/>
      <c r="G13" s="10" t="s">
        <v>9</v>
      </c>
      <c r="H13" s="19">
        <v>13.125</v>
      </c>
      <c r="I13" s="19">
        <v>26.625</v>
      </c>
      <c r="J13" s="13"/>
      <c r="K13" s="1"/>
      <c r="L13" s="1" t="s">
        <v>48</v>
      </c>
      <c r="M13" s="12" t="s">
        <v>55</v>
      </c>
    </row>
    <row r="14" spans="1:13" x14ac:dyDescent="0.25">
      <c r="A14" s="10" t="s">
        <v>140</v>
      </c>
      <c r="B14" s="52"/>
      <c r="C14" s="25"/>
      <c r="D14" s="25"/>
      <c r="E14" s="43"/>
      <c r="F14" s="10"/>
      <c r="G14" s="10" t="s">
        <v>10</v>
      </c>
      <c r="H14" s="13">
        <v>350</v>
      </c>
      <c r="I14" s="13">
        <v>406</v>
      </c>
      <c r="J14" s="13">
        <v>-56</v>
      </c>
      <c r="K14" s="1"/>
      <c r="L14" s="1" t="s">
        <v>48</v>
      </c>
      <c r="M14" s="12" t="s">
        <v>56</v>
      </c>
    </row>
    <row r="15" spans="1:13" x14ac:dyDescent="0.25">
      <c r="A15" s="10" t="s">
        <v>141</v>
      </c>
      <c r="B15" s="52"/>
      <c r="C15" s="25"/>
      <c r="D15" s="25"/>
      <c r="E15" s="43"/>
      <c r="F15" s="10"/>
      <c r="G15" s="10" t="s">
        <v>9</v>
      </c>
      <c r="H15" s="19">
        <v>20.588235294117649</v>
      </c>
      <c r="I15" s="19">
        <v>23.882352941176471</v>
      </c>
      <c r="J15" s="13"/>
      <c r="K15" s="1"/>
      <c r="L15" s="1" t="s">
        <v>48</v>
      </c>
      <c r="M15" s="12" t="s">
        <v>57</v>
      </c>
    </row>
    <row r="16" spans="1:13" x14ac:dyDescent="0.25">
      <c r="A16" s="10" t="s">
        <v>142</v>
      </c>
      <c r="B16" s="52"/>
      <c r="C16" s="25"/>
      <c r="D16" s="25"/>
      <c r="E16" s="43"/>
      <c r="F16" s="10"/>
      <c r="G16" s="1"/>
      <c r="H16" s="1"/>
      <c r="I16" s="1"/>
      <c r="J16" s="1"/>
      <c r="K16" s="1"/>
      <c r="L16" s="1" t="s">
        <v>48</v>
      </c>
      <c r="M16" s="12" t="s">
        <v>58</v>
      </c>
    </row>
    <row r="17" spans="1:13" x14ac:dyDescent="0.25">
      <c r="A17" s="10" t="s">
        <v>143</v>
      </c>
      <c r="B17" s="52"/>
      <c r="C17" s="25"/>
      <c r="D17" s="25"/>
      <c r="E17" s="43"/>
      <c r="F17" s="10"/>
      <c r="G17" s="10" t="s">
        <v>6</v>
      </c>
      <c r="H17" s="56"/>
      <c r="I17" s="60"/>
      <c r="J17" s="57"/>
      <c r="K17" s="1"/>
      <c r="L17" s="1" t="s">
        <v>48</v>
      </c>
      <c r="M17" s="12" t="s">
        <v>59</v>
      </c>
    </row>
    <row r="18" spans="1:13" x14ac:dyDescent="0.25">
      <c r="A18" s="10" t="s">
        <v>144</v>
      </c>
      <c r="B18" s="52"/>
      <c r="C18" s="25"/>
      <c r="D18" s="25"/>
      <c r="E18" s="43"/>
      <c r="F18" s="10"/>
      <c r="G18" s="10" t="s">
        <v>7</v>
      </c>
      <c r="H18" s="13"/>
      <c r="I18" s="31"/>
      <c r="J18" s="31"/>
      <c r="K18" s="1"/>
      <c r="L18" s="1" t="s">
        <v>48</v>
      </c>
      <c r="M18" s="12" t="s">
        <v>60</v>
      </c>
    </row>
    <row r="19" spans="1:13" x14ac:dyDescent="0.25">
      <c r="A19" s="10" t="s">
        <v>145</v>
      </c>
      <c r="B19" s="52"/>
      <c r="C19" s="25"/>
      <c r="D19" s="25"/>
      <c r="E19" s="43"/>
      <c r="F19" s="10"/>
      <c r="G19" s="10" t="s">
        <v>9</v>
      </c>
      <c r="H19" s="19"/>
      <c r="I19" s="19"/>
      <c r="J19" s="13"/>
      <c r="K19" s="1"/>
      <c r="L19" s="1" t="s">
        <v>48</v>
      </c>
      <c r="M19" s="12" t="s">
        <v>61</v>
      </c>
    </row>
    <row r="20" spans="1:13" x14ac:dyDescent="0.25">
      <c r="A20" s="10" t="s">
        <v>146</v>
      </c>
      <c r="B20" s="52"/>
      <c r="C20" s="25"/>
      <c r="D20" s="25"/>
      <c r="E20" s="43"/>
      <c r="F20" s="10"/>
      <c r="G20" s="10" t="s">
        <v>8</v>
      </c>
      <c r="H20" s="31"/>
      <c r="I20" s="31"/>
      <c r="J20" s="13"/>
      <c r="K20" s="1"/>
      <c r="L20" s="1"/>
      <c r="M20" s="1"/>
    </row>
    <row r="21" spans="1:13" x14ac:dyDescent="0.25">
      <c r="A21" s="10" t="s">
        <v>147</v>
      </c>
      <c r="B21" s="52"/>
      <c r="C21" s="25"/>
      <c r="D21" s="25"/>
      <c r="E21" s="43"/>
      <c r="F21" s="10"/>
      <c r="G21" s="10" t="s">
        <v>9</v>
      </c>
      <c r="H21" s="19"/>
      <c r="I21" s="19"/>
      <c r="J21" s="13"/>
      <c r="K21" s="1"/>
      <c r="L21" s="1"/>
      <c r="M21" s="1"/>
    </row>
    <row r="22" spans="1:13" x14ac:dyDescent="0.25">
      <c r="A22" s="10" t="s">
        <v>148</v>
      </c>
      <c r="B22" s="52"/>
      <c r="C22" s="25"/>
      <c r="D22" s="25"/>
      <c r="E22" s="43"/>
      <c r="F22" s="10"/>
      <c r="G22" s="10" t="s">
        <v>10</v>
      </c>
      <c r="H22" s="13"/>
      <c r="I22" s="13"/>
      <c r="J22" s="13"/>
      <c r="K22" s="1"/>
      <c r="L22" s="1"/>
      <c r="M22" s="1"/>
    </row>
    <row r="23" spans="1:13" x14ac:dyDescent="0.25">
      <c r="A23" s="10" t="s">
        <v>149</v>
      </c>
      <c r="B23" s="52"/>
      <c r="C23" s="25"/>
      <c r="D23" s="25"/>
      <c r="E23" s="43"/>
      <c r="F23" s="10"/>
      <c r="G23" s="10" t="s">
        <v>9</v>
      </c>
      <c r="H23" s="19"/>
      <c r="I23" s="19"/>
      <c r="J23" s="13"/>
      <c r="K23" s="1"/>
      <c r="L23" s="1"/>
      <c r="M23" s="1"/>
    </row>
    <row r="24" spans="1:13" x14ac:dyDescent="0.25">
      <c r="A24" s="10" t="s">
        <v>150</v>
      </c>
      <c r="B24" s="52"/>
      <c r="C24" s="25"/>
      <c r="D24" s="25"/>
      <c r="E24" s="43"/>
      <c r="F24" s="10"/>
      <c r="G24" s="1"/>
      <c r="H24" s="1"/>
      <c r="I24" s="1"/>
      <c r="J24" s="1"/>
      <c r="K24" s="1"/>
      <c r="L24" s="1"/>
      <c r="M24" s="1"/>
    </row>
    <row r="25" spans="1:13" x14ac:dyDescent="0.25">
      <c r="A25" s="10" t="s">
        <v>151</v>
      </c>
      <c r="B25" s="52"/>
      <c r="C25" s="25"/>
      <c r="D25" s="25"/>
      <c r="E25" s="43"/>
      <c r="F25" s="10"/>
      <c r="G25" s="10" t="s">
        <v>6</v>
      </c>
      <c r="H25" s="56"/>
      <c r="I25" s="60"/>
      <c r="J25" s="57"/>
      <c r="K25" s="1"/>
      <c r="L25" s="1"/>
      <c r="M25" s="1"/>
    </row>
    <row r="26" spans="1:13" x14ac:dyDescent="0.25">
      <c r="A26" s="10" t="s">
        <v>152</v>
      </c>
      <c r="B26" s="52"/>
      <c r="C26" s="25"/>
      <c r="D26" s="25"/>
      <c r="E26" s="43"/>
      <c r="F26" s="10"/>
      <c r="G26" s="10" t="s">
        <v>7</v>
      </c>
      <c r="H26" s="13"/>
      <c r="I26" s="31"/>
      <c r="J26" s="31"/>
      <c r="K26" s="1"/>
      <c r="L26" s="1"/>
      <c r="M26" s="1"/>
    </row>
    <row r="27" spans="1:13" x14ac:dyDescent="0.25">
      <c r="A27" s="10" t="s">
        <v>153</v>
      </c>
      <c r="B27" s="52"/>
      <c r="C27" s="25"/>
      <c r="D27" s="25"/>
      <c r="E27" s="43"/>
      <c r="F27" s="10"/>
      <c r="G27" s="10" t="s">
        <v>9</v>
      </c>
      <c r="H27" s="19"/>
      <c r="I27" s="19"/>
      <c r="J27" s="13"/>
      <c r="K27" s="1"/>
      <c r="L27" s="1"/>
      <c r="M27" s="1"/>
    </row>
    <row r="28" spans="1:13" x14ac:dyDescent="0.25">
      <c r="A28" s="10" t="s">
        <v>154</v>
      </c>
      <c r="B28" s="52"/>
      <c r="C28" s="25"/>
      <c r="D28" s="25"/>
      <c r="E28" s="43"/>
      <c r="F28" s="10"/>
      <c r="G28" s="10" t="s">
        <v>8</v>
      </c>
      <c r="H28" s="31"/>
      <c r="I28" s="31"/>
      <c r="J28" s="13"/>
      <c r="K28" s="1"/>
      <c r="L28" s="1"/>
      <c r="M28" s="1"/>
    </row>
    <row r="29" spans="1:13" x14ac:dyDescent="0.25">
      <c r="A29" s="10" t="s">
        <v>155</v>
      </c>
      <c r="B29" s="52"/>
      <c r="C29" s="25"/>
      <c r="D29" s="25"/>
      <c r="E29" s="43"/>
      <c r="F29" s="10"/>
      <c r="G29" s="10" t="s">
        <v>9</v>
      </c>
      <c r="H29" s="19"/>
      <c r="I29" s="19"/>
      <c r="J29" s="13"/>
      <c r="K29" s="1"/>
      <c r="L29" s="1"/>
      <c r="M29" s="1"/>
    </row>
    <row r="30" spans="1:13" x14ac:dyDescent="0.25">
      <c r="A30" s="10" t="s">
        <v>156</v>
      </c>
      <c r="B30" s="52"/>
      <c r="C30" s="25"/>
      <c r="D30" s="25"/>
      <c r="E30" s="43"/>
      <c r="F30" s="10"/>
      <c r="G30" s="10" t="s">
        <v>10</v>
      </c>
      <c r="H30" s="13"/>
      <c r="I30" s="13"/>
      <c r="J30" s="13"/>
      <c r="K30" s="1"/>
      <c r="L30" s="1"/>
      <c r="M30" s="1"/>
    </row>
    <row r="31" spans="1:13" x14ac:dyDescent="0.25">
      <c r="A31" s="10" t="s">
        <v>157</v>
      </c>
      <c r="B31" s="52"/>
      <c r="C31" s="25"/>
      <c r="D31" s="25"/>
      <c r="E31" s="43"/>
      <c r="F31" s="10"/>
      <c r="G31" s="10" t="s">
        <v>9</v>
      </c>
      <c r="H31" s="19"/>
      <c r="I31" s="19"/>
      <c r="J31" s="13"/>
      <c r="K31" s="1"/>
      <c r="L31" s="1"/>
      <c r="M31" s="1"/>
    </row>
    <row r="32" spans="1:13" x14ac:dyDescent="0.25">
      <c r="A32" s="10" t="s">
        <v>158</v>
      </c>
      <c r="B32" s="52"/>
      <c r="C32" s="25"/>
      <c r="D32" s="25"/>
      <c r="E32" s="43"/>
      <c r="F32" s="10"/>
      <c r="G32" s="1"/>
      <c r="H32" s="1"/>
      <c r="I32" s="1"/>
      <c r="J32" s="1"/>
      <c r="K32" s="1"/>
      <c r="L32" s="1"/>
      <c r="M32" s="1"/>
    </row>
    <row r="33" spans="1:13" x14ac:dyDescent="0.25">
      <c r="A33" s="10" t="s">
        <v>159</v>
      </c>
      <c r="B33" s="52"/>
      <c r="C33" s="25"/>
      <c r="D33" s="25"/>
      <c r="E33" s="43"/>
      <c r="F33" s="10"/>
      <c r="G33" s="1"/>
      <c r="H33" s="1"/>
      <c r="I33" s="1"/>
      <c r="J33" s="1"/>
      <c r="K33" s="1"/>
      <c r="L33" s="1"/>
      <c r="M33" s="1"/>
    </row>
    <row r="34" spans="1:13" x14ac:dyDescent="0.25">
      <c r="A34" s="10"/>
      <c r="B34" s="43"/>
      <c r="C34" s="25" t="e">
        <f ca="1">VLOOKUP($E34,INDIRECT($A34),COLUMN(#REF!),FALSE)</f>
        <v>#REF!</v>
      </c>
      <c r="D34" s="25" t="e">
        <f ca="1">VLOOKUP($E34,INDIRECT($A34),COLUMN(#REF!),FALSE)</f>
        <v>#REF!</v>
      </c>
      <c r="E34" s="43" t="s">
        <v>48</v>
      </c>
      <c r="F34" s="1"/>
      <c r="G34" s="1"/>
      <c r="H34" s="1"/>
      <c r="I34" s="1"/>
      <c r="J34" s="1"/>
      <c r="K34" s="1"/>
      <c r="L34" s="1"/>
      <c r="M34" s="1"/>
    </row>
    <row r="35" spans="1:13" x14ac:dyDescent="0.25">
      <c r="A35" s="10"/>
      <c r="B35" s="43"/>
      <c r="C35" s="25" t="e">
        <f ca="1">VLOOKUP($E35,INDIRECT($A35),COLUMN(#REF!),FALSE)</f>
        <v>#REF!</v>
      </c>
      <c r="D35" s="25" t="e">
        <f ca="1">VLOOKUP($E35,INDIRECT($A35),COLUMN(#REF!),FALSE)</f>
        <v>#REF!</v>
      </c>
      <c r="E35" s="43" t="s">
        <v>48</v>
      </c>
      <c r="F35" s="1"/>
      <c r="G35" s="1"/>
      <c r="H35" s="1"/>
      <c r="I35" s="1"/>
      <c r="J35" s="1"/>
      <c r="K35" s="1"/>
      <c r="L35" s="1"/>
      <c r="M35" s="1"/>
    </row>
    <row r="36" spans="1:13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28"/>
    </row>
    <row r="37" spans="1:13" x14ac:dyDescent="0.25">
      <c r="A37" s="56" t="s">
        <v>16</v>
      </c>
      <c r="B37" s="57"/>
      <c r="C37" s="27" t="s">
        <v>17</v>
      </c>
      <c r="D37" s="27" t="s">
        <v>18</v>
      </c>
      <c r="E37" s="27" t="s">
        <v>19</v>
      </c>
      <c r="F37" s="27" t="s">
        <v>20</v>
      </c>
      <c r="G37" s="27" t="s">
        <v>21</v>
      </c>
      <c r="H37" s="27" t="s">
        <v>22</v>
      </c>
      <c r="I37" s="27" t="s">
        <v>23</v>
      </c>
      <c r="J37" s="27" t="s">
        <v>21</v>
      </c>
      <c r="K37" s="27" t="s">
        <v>11</v>
      </c>
      <c r="L37" s="27" t="s">
        <v>21</v>
      </c>
    </row>
    <row r="38" spans="1:13" x14ac:dyDescent="0.25">
      <c r="A38" s="2" t="s">
        <v>26</v>
      </c>
      <c r="B38" s="14" t="s">
        <v>14</v>
      </c>
      <c r="C38" s="15">
        <v>10</v>
      </c>
      <c r="D38" s="14">
        <v>2</v>
      </c>
      <c r="E38" s="14">
        <v>0</v>
      </c>
      <c r="F38" s="3">
        <f t="shared" ref="F38:F50" si="3">(D38+E38)/C38</f>
        <v>0.2</v>
      </c>
      <c r="G38" s="14">
        <v>3</v>
      </c>
      <c r="H38" s="15">
        <v>5</v>
      </c>
      <c r="I38" s="3">
        <f>(G38+H38)/C38</f>
        <v>0.8</v>
      </c>
      <c r="J38" s="14"/>
      <c r="K38" s="22">
        <f t="shared" ref="K38:K50" si="4">100%-(F38+I38)</f>
        <v>0</v>
      </c>
      <c r="L38" s="11">
        <f t="shared" ref="L38:L50" si="5">SUM(F38+I38+K38)</f>
        <v>1</v>
      </c>
    </row>
    <row r="39" spans="1:13" x14ac:dyDescent="0.25">
      <c r="A39" s="2" t="s">
        <v>26</v>
      </c>
      <c r="B39" s="2" t="s">
        <v>24</v>
      </c>
      <c r="C39" s="15">
        <v>15</v>
      </c>
      <c r="D39" s="14">
        <v>6</v>
      </c>
      <c r="E39" s="14">
        <v>0</v>
      </c>
      <c r="F39" s="3">
        <f t="shared" si="3"/>
        <v>0.4</v>
      </c>
      <c r="G39" s="14">
        <v>1</v>
      </c>
      <c r="H39" s="15">
        <v>7</v>
      </c>
      <c r="I39" s="3">
        <f t="shared" ref="I39:I50" si="6">(G39+H39)/C39</f>
        <v>0.53333333333333333</v>
      </c>
      <c r="J39" s="14">
        <v>1</v>
      </c>
      <c r="K39" s="22">
        <f t="shared" si="4"/>
        <v>6.6666666666666652E-2</v>
      </c>
      <c r="L39" s="11">
        <f t="shared" si="5"/>
        <v>1</v>
      </c>
    </row>
    <row r="40" spans="1:13" x14ac:dyDescent="0.25">
      <c r="A40" s="2" t="s">
        <v>26</v>
      </c>
      <c r="B40" s="14" t="s">
        <v>25</v>
      </c>
      <c r="C40" s="15">
        <v>13</v>
      </c>
      <c r="D40" s="14">
        <v>5</v>
      </c>
      <c r="E40" s="14">
        <v>0</v>
      </c>
      <c r="F40" s="3">
        <f t="shared" si="3"/>
        <v>0.38461538461538464</v>
      </c>
      <c r="G40" s="14">
        <v>2</v>
      </c>
      <c r="H40" s="15">
        <v>5</v>
      </c>
      <c r="I40" s="3">
        <f t="shared" si="6"/>
        <v>0.53846153846153844</v>
      </c>
      <c r="J40" s="14">
        <v>1</v>
      </c>
      <c r="K40" s="22">
        <f t="shared" si="4"/>
        <v>7.6923076923076872E-2</v>
      </c>
      <c r="L40" s="11">
        <f t="shared" si="5"/>
        <v>1</v>
      </c>
    </row>
    <row r="41" spans="1:13" x14ac:dyDescent="0.25">
      <c r="A41" s="2" t="s">
        <v>26</v>
      </c>
      <c r="B41" s="14" t="s">
        <v>46</v>
      </c>
      <c r="C41" s="15">
        <v>19</v>
      </c>
      <c r="D41" s="14">
        <v>6</v>
      </c>
      <c r="E41" s="14">
        <v>0</v>
      </c>
      <c r="F41" s="3">
        <f t="shared" si="3"/>
        <v>0.31578947368421051</v>
      </c>
      <c r="G41" s="14">
        <v>2</v>
      </c>
      <c r="H41" s="15">
        <v>9</v>
      </c>
      <c r="I41" s="3">
        <f t="shared" si="6"/>
        <v>0.57894736842105265</v>
      </c>
      <c r="J41" s="14">
        <v>2</v>
      </c>
      <c r="K41" s="22">
        <f t="shared" si="4"/>
        <v>0.10526315789473684</v>
      </c>
      <c r="L41" s="11">
        <f t="shared" si="5"/>
        <v>1</v>
      </c>
    </row>
    <row r="42" spans="1:13" x14ac:dyDescent="0.25">
      <c r="A42" s="2" t="s">
        <v>26</v>
      </c>
      <c r="B42" s="14" t="s">
        <v>28</v>
      </c>
      <c r="C42" s="15">
        <v>19</v>
      </c>
      <c r="D42" s="14">
        <v>4</v>
      </c>
      <c r="E42" s="14">
        <v>1</v>
      </c>
      <c r="F42" s="3">
        <f t="shared" si="3"/>
        <v>0.26315789473684209</v>
      </c>
      <c r="G42" s="14">
        <v>5</v>
      </c>
      <c r="H42" s="15">
        <v>8</v>
      </c>
      <c r="I42" s="3">
        <f t="shared" si="6"/>
        <v>0.68421052631578949</v>
      </c>
      <c r="J42" s="14">
        <v>1</v>
      </c>
      <c r="K42" s="22">
        <f t="shared" si="4"/>
        <v>5.2631578947368363E-2</v>
      </c>
      <c r="L42" s="11">
        <f t="shared" si="5"/>
        <v>1</v>
      </c>
    </row>
    <row r="43" spans="1:13" x14ac:dyDescent="0.25">
      <c r="A43" s="2" t="s">
        <v>26</v>
      </c>
      <c r="B43" s="14" t="s">
        <v>29</v>
      </c>
      <c r="C43" s="15">
        <v>11</v>
      </c>
      <c r="D43" s="14">
        <v>4</v>
      </c>
      <c r="E43" s="14">
        <v>0</v>
      </c>
      <c r="F43" s="3">
        <f t="shared" si="3"/>
        <v>0.36363636363636365</v>
      </c>
      <c r="G43" s="14">
        <v>1</v>
      </c>
      <c r="H43" s="15">
        <v>6</v>
      </c>
      <c r="I43" s="3">
        <f t="shared" si="6"/>
        <v>0.63636363636363635</v>
      </c>
      <c r="J43" s="14"/>
      <c r="K43" s="22">
        <f t="shared" si="4"/>
        <v>0</v>
      </c>
      <c r="L43" s="11">
        <f t="shared" si="5"/>
        <v>1</v>
      </c>
    </row>
    <row r="44" spans="1:13" x14ac:dyDescent="0.25">
      <c r="A44" s="2" t="s">
        <v>26</v>
      </c>
      <c r="B44" s="14" t="s">
        <v>30</v>
      </c>
      <c r="C44" s="15">
        <v>12</v>
      </c>
      <c r="D44" s="14">
        <v>3</v>
      </c>
      <c r="E44" s="14">
        <v>1</v>
      </c>
      <c r="F44" s="3">
        <f t="shared" si="3"/>
        <v>0.33333333333333331</v>
      </c>
      <c r="G44" s="14">
        <v>2</v>
      </c>
      <c r="H44" s="15">
        <v>3</v>
      </c>
      <c r="I44" s="3">
        <f t="shared" si="6"/>
        <v>0.41666666666666669</v>
      </c>
      <c r="J44" s="14">
        <v>3</v>
      </c>
      <c r="K44" s="22">
        <f t="shared" si="4"/>
        <v>0.25</v>
      </c>
      <c r="L44" s="11">
        <f t="shared" si="5"/>
        <v>1</v>
      </c>
    </row>
    <row r="45" spans="1:13" x14ac:dyDescent="0.25">
      <c r="A45" s="2" t="s">
        <v>26</v>
      </c>
      <c r="B45" s="14" t="s">
        <v>31</v>
      </c>
      <c r="C45" s="15">
        <v>19</v>
      </c>
      <c r="D45" s="14">
        <v>8</v>
      </c>
      <c r="E45" s="14">
        <v>4</v>
      </c>
      <c r="F45" s="3">
        <f t="shared" si="3"/>
        <v>0.63157894736842102</v>
      </c>
      <c r="G45" s="14">
        <v>1</v>
      </c>
      <c r="H45" s="15">
        <v>6</v>
      </c>
      <c r="I45" s="3">
        <f t="shared" si="6"/>
        <v>0.36842105263157893</v>
      </c>
      <c r="J45" s="14"/>
      <c r="K45" s="22">
        <f t="shared" si="4"/>
        <v>0</v>
      </c>
      <c r="L45" s="11">
        <f t="shared" si="5"/>
        <v>1</v>
      </c>
    </row>
    <row r="46" spans="1:13" x14ac:dyDescent="0.25">
      <c r="A46" s="2" t="s">
        <v>26</v>
      </c>
      <c r="B46" s="14" t="s">
        <v>32</v>
      </c>
      <c r="C46" s="15">
        <v>19</v>
      </c>
      <c r="D46" s="14">
        <v>10</v>
      </c>
      <c r="E46" s="14">
        <v>1</v>
      </c>
      <c r="F46" s="3">
        <f t="shared" si="3"/>
        <v>0.57894736842105265</v>
      </c>
      <c r="G46" s="14">
        <v>0</v>
      </c>
      <c r="H46" s="15">
        <v>8</v>
      </c>
      <c r="I46" s="3">
        <f t="shared" si="6"/>
        <v>0.42105263157894735</v>
      </c>
      <c r="J46" s="14"/>
      <c r="K46" s="22">
        <f t="shared" si="4"/>
        <v>0</v>
      </c>
      <c r="L46" s="11">
        <f t="shared" si="5"/>
        <v>1</v>
      </c>
    </row>
    <row r="47" spans="1:13" x14ac:dyDescent="0.25">
      <c r="A47" s="2" t="s">
        <v>26</v>
      </c>
      <c r="B47" s="14" t="s">
        <v>33</v>
      </c>
      <c r="C47" s="15">
        <v>11</v>
      </c>
      <c r="D47" s="14">
        <v>5</v>
      </c>
      <c r="E47" s="14">
        <v>1</v>
      </c>
      <c r="F47" s="3">
        <f t="shared" si="3"/>
        <v>0.54545454545454541</v>
      </c>
      <c r="G47" s="14">
        <v>1</v>
      </c>
      <c r="H47" s="15">
        <v>4</v>
      </c>
      <c r="I47" s="3">
        <f t="shared" si="6"/>
        <v>0.45454545454545453</v>
      </c>
      <c r="J47" s="14"/>
      <c r="K47" s="22">
        <f t="shared" si="4"/>
        <v>0</v>
      </c>
      <c r="L47" s="11">
        <f t="shared" si="5"/>
        <v>1</v>
      </c>
    </row>
    <row r="48" spans="1:13" x14ac:dyDescent="0.25">
      <c r="A48" s="2" t="s">
        <v>26</v>
      </c>
      <c r="B48" s="14" t="s">
        <v>34</v>
      </c>
      <c r="C48" s="15">
        <v>17</v>
      </c>
      <c r="D48" s="14">
        <v>3</v>
      </c>
      <c r="E48" s="14">
        <v>0</v>
      </c>
      <c r="F48" s="3">
        <f t="shared" si="3"/>
        <v>0.17647058823529413</v>
      </c>
      <c r="G48" s="14">
        <v>5</v>
      </c>
      <c r="H48" s="15">
        <v>7</v>
      </c>
      <c r="I48" s="3">
        <f t="shared" si="6"/>
        <v>0.70588235294117652</v>
      </c>
      <c r="J48" s="14">
        <v>2</v>
      </c>
      <c r="K48" s="22">
        <f t="shared" si="4"/>
        <v>0.11764705882352933</v>
      </c>
      <c r="L48" s="11">
        <f t="shared" si="5"/>
        <v>1</v>
      </c>
    </row>
    <row r="49" spans="1:12" x14ac:dyDescent="0.25">
      <c r="A49" s="2" t="s">
        <v>26</v>
      </c>
      <c r="B49" s="14" t="s">
        <v>15</v>
      </c>
      <c r="C49" s="15">
        <v>20</v>
      </c>
      <c r="D49" s="14">
        <v>8</v>
      </c>
      <c r="E49" s="14">
        <v>1</v>
      </c>
      <c r="F49" s="3">
        <f t="shared" si="3"/>
        <v>0.45</v>
      </c>
      <c r="G49" s="14">
        <v>2</v>
      </c>
      <c r="H49" s="15">
        <v>8</v>
      </c>
      <c r="I49" s="3">
        <f t="shared" si="6"/>
        <v>0.5</v>
      </c>
      <c r="J49" s="14">
        <v>1</v>
      </c>
      <c r="K49" s="22">
        <f t="shared" si="4"/>
        <v>5.0000000000000044E-2</v>
      </c>
      <c r="L49" s="11">
        <f t="shared" si="5"/>
        <v>1</v>
      </c>
    </row>
    <row r="50" spans="1:12" x14ac:dyDescent="0.25">
      <c r="A50" s="2" t="s">
        <v>26</v>
      </c>
      <c r="B50" s="14" t="s">
        <v>35</v>
      </c>
      <c r="C50" s="15">
        <v>19</v>
      </c>
      <c r="D50" s="14">
        <v>5</v>
      </c>
      <c r="E50" s="14">
        <v>0</v>
      </c>
      <c r="F50" s="3">
        <f t="shared" si="3"/>
        <v>0.26315789473684209</v>
      </c>
      <c r="G50" s="14">
        <v>2</v>
      </c>
      <c r="H50" s="15">
        <v>9</v>
      </c>
      <c r="I50" s="3">
        <f t="shared" si="6"/>
        <v>0.57894736842105265</v>
      </c>
      <c r="J50" s="14">
        <v>3</v>
      </c>
      <c r="K50" s="22">
        <f t="shared" si="4"/>
        <v>0.15789473684210531</v>
      </c>
      <c r="L50" s="11">
        <f t="shared" si="5"/>
        <v>1</v>
      </c>
    </row>
  </sheetData>
  <mergeCells count="8">
    <mergeCell ref="L1:M1"/>
    <mergeCell ref="H9:J9"/>
    <mergeCell ref="H17:J17"/>
    <mergeCell ref="H25:J25"/>
    <mergeCell ref="A37:B37"/>
    <mergeCell ref="A1:A2"/>
    <mergeCell ref="B1:E1"/>
    <mergeCell ref="H1:J1"/>
  </mergeCells>
  <dataValidations count="2">
    <dataValidation type="list" allowBlank="1" showInputMessage="1" showErrorMessage="1" sqref="M3 B34:B35">
      <formula1>$M$7:$M$19</formula1>
    </dataValidation>
    <dataValidation type="list" allowBlank="1" showInputMessage="1" showErrorMessage="1" sqref="B8:B33">
      <formula1>$N$8:$N$20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Feuil1!$A$1:$A$26</xm:f>
          </x14:formula1>
          <xm:sqref>A34:A35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M50"/>
  <sheetViews>
    <sheetView zoomScale="85" zoomScaleNormal="85" zoomScalePageLayoutView="85" workbookViewId="0">
      <selection activeCell="A7" sqref="A7:F33"/>
    </sheetView>
  </sheetViews>
  <sheetFormatPr baseColWidth="10" defaultColWidth="10.7109375" defaultRowHeight="15" x14ac:dyDescent="0.25"/>
  <cols>
    <col min="1" max="1" width="13.28515625" bestFit="1" customWidth="1"/>
    <col min="2" max="3" width="13.140625" bestFit="1" customWidth="1"/>
    <col min="4" max="4" width="9.7109375" bestFit="1" customWidth="1"/>
    <col min="5" max="5" width="12.5703125" bestFit="1" customWidth="1"/>
    <col min="6" max="6" width="7.140625" bestFit="1" customWidth="1"/>
    <col min="7" max="7" width="14.42578125" bestFit="1" customWidth="1"/>
    <col min="8" max="8" width="9.5703125" bestFit="1" customWidth="1"/>
    <col min="9" max="9" width="7.140625" bestFit="1" customWidth="1"/>
    <col min="10" max="10" width="4.140625" bestFit="1" customWidth="1"/>
    <col min="11" max="11" width="7.140625" bestFit="1" customWidth="1"/>
    <col min="12" max="12" width="9.28515625" bestFit="1" customWidth="1"/>
    <col min="13" max="13" width="12.140625" bestFit="1" customWidth="1"/>
  </cols>
  <sheetData>
    <row r="1" spans="1:13" x14ac:dyDescent="0.25">
      <c r="A1" s="58" t="s">
        <v>52</v>
      </c>
      <c r="B1" s="59" t="s">
        <v>0</v>
      </c>
      <c r="C1" s="59"/>
      <c r="D1" s="59"/>
      <c r="E1" s="59"/>
      <c r="F1" s="16"/>
      <c r="G1" s="10" t="s">
        <v>6</v>
      </c>
      <c r="H1" s="56" t="s">
        <v>88</v>
      </c>
      <c r="I1" s="60"/>
      <c r="J1" s="57"/>
      <c r="K1" s="1"/>
      <c r="L1" s="61" t="s">
        <v>12</v>
      </c>
      <c r="M1" s="62"/>
    </row>
    <row r="2" spans="1:13" x14ac:dyDescent="0.25">
      <c r="A2" s="58"/>
      <c r="B2" s="27" t="s">
        <v>1</v>
      </c>
      <c r="C2" s="27" t="s">
        <v>4</v>
      </c>
      <c r="D2" s="27" t="s">
        <v>43</v>
      </c>
      <c r="E2" s="27" t="s">
        <v>5</v>
      </c>
      <c r="F2" s="17"/>
      <c r="G2" s="10" t="s">
        <v>7</v>
      </c>
      <c r="H2" s="31">
        <f>SUM(C8:C20)</f>
        <v>0</v>
      </c>
      <c r="I2" s="31">
        <f>SUM(D8:D20)</f>
        <v>0</v>
      </c>
      <c r="J2" s="31">
        <f>H2-I2</f>
        <v>0</v>
      </c>
      <c r="K2" s="1"/>
      <c r="L2" s="4" t="s">
        <v>13</v>
      </c>
      <c r="M2" s="5" t="s">
        <v>36</v>
      </c>
    </row>
    <row r="3" spans="1:13" x14ac:dyDescent="0.2">
      <c r="A3" s="10" t="s">
        <v>2</v>
      </c>
      <c r="B3" s="15">
        <v>8</v>
      </c>
      <c r="C3" s="27">
        <v>6</v>
      </c>
      <c r="D3" s="27">
        <v>0</v>
      </c>
      <c r="E3" s="27">
        <v>2</v>
      </c>
      <c r="F3" s="18"/>
      <c r="G3" s="10" t="s">
        <v>9</v>
      </c>
      <c r="H3" s="19">
        <f>H2/B3</f>
        <v>0</v>
      </c>
      <c r="I3" s="19">
        <f>I2/B3</f>
        <v>0</v>
      </c>
      <c r="J3" s="13"/>
      <c r="K3" s="1"/>
      <c r="L3" s="6" t="s">
        <v>52</v>
      </c>
      <c r="M3" s="7" t="s">
        <v>38</v>
      </c>
    </row>
    <row r="4" spans="1:13" x14ac:dyDescent="0.2">
      <c r="A4" s="10" t="s">
        <v>3</v>
      </c>
      <c r="B4" s="15">
        <v>9</v>
      </c>
      <c r="C4" s="27">
        <v>1</v>
      </c>
      <c r="D4" s="27">
        <v>0</v>
      </c>
      <c r="E4" s="27">
        <v>8</v>
      </c>
      <c r="F4" s="18"/>
      <c r="G4" s="10" t="s">
        <v>8</v>
      </c>
      <c r="H4" s="31" t="e">
        <f ca="1">SUM(D23:D35)</f>
        <v>#REF!</v>
      </c>
      <c r="I4" s="31" t="e">
        <f ca="1">SUM(C23:C35)</f>
        <v>#REF!</v>
      </c>
      <c r="J4" s="13" t="e">
        <f t="shared" ref="J4" ca="1" si="0">H4-I4</f>
        <v>#REF!</v>
      </c>
      <c r="K4" s="1"/>
      <c r="L4" s="8">
        <f t="array" ref="L4">INDEX($C$39:$L$50,MATCH(1,($A$39:$A$50=$A$1)*($B$39:$B$50=$M$3),0),4)</f>
        <v>0.57894736842105265</v>
      </c>
      <c r="M4" s="8">
        <f t="array" ref="M4">INDEX($C$39:$L$50,MATCH(1,($A$39:$A$50=$L$3)*($B$39:$B$50=$M$3),0),7)</f>
        <v>0.31578947368421051</v>
      </c>
    </row>
    <row r="5" spans="1:13" x14ac:dyDescent="0.2">
      <c r="A5" s="10" t="s">
        <v>44</v>
      </c>
      <c r="B5" s="15">
        <f>B3+B4</f>
        <v>17</v>
      </c>
      <c r="C5" s="15">
        <f t="shared" ref="C5:E5" si="1">C3+C4</f>
        <v>7</v>
      </c>
      <c r="D5" s="15">
        <f t="shared" si="1"/>
        <v>0</v>
      </c>
      <c r="E5" s="15">
        <f t="shared" si="1"/>
        <v>10</v>
      </c>
      <c r="F5" s="18"/>
      <c r="G5" s="10" t="s">
        <v>9</v>
      </c>
      <c r="H5" s="19" t="e">
        <f ca="1">H4/B4</f>
        <v>#REF!</v>
      </c>
      <c r="I5" s="19" t="e">
        <f ca="1">I4/B4</f>
        <v>#REF!</v>
      </c>
      <c r="J5" s="13"/>
      <c r="K5" s="1"/>
      <c r="L5" s="9">
        <f>100/L4/100</f>
        <v>1.7272727272727273</v>
      </c>
      <c r="M5" s="9">
        <f>100/M4/100</f>
        <v>3.166666666666667</v>
      </c>
    </row>
    <row r="6" spans="1:13" x14ac:dyDescent="0.2">
      <c r="A6" s="1"/>
      <c r="B6" s="1"/>
      <c r="C6" s="1"/>
      <c r="D6" s="1"/>
      <c r="E6" s="1"/>
      <c r="F6" s="1"/>
      <c r="G6" s="10" t="s">
        <v>10</v>
      </c>
      <c r="H6" s="13" t="e">
        <f ca="1">H2+H4</f>
        <v>#REF!</v>
      </c>
      <c r="I6" s="13" t="e">
        <f ca="1">I2+I4</f>
        <v>#REF!</v>
      </c>
      <c r="J6" s="13" t="e">
        <f t="shared" ref="J6" ca="1" si="2">H6-I6</f>
        <v>#REF!</v>
      </c>
      <c r="K6" s="1"/>
      <c r="L6" s="1"/>
      <c r="M6" s="1"/>
    </row>
    <row r="7" spans="1:13" x14ac:dyDescent="0.25">
      <c r="A7" s="51" t="s">
        <v>130</v>
      </c>
      <c r="B7" s="51" t="s">
        <v>131</v>
      </c>
      <c r="C7" s="51" t="s">
        <v>132</v>
      </c>
      <c r="D7" s="51" t="s">
        <v>133</v>
      </c>
      <c r="E7" s="47" t="s">
        <v>120</v>
      </c>
      <c r="F7" s="47" t="s">
        <v>121</v>
      </c>
      <c r="G7" s="10" t="s">
        <v>9</v>
      </c>
      <c r="H7" s="19" t="e">
        <f ca="1">H6/B5</f>
        <v>#REF!</v>
      </c>
      <c r="I7" s="19" t="e">
        <f ca="1">I6/B5</f>
        <v>#REF!</v>
      </c>
      <c r="J7" s="13"/>
      <c r="K7" s="1"/>
      <c r="L7" s="1" t="s">
        <v>52</v>
      </c>
      <c r="M7" s="29" t="s">
        <v>49</v>
      </c>
    </row>
    <row r="8" spans="1:13" x14ac:dyDescent="0.25">
      <c r="A8" s="10" t="s">
        <v>134</v>
      </c>
      <c r="B8" s="52"/>
      <c r="C8" s="25"/>
      <c r="D8" s="25"/>
      <c r="E8" s="43" t="e">
        <f ca="1">VLOOKUP(B8,INDIRECT(A8),COLUMN(resultat!D:D),FALSE)</f>
        <v>#REF!</v>
      </c>
      <c r="F8" s="43" t="e">
        <f ca="1">VLOOKUP(B8,INDIRECT(A8),COLUMN(resultat!E2),FALSE)</f>
        <v>#REF!</v>
      </c>
      <c r="G8" s="1"/>
      <c r="H8" s="1"/>
      <c r="I8" s="1"/>
      <c r="J8" s="1"/>
      <c r="K8" s="1"/>
      <c r="L8" s="1" t="s">
        <v>52</v>
      </c>
      <c r="M8" s="12" t="s">
        <v>50</v>
      </c>
    </row>
    <row r="9" spans="1:13" x14ac:dyDescent="0.25">
      <c r="A9" s="10" t="s">
        <v>135</v>
      </c>
      <c r="B9" s="52"/>
      <c r="C9" s="25"/>
      <c r="D9" s="25"/>
      <c r="E9" s="43"/>
      <c r="F9" s="10"/>
      <c r="G9" s="10" t="s">
        <v>6</v>
      </c>
      <c r="H9" s="56" t="s">
        <v>0</v>
      </c>
      <c r="I9" s="60"/>
      <c r="J9" s="57"/>
      <c r="K9" s="1"/>
      <c r="L9" s="1" t="s">
        <v>52</v>
      </c>
      <c r="M9" s="12" t="s">
        <v>37</v>
      </c>
    </row>
    <row r="10" spans="1:13" x14ac:dyDescent="0.25">
      <c r="A10" s="10" t="s">
        <v>136</v>
      </c>
      <c r="B10" s="52"/>
      <c r="C10" s="25"/>
      <c r="D10" s="25"/>
      <c r="E10" s="43"/>
      <c r="F10" s="10"/>
      <c r="G10" s="10" t="s">
        <v>7</v>
      </c>
      <c r="H10" s="13">
        <v>191</v>
      </c>
      <c r="I10" s="31">
        <v>158</v>
      </c>
      <c r="J10" s="31">
        <v>33</v>
      </c>
      <c r="K10" s="1"/>
      <c r="L10" s="1" t="s">
        <v>52</v>
      </c>
      <c r="M10" s="12" t="s">
        <v>38</v>
      </c>
    </row>
    <row r="11" spans="1:13" x14ac:dyDescent="0.25">
      <c r="A11" s="10" t="s">
        <v>137</v>
      </c>
      <c r="B11" s="52"/>
      <c r="C11" s="25"/>
      <c r="D11" s="25"/>
      <c r="E11" s="43"/>
      <c r="F11" s="10"/>
      <c r="G11" s="10" t="s">
        <v>9</v>
      </c>
      <c r="H11" s="19">
        <v>23.875</v>
      </c>
      <c r="I11" s="19">
        <v>19.75</v>
      </c>
      <c r="J11" s="13"/>
      <c r="K11" s="1"/>
      <c r="L11" s="1" t="s">
        <v>52</v>
      </c>
      <c r="M11" s="12" t="s">
        <v>53</v>
      </c>
    </row>
    <row r="12" spans="1:13" x14ac:dyDescent="0.25">
      <c r="A12" s="10" t="s">
        <v>138</v>
      </c>
      <c r="B12" s="52"/>
      <c r="C12" s="25"/>
      <c r="D12" s="25"/>
      <c r="E12" s="43"/>
      <c r="F12" s="10"/>
      <c r="G12" s="10" t="s">
        <v>8</v>
      </c>
      <c r="H12" s="31">
        <v>175</v>
      </c>
      <c r="I12" s="31">
        <v>267</v>
      </c>
      <c r="J12" s="13">
        <v>-92</v>
      </c>
      <c r="K12" s="1"/>
      <c r="L12" s="1" t="s">
        <v>52</v>
      </c>
      <c r="M12" s="12" t="s">
        <v>54</v>
      </c>
    </row>
    <row r="13" spans="1:13" x14ac:dyDescent="0.25">
      <c r="A13" s="10" t="s">
        <v>139</v>
      </c>
      <c r="B13" s="52"/>
      <c r="C13" s="25"/>
      <c r="D13" s="25"/>
      <c r="E13" s="43"/>
      <c r="F13" s="10"/>
      <c r="G13" s="10" t="s">
        <v>9</v>
      </c>
      <c r="H13" s="19">
        <v>19.444444444444443</v>
      </c>
      <c r="I13" s="19">
        <v>29.666666666666668</v>
      </c>
      <c r="J13" s="13"/>
      <c r="K13" s="1"/>
      <c r="L13" s="1" t="s">
        <v>52</v>
      </c>
      <c r="M13" s="12" t="s">
        <v>55</v>
      </c>
    </row>
    <row r="14" spans="1:13" x14ac:dyDescent="0.25">
      <c r="A14" s="10" t="s">
        <v>140</v>
      </c>
      <c r="B14" s="52"/>
      <c r="C14" s="25"/>
      <c r="D14" s="25"/>
      <c r="E14" s="43"/>
      <c r="F14" s="10"/>
      <c r="G14" s="10" t="s">
        <v>10</v>
      </c>
      <c r="H14" s="13">
        <v>366</v>
      </c>
      <c r="I14" s="13">
        <v>425</v>
      </c>
      <c r="J14" s="13">
        <v>-59</v>
      </c>
      <c r="K14" s="1"/>
      <c r="L14" s="1" t="s">
        <v>52</v>
      </c>
      <c r="M14" s="12" t="s">
        <v>56</v>
      </c>
    </row>
    <row r="15" spans="1:13" x14ac:dyDescent="0.25">
      <c r="A15" s="10" t="s">
        <v>141</v>
      </c>
      <c r="B15" s="52"/>
      <c r="C15" s="25"/>
      <c r="D15" s="25"/>
      <c r="E15" s="43"/>
      <c r="F15" s="10"/>
      <c r="G15" s="10" t="s">
        <v>9</v>
      </c>
      <c r="H15" s="19">
        <v>21.529411764705884</v>
      </c>
      <c r="I15" s="19">
        <v>25</v>
      </c>
      <c r="J15" s="13"/>
      <c r="K15" s="1"/>
      <c r="L15" s="1" t="s">
        <v>52</v>
      </c>
      <c r="M15" s="12" t="s">
        <v>57</v>
      </c>
    </row>
    <row r="16" spans="1:13" x14ac:dyDescent="0.25">
      <c r="A16" s="10" t="s">
        <v>142</v>
      </c>
      <c r="B16" s="52"/>
      <c r="C16" s="25"/>
      <c r="D16" s="25"/>
      <c r="E16" s="43"/>
      <c r="F16" s="10"/>
      <c r="G16" s="1"/>
      <c r="H16" s="1"/>
      <c r="I16" s="1"/>
      <c r="J16" s="1"/>
      <c r="K16" s="1"/>
      <c r="L16" s="1" t="s">
        <v>52</v>
      </c>
      <c r="M16" s="12" t="s">
        <v>58</v>
      </c>
    </row>
    <row r="17" spans="1:13" x14ac:dyDescent="0.25">
      <c r="A17" s="10" t="s">
        <v>143</v>
      </c>
      <c r="B17" s="52"/>
      <c r="C17" s="25"/>
      <c r="D17" s="25"/>
      <c r="E17" s="43"/>
      <c r="F17" s="10"/>
      <c r="G17" s="10" t="s">
        <v>6</v>
      </c>
      <c r="H17" s="56"/>
      <c r="I17" s="60"/>
      <c r="J17" s="57"/>
      <c r="K17" s="1"/>
      <c r="L17" s="1" t="s">
        <v>52</v>
      </c>
      <c r="M17" s="12" t="s">
        <v>59</v>
      </c>
    </row>
    <row r="18" spans="1:13" x14ac:dyDescent="0.25">
      <c r="A18" s="10" t="s">
        <v>144</v>
      </c>
      <c r="B18" s="52"/>
      <c r="C18" s="25"/>
      <c r="D18" s="25"/>
      <c r="E18" s="43"/>
      <c r="F18" s="10"/>
      <c r="G18" s="10" t="s">
        <v>7</v>
      </c>
      <c r="H18" s="13"/>
      <c r="I18" s="31"/>
      <c r="J18" s="31"/>
      <c r="K18" s="1"/>
      <c r="L18" s="1" t="s">
        <v>52</v>
      </c>
      <c r="M18" s="12" t="s">
        <v>60</v>
      </c>
    </row>
    <row r="19" spans="1:13" x14ac:dyDescent="0.25">
      <c r="A19" s="10" t="s">
        <v>145</v>
      </c>
      <c r="B19" s="52"/>
      <c r="C19" s="25"/>
      <c r="D19" s="25"/>
      <c r="E19" s="43"/>
      <c r="F19" s="10"/>
      <c r="G19" s="10" t="s">
        <v>9</v>
      </c>
      <c r="H19" s="19"/>
      <c r="I19" s="19"/>
      <c r="J19" s="13"/>
      <c r="K19" s="1"/>
      <c r="L19" s="1" t="s">
        <v>52</v>
      </c>
      <c r="M19" s="12" t="s">
        <v>61</v>
      </c>
    </row>
    <row r="20" spans="1:13" x14ac:dyDescent="0.25">
      <c r="A20" s="10" t="s">
        <v>146</v>
      </c>
      <c r="B20" s="52"/>
      <c r="C20" s="25"/>
      <c r="D20" s="25"/>
      <c r="E20" s="43"/>
      <c r="F20" s="10"/>
      <c r="G20" s="10" t="s">
        <v>8</v>
      </c>
      <c r="H20" s="31"/>
      <c r="I20" s="31"/>
      <c r="J20" s="13"/>
      <c r="K20" s="1"/>
      <c r="L20" s="1"/>
      <c r="M20" s="1"/>
    </row>
    <row r="21" spans="1:13" x14ac:dyDescent="0.25">
      <c r="A21" s="10" t="s">
        <v>147</v>
      </c>
      <c r="B21" s="52"/>
      <c r="C21" s="25"/>
      <c r="D21" s="25"/>
      <c r="E21" s="43"/>
      <c r="F21" s="10"/>
      <c r="G21" s="10" t="s">
        <v>9</v>
      </c>
      <c r="H21" s="19"/>
      <c r="I21" s="19"/>
      <c r="J21" s="13"/>
      <c r="K21" s="1"/>
      <c r="L21" s="1"/>
      <c r="M21" s="1"/>
    </row>
    <row r="22" spans="1:13" x14ac:dyDescent="0.25">
      <c r="A22" s="10" t="s">
        <v>148</v>
      </c>
      <c r="B22" s="52"/>
      <c r="C22" s="25"/>
      <c r="D22" s="25"/>
      <c r="E22" s="43"/>
      <c r="F22" s="10"/>
      <c r="G22" s="10" t="s">
        <v>10</v>
      </c>
      <c r="H22" s="13"/>
      <c r="I22" s="13"/>
      <c r="J22" s="13"/>
      <c r="K22" s="1"/>
      <c r="L22" s="1"/>
      <c r="M22" s="1"/>
    </row>
    <row r="23" spans="1:13" x14ac:dyDescent="0.25">
      <c r="A23" s="10" t="s">
        <v>149</v>
      </c>
      <c r="B23" s="52"/>
      <c r="C23" s="25"/>
      <c r="D23" s="25"/>
      <c r="E23" s="43"/>
      <c r="F23" s="10"/>
      <c r="G23" s="10" t="s">
        <v>9</v>
      </c>
      <c r="H23" s="19"/>
      <c r="I23" s="19"/>
      <c r="J23" s="13"/>
      <c r="K23" s="1"/>
      <c r="L23" s="1"/>
      <c r="M23" s="1"/>
    </row>
    <row r="24" spans="1:13" x14ac:dyDescent="0.25">
      <c r="A24" s="10" t="s">
        <v>150</v>
      </c>
      <c r="B24" s="52"/>
      <c r="C24" s="25"/>
      <c r="D24" s="25"/>
      <c r="E24" s="43"/>
      <c r="F24" s="10"/>
      <c r="G24" s="1"/>
      <c r="H24" s="1"/>
      <c r="I24" s="1"/>
      <c r="J24" s="1"/>
      <c r="K24" s="1"/>
      <c r="L24" s="1"/>
      <c r="M24" s="1"/>
    </row>
    <row r="25" spans="1:13" x14ac:dyDescent="0.25">
      <c r="A25" s="10" t="s">
        <v>151</v>
      </c>
      <c r="B25" s="52"/>
      <c r="C25" s="25"/>
      <c r="D25" s="25"/>
      <c r="E25" s="43"/>
      <c r="F25" s="10"/>
      <c r="G25" s="10" t="s">
        <v>6</v>
      </c>
      <c r="H25" s="56"/>
      <c r="I25" s="60"/>
      <c r="J25" s="57"/>
      <c r="K25" s="1"/>
      <c r="L25" s="1"/>
      <c r="M25" s="1"/>
    </row>
    <row r="26" spans="1:13" x14ac:dyDescent="0.25">
      <c r="A26" s="10" t="s">
        <v>152</v>
      </c>
      <c r="B26" s="52"/>
      <c r="C26" s="25"/>
      <c r="D26" s="25"/>
      <c r="E26" s="43"/>
      <c r="F26" s="10"/>
      <c r="G26" s="10" t="s">
        <v>7</v>
      </c>
      <c r="H26" s="13"/>
      <c r="I26" s="31"/>
      <c r="J26" s="31"/>
      <c r="K26" s="1"/>
      <c r="L26" s="1"/>
      <c r="M26" s="1"/>
    </row>
    <row r="27" spans="1:13" x14ac:dyDescent="0.25">
      <c r="A27" s="10" t="s">
        <v>153</v>
      </c>
      <c r="B27" s="52"/>
      <c r="C27" s="25"/>
      <c r="D27" s="25"/>
      <c r="E27" s="43"/>
      <c r="F27" s="10"/>
      <c r="G27" s="10" t="s">
        <v>9</v>
      </c>
      <c r="H27" s="19"/>
      <c r="I27" s="19"/>
      <c r="J27" s="13"/>
      <c r="K27" s="1"/>
      <c r="L27" s="1"/>
      <c r="M27" s="1"/>
    </row>
    <row r="28" spans="1:13" x14ac:dyDescent="0.25">
      <c r="A28" s="10" t="s">
        <v>154</v>
      </c>
      <c r="B28" s="52"/>
      <c r="C28" s="25"/>
      <c r="D28" s="25"/>
      <c r="E28" s="43"/>
      <c r="F28" s="10"/>
      <c r="G28" s="10" t="s">
        <v>8</v>
      </c>
      <c r="H28" s="31"/>
      <c r="I28" s="31"/>
      <c r="J28" s="13"/>
      <c r="K28" s="1"/>
      <c r="L28" s="1"/>
      <c r="M28" s="1"/>
    </row>
    <row r="29" spans="1:13" x14ac:dyDescent="0.25">
      <c r="A29" s="10" t="s">
        <v>155</v>
      </c>
      <c r="B29" s="52"/>
      <c r="C29" s="25"/>
      <c r="D29" s="25"/>
      <c r="E29" s="43"/>
      <c r="F29" s="10"/>
      <c r="G29" s="10" t="s">
        <v>9</v>
      </c>
      <c r="H29" s="19"/>
      <c r="I29" s="19"/>
      <c r="J29" s="13"/>
      <c r="K29" s="1"/>
      <c r="L29" s="1"/>
      <c r="M29" s="1"/>
    </row>
    <row r="30" spans="1:13" x14ac:dyDescent="0.25">
      <c r="A30" s="10" t="s">
        <v>156</v>
      </c>
      <c r="B30" s="52"/>
      <c r="C30" s="25"/>
      <c r="D30" s="25"/>
      <c r="E30" s="43"/>
      <c r="F30" s="10"/>
      <c r="G30" s="10" t="s">
        <v>10</v>
      </c>
      <c r="H30" s="13"/>
      <c r="I30" s="13"/>
      <c r="J30" s="13"/>
      <c r="K30" s="1"/>
      <c r="L30" s="1"/>
      <c r="M30" s="1"/>
    </row>
    <row r="31" spans="1:13" x14ac:dyDescent="0.25">
      <c r="A31" s="10" t="s">
        <v>157</v>
      </c>
      <c r="B31" s="52"/>
      <c r="C31" s="25"/>
      <c r="D31" s="25"/>
      <c r="E31" s="43"/>
      <c r="F31" s="10"/>
      <c r="G31" s="10" t="s">
        <v>9</v>
      </c>
      <c r="H31" s="19"/>
      <c r="I31" s="19"/>
      <c r="J31" s="13"/>
      <c r="K31" s="1"/>
      <c r="L31" s="1"/>
      <c r="M31" s="1"/>
    </row>
    <row r="32" spans="1:13" x14ac:dyDescent="0.25">
      <c r="A32" s="10" t="s">
        <v>158</v>
      </c>
      <c r="B32" s="52"/>
      <c r="C32" s="25"/>
      <c r="D32" s="25"/>
      <c r="E32" s="43"/>
      <c r="F32" s="10"/>
      <c r="G32" s="1"/>
      <c r="H32" s="1"/>
      <c r="I32" s="1"/>
      <c r="J32" s="1"/>
      <c r="K32" s="1"/>
      <c r="L32" s="1"/>
      <c r="M32" s="1"/>
    </row>
    <row r="33" spans="1:13" x14ac:dyDescent="0.25">
      <c r="A33" s="10" t="s">
        <v>159</v>
      </c>
      <c r="B33" s="52"/>
      <c r="C33" s="25"/>
      <c r="D33" s="25"/>
      <c r="E33" s="43"/>
      <c r="F33" s="10"/>
      <c r="G33" s="1"/>
      <c r="H33" s="1"/>
      <c r="I33" s="1"/>
      <c r="J33" s="1"/>
      <c r="K33" s="1"/>
      <c r="L33" s="1"/>
      <c r="M33" s="1"/>
    </row>
    <row r="34" spans="1:13" x14ac:dyDescent="0.25">
      <c r="A34" s="10"/>
      <c r="B34" s="43"/>
      <c r="C34" s="25" t="e">
        <f ca="1">VLOOKUP($E34,INDIRECT($A34),COLUMN(#REF!),FALSE)</f>
        <v>#REF!</v>
      </c>
      <c r="D34" s="25" t="e">
        <f ca="1">VLOOKUP($E34,INDIRECT($A34),COLUMN(#REF!),FALSE)</f>
        <v>#REF!</v>
      </c>
      <c r="E34" s="43" t="s">
        <v>52</v>
      </c>
      <c r="F34" s="1"/>
      <c r="G34" s="1"/>
      <c r="H34" s="1"/>
      <c r="I34" s="1"/>
      <c r="J34" s="1"/>
      <c r="K34" s="1"/>
      <c r="L34" s="1"/>
      <c r="M34" s="1"/>
    </row>
    <row r="35" spans="1:13" x14ac:dyDescent="0.25">
      <c r="A35" s="10"/>
      <c r="B35" s="43"/>
      <c r="C35" s="25" t="e">
        <f ca="1">VLOOKUP($E35,INDIRECT($A35),COLUMN(#REF!),FALSE)</f>
        <v>#REF!</v>
      </c>
      <c r="D35" s="25" t="e">
        <f ca="1">VLOOKUP($E35,INDIRECT($A35),COLUMN(#REF!),FALSE)</f>
        <v>#REF!</v>
      </c>
      <c r="E35" s="43" t="s">
        <v>52</v>
      </c>
      <c r="F35" s="1"/>
      <c r="G35" s="1"/>
      <c r="H35" s="1"/>
      <c r="I35" s="1"/>
      <c r="J35" s="1"/>
      <c r="K35" s="1"/>
      <c r="L35" s="1"/>
      <c r="M35" s="1"/>
    </row>
    <row r="36" spans="1:13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28"/>
    </row>
    <row r="37" spans="1:13" x14ac:dyDescent="0.25">
      <c r="A37" s="56" t="str">
        <f>'Agen '!A37</f>
        <v>club</v>
      </c>
      <c r="B37" s="57"/>
      <c r="C37" s="32" t="str">
        <f>'Agen '!C37</f>
        <v>nbr de match</v>
      </c>
      <c r="D37" s="32" t="str">
        <f>'Agen '!D37</f>
        <v>victoire D</v>
      </c>
      <c r="E37" s="32" t="str">
        <f>'Agen '!E37</f>
        <v>victoire E</v>
      </c>
      <c r="F37" s="32" t="str">
        <f>'Agen '!F37</f>
        <v>%</v>
      </c>
      <c r="G37" s="32" t="str">
        <f>'Agen '!G37</f>
        <v>defaite D</v>
      </c>
      <c r="H37" s="32" t="str">
        <f>'Agen '!H37</f>
        <v>defaite E</v>
      </c>
      <c r="I37" s="32" t="str">
        <f>'Agen '!I37</f>
        <v>%</v>
      </c>
      <c r="J37" s="32" t="str">
        <f>'Agen '!J37</f>
        <v>nul</v>
      </c>
      <c r="K37" s="32" t="str">
        <f>'Agen '!K37</f>
        <v>%</v>
      </c>
      <c r="L37" s="32">
        <f>'Agen '!L37</f>
        <v>0</v>
      </c>
    </row>
    <row r="38" spans="1:13" x14ac:dyDescent="0.25">
      <c r="A38" s="2" t="s">
        <v>45</v>
      </c>
      <c r="B38" s="32" t="s">
        <v>14</v>
      </c>
      <c r="C38" s="32">
        <v>14</v>
      </c>
      <c r="D38" s="32">
        <v>6</v>
      </c>
      <c r="E38" s="32">
        <v>4</v>
      </c>
      <c r="F38" s="20">
        <f t="shared" ref="F38:F50" si="3">(D38+E38)/C38</f>
        <v>0.7142857142857143</v>
      </c>
      <c r="G38" s="32">
        <v>1</v>
      </c>
      <c r="H38" s="32">
        <v>3</v>
      </c>
      <c r="I38" s="20">
        <f t="shared" ref="I38:I50" si="4">(G38+H38)/C38</f>
        <v>0.2857142857142857</v>
      </c>
      <c r="J38" s="32"/>
      <c r="K38" s="22">
        <f t="shared" ref="K38:K50" si="5">100%-(F38+I38)</f>
        <v>0</v>
      </c>
      <c r="L38" s="11">
        <f t="shared" ref="L38:L50" si="6">SUM(F38+I38+K38)</f>
        <v>1</v>
      </c>
    </row>
    <row r="39" spans="1:13" x14ac:dyDescent="0.25">
      <c r="A39" s="2" t="s">
        <v>45</v>
      </c>
      <c r="B39" s="2" t="s">
        <v>24</v>
      </c>
      <c r="C39" s="32">
        <v>17</v>
      </c>
      <c r="D39" s="32">
        <v>7</v>
      </c>
      <c r="E39" s="32">
        <v>1</v>
      </c>
      <c r="F39" s="20">
        <f t="shared" si="3"/>
        <v>0.47058823529411764</v>
      </c>
      <c r="G39" s="32">
        <v>1</v>
      </c>
      <c r="H39" s="32">
        <v>5</v>
      </c>
      <c r="I39" s="20">
        <f t="shared" si="4"/>
        <v>0.35294117647058826</v>
      </c>
      <c r="J39" s="32">
        <v>3</v>
      </c>
      <c r="K39" s="22">
        <f t="shared" si="5"/>
        <v>0.17647058823529416</v>
      </c>
      <c r="L39" s="11">
        <f t="shared" si="6"/>
        <v>1</v>
      </c>
    </row>
    <row r="40" spans="1:13" x14ac:dyDescent="0.25">
      <c r="A40" s="2" t="s">
        <v>45</v>
      </c>
      <c r="B40" s="32" t="s">
        <v>25</v>
      </c>
      <c r="C40" s="32">
        <v>18</v>
      </c>
      <c r="D40" s="32">
        <v>6</v>
      </c>
      <c r="E40" s="32">
        <v>4</v>
      </c>
      <c r="F40" s="20">
        <f t="shared" si="3"/>
        <v>0.55555555555555558</v>
      </c>
      <c r="G40" s="32">
        <v>2</v>
      </c>
      <c r="H40" s="32">
        <v>5</v>
      </c>
      <c r="I40" s="20">
        <f t="shared" si="4"/>
        <v>0.3888888888888889</v>
      </c>
      <c r="J40" s="32">
        <v>1</v>
      </c>
      <c r="K40" s="22">
        <f t="shared" si="5"/>
        <v>5.555555555555558E-2</v>
      </c>
      <c r="L40" s="11">
        <f t="shared" si="6"/>
        <v>1</v>
      </c>
    </row>
    <row r="41" spans="1:13" x14ac:dyDescent="0.25">
      <c r="A41" s="2" t="s">
        <v>45</v>
      </c>
      <c r="B41" s="2" t="s">
        <v>26</v>
      </c>
      <c r="C41" s="32">
        <v>19</v>
      </c>
      <c r="D41" s="32">
        <v>9</v>
      </c>
      <c r="E41" s="32">
        <v>2</v>
      </c>
      <c r="F41" s="20">
        <f t="shared" si="3"/>
        <v>0.57894736842105265</v>
      </c>
      <c r="G41" s="32">
        <v>0</v>
      </c>
      <c r="H41" s="32">
        <v>6</v>
      </c>
      <c r="I41" s="20">
        <f t="shared" si="4"/>
        <v>0.31578947368421051</v>
      </c>
      <c r="J41" s="32">
        <v>2</v>
      </c>
      <c r="K41" s="22">
        <f t="shared" si="5"/>
        <v>0.10526315789473684</v>
      </c>
      <c r="L41" s="11">
        <f t="shared" si="6"/>
        <v>1</v>
      </c>
    </row>
    <row r="42" spans="1:13" x14ac:dyDescent="0.25">
      <c r="A42" s="2" t="s">
        <v>45</v>
      </c>
      <c r="B42" s="32" t="s">
        <v>28</v>
      </c>
      <c r="C42" s="32">
        <v>25</v>
      </c>
      <c r="D42" s="32">
        <v>8</v>
      </c>
      <c r="E42" s="32">
        <v>3</v>
      </c>
      <c r="F42" s="20">
        <f t="shared" si="3"/>
        <v>0.44</v>
      </c>
      <c r="G42" s="32">
        <v>1</v>
      </c>
      <c r="H42" s="32">
        <v>11</v>
      </c>
      <c r="I42" s="20">
        <f t="shared" si="4"/>
        <v>0.48</v>
      </c>
      <c r="J42" s="32">
        <v>2</v>
      </c>
      <c r="K42" s="22">
        <f t="shared" si="5"/>
        <v>8.0000000000000071E-2</v>
      </c>
      <c r="L42" s="11">
        <f t="shared" si="6"/>
        <v>1</v>
      </c>
    </row>
    <row r="43" spans="1:13" x14ac:dyDescent="0.25">
      <c r="A43" s="2" t="s">
        <v>45</v>
      </c>
      <c r="B43" s="32" t="s">
        <v>29</v>
      </c>
      <c r="C43" s="32">
        <v>13</v>
      </c>
      <c r="D43" s="32">
        <v>5</v>
      </c>
      <c r="E43" s="32">
        <v>1</v>
      </c>
      <c r="F43" s="20">
        <f t="shared" si="3"/>
        <v>0.46153846153846156</v>
      </c>
      <c r="G43" s="32">
        <v>1</v>
      </c>
      <c r="H43" s="32">
        <v>6</v>
      </c>
      <c r="I43" s="20">
        <f t="shared" si="4"/>
        <v>0.53846153846153844</v>
      </c>
      <c r="J43" s="32"/>
      <c r="K43" s="22">
        <f t="shared" si="5"/>
        <v>0</v>
      </c>
      <c r="L43" s="11">
        <f t="shared" si="6"/>
        <v>1</v>
      </c>
    </row>
    <row r="44" spans="1:13" x14ac:dyDescent="0.25">
      <c r="A44" s="2" t="s">
        <v>45</v>
      </c>
      <c r="B44" s="32" t="s">
        <v>30</v>
      </c>
      <c r="C44" s="32">
        <v>11</v>
      </c>
      <c r="D44" s="32">
        <v>4</v>
      </c>
      <c r="E44" s="32">
        <v>3</v>
      </c>
      <c r="F44" s="20">
        <f t="shared" si="3"/>
        <v>0.63636363636363635</v>
      </c>
      <c r="G44" s="32">
        <v>1</v>
      </c>
      <c r="H44" s="32">
        <v>2</v>
      </c>
      <c r="I44" s="20">
        <f t="shared" si="4"/>
        <v>0.27272727272727271</v>
      </c>
      <c r="J44" s="32">
        <v>1</v>
      </c>
      <c r="K44" s="22">
        <f t="shared" si="5"/>
        <v>9.0909090909090939E-2</v>
      </c>
      <c r="L44" s="11">
        <f t="shared" si="6"/>
        <v>1</v>
      </c>
    </row>
    <row r="45" spans="1:13" x14ac:dyDescent="0.25">
      <c r="A45" s="2" t="s">
        <v>45</v>
      </c>
      <c r="B45" s="32" t="s">
        <v>31</v>
      </c>
      <c r="C45" s="32">
        <v>29</v>
      </c>
      <c r="D45" s="32">
        <v>11</v>
      </c>
      <c r="E45" s="32">
        <v>5</v>
      </c>
      <c r="F45" s="20">
        <f t="shared" si="3"/>
        <v>0.55172413793103448</v>
      </c>
      <c r="G45" s="32">
        <v>4</v>
      </c>
      <c r="H45" s="32">
        <v>8</v>
      </c>
      <c r="I45" s="20">
        <f t="shared" si="4"/>
        <v>0.41379310344827586</v>
      </c>
      <c r="J45" s="32">
        <v>1</v>
      </c>
      <c r="K45" s="22">
        <f t="shared" si="5"/>
        <v>3.4482758620689724E-2</v>
      </c>
      <c r="L45" s="11">
        <f t="shared" si="6"/>
        <v>1</v>
      </c>
    </row>
    <row r="46" spans="1:13" x14ac:dyDescent="0.25">
      <c r="A46" s="2" t="s">
        <v>45</v>
      </c>
      <c r="B46" s="32" t="s">
        <v>32</v>
      </c>
      <c r="C46" s="32">
        <v>23</v>
      </c>
      <c r="D46" s="32">
        <v>9</v>
      </c>
      <c r="E46" s="32">
        <v>0</v>
      </c>
      <c r="F46" s="20">
        <f t="shared" si="3"/>
        <v>0.39130434782608697</v>
      </c>
      <c r="G46" s="32">
        <v>3</v>
      </c>
      <c r="H46" s="32">
        <v>10</v>
      </c>
      <c r="I46" s="20">
        <f t="shared" si="4"/>
        <v>0.56521739130434778</v>
      </c>
      <c r="J46" s="32">
        <v>1</v>
      </c>
      <c r="K46" s="22">
        <f t="shared" si="5"/>
        <v>4.3478260869565188E-2</v>
      </c>
      <c r="L46" s="11">
        <f t="shared" si="6"/>
        <v>1</v>
      </c>
    </row>
    <row r="47" spans="1:13" x14ac:dyDescent="0.25">
      <c r="A47" s="2" t="s">
        <v>45</v>
      </c>
      <c r="B47" s="32" t="s">
        <v>33</v>
      </c>
      <c r="C47" s="32">
        <v>10</v>
      </c>
      <c r="D47" s="32">
        <v>4</v>
      </c>
      <c r="E47" s="32">
        <v>1</v>
      </c>
      <c r="F47" s="20">
        <f t="shared" si="3"/>
        <v>0.5</v>
      </c>
      <c r="G47" s="32">
        <v>1</v>
      </c>
      <c r="H47" s="32">
        <v>4</v>
      </c>
      <c r="I47" s="20">
        <f t="shared" si="4"/>
        <v>0.5</v>
      </c>
      <c r="J47" s="32"/>
      <c r="K47" s="22">
        <f t="shared" si="5"/>
        <v>0</v>
      </c>
      <c r="L47" s="11">
        <f t="shared" si="6"/>
        <v>1</v>
      </c>
    </row>
    <row r="48" spans="1:13" x14ac:dyDescent="0.25">
      <c r="A48" s="2" t="s">
        <v>45</v>
      </c>
      <c r="B48" s="32" t="s">
        <v>34</v>
      </c>
      <c r="C48" s="32">
        <v>23</v>
      </c>
      <c r="D48" s="32">
        <v>7</v>
      </c>
      <c r="E48" s="32">
        <v>2</v>
      </c>
      <c r="F48" s="20">
        <f t="shared" si="3"/>
        <v>0.39130434782608697</v>
      </c>
      <c r="G48" s="32">
        <v>4</v>
      </c>
      <c r="H48" s="32">
        <v>9</v>
      </c>
      <c r="I48" s="20">
        <f t="shared" si="4"/>
        <v>0.56521739130434778</v>
      </c>
      <c r="J48" s="32">
        <v>1</v>
      </c>
      <c r="K48" s="22">
        <f t="shared" si="5"/>
        <v>4.3478260869565188E-2</v>
      </c>
      <c r="L48" s="11">
        <f t="shared" si="6"/>
        <v>1</v>
      </c>
    </row>
    <row r="49" spans="1:12" x14ac:dyDescent="0.25">
      <c r="A49" s="2" t="s">
        <v>45</v>
      </c>
      <c r="B49" s="32" t="s">
        <v>15</v>
      </c>
      <c r="C49" s="32">
        <v>26</v>
      </c>
      <c r="D49" s="32">
        <v>9</v>
      </c>
      <c r="E49" s="32">
        <v>2</v>
      </c>
      <c r="F49" s="20">
        <f>(D49+E49)/C49</f>
        <v>0.42307692307692307</v>
      </c>
      <c r="G49" s="32">
        <v>1</v>
      </c>
      <c r="H49" s="32">
        <v>12</v>
      </c>
      <c r="I49" s="20">
        <f t="shared" si="4"/>
        <v>0.5</v>
      </c>
      <c r="J49" s="32">
        <v>2</v>
      </c>
      <c r="K49" s="22">
        <f t="shared" si="5"/>
        <v>7.6923076923076872E-2</v>
      </c>
      <c r="L49" s="11">
        <f t="shared" si="6"/>
        <v>1</v>
      </c>
    </row>
    <row r="50" spans="1:12" x14ac:dyDescent="0.25">
      <c r="A50" s="2" t="s">
        <v>45</v>
      </c>
      <c r="B50" s="32" t="s">
        <v>35</v>
      </c>
      <c r="C50" s="32">
        <v>26</v>
      </c>
      <c r="D50" s="32">
        <v>7</v>
      </c>
      <c r="E50" s="32">
        <v>3</v>
      </c>
      <c r="F50" s="20">
        <f t="shared" si="3"/>
        <v>0.38461538461538464</v>
      </c>
      <c r="G50" s="32">
        <v>4</v>
      </c>
      <c r="H50" s="32">
        <v>12</v>
      </c>
      <c r="I50" s="20">
        <f t="shared" si="4"/>
        <v>0.61538461538461542</v>
      </c>
      <c r="J50" s="32"/>
      <c r="K50" s="22">
        <f t="shared" si="5"/>
        <v>0</v>
      </c>
      <c r="L50" s="11">
        <f t="shared" si="6"/>
        <v>1</v>
      </c>
    </row>
  </sheetData>
  <mergeCells count="8">
    <mergeCell ref="A37:B37"/>
    <mergeCell ref="L1:M1"/>
    <mergeCell ref="H9:J9"/>
    <mergeCell ref="H17:J17"/>
    <mergeCell ref="H25:J25"/>
    <mergeCell ref="A1:A2"/>
    <mergeCell ref="B1:E1"/>
    <mergeCell ref="H1:J1"/>
  </mergeCells>
  <dataValidations count="2">
    <dataValidation type="list" allowBlank="1" showInputMessage="1" showErrorMessage="1" sqref="M3">
      <formula1>$M$7:$M$19</formula1>
    </dataValidation>
    <dataValidation type="list" allowBlank="1" showInputMessage="1" showErrorMessage="1" sqref="B8:B33">
      <formula1>$N$8:$N$20</formula1>
    </dataValidation>
  </dataValidations>
  <pageMargins left="0.7" right="0.7" top="0.75" bottom="0.75" header="0.3" footer="0.3"/>
  <pageSetup paperSize="9" orientation="portrait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Feuil1!$A$1:$A$26</xm:f>
          </x14:formula1>
          <xm:sqref>A34:A35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M50"/>
  <sheetViews>
    <sheetView topLeftCell="A13" zoomScale="85" zoomScaleNormal="85" zoomScalePageLayoutView="85" workbookViewId="0">
      <selection activeCell="A7" sqref="A7:F33"/>
    </sheetView>
  </sheetViews>
  <sheetFormatPr baseColWidth="10" defaultColWidth="10.7109375" defaultRowHeight="15" x14ac:dyDescent="0.25"/>
  <cols>
    <col min="1" max="1" width="13.28515625" bestFit="1" customWidth="1"/>
    <col min="2" max="2" width="13.140625" bestFit="1" customWidth="1"/>
    <col min="3" max="3" width="11.7109375" customWidth="1"/>
    <col min="4" max="4" width="13.140625" bestFit="1" customWidth="1"/>
    <col min="5" max="5" width="12.5703125" customWidth="1"/>
    <col min="6" max="6" width="9.5703125" bestFit="1" customWidth="1"/>
    <col min="7" max="7" width="14.42578125" bestFit="1" customWidth="1"/>
    <col min="8" max="8" width="9.7109375" bestFit="1" customWidth="1"/>
    <col min="9" max="9" width="9.5703125" bestFit="1" customWidth="1"/>
    <col min="10" max="10" width="3.7109375" bestFit="1" customWidth="1"/>
    <col min="11" max="11" width="7.140625" bestFit="1" customWidth="1"/>
    <col min="12" max="12" width="9.5703125" bestFit="1" customWidth="1"/>
    <col min="13" max="13" width="12.140625" bestFit="1" customWidth="1"/>
  </cols>
  <sheetData>
    <row r="1" spans="1:13" x14ac:dyDescent="0.25">
      <c r="A1" s="58" t="s">
        <v>53</v>
      </c>
      <c r="B1" s="59" t="s">
        <v>0</v>
      </c>
      <c r="C1" s="59"/>
      <c r="D1" s="59"/>
      <c r="E1" s="59"/>
      <c r="F1" s="16"/>
      <c r="G1" s="10" t="s">
        <v>6</v>
      </c>
      <c r="H1" s="56" t="s">
        <v>88</v>
      </c>
      <c r="I1" s="60"/>
      <c r="J1" s="57"/>
      <c r="K1" s="1"/>
      <c r="L1" s="61" t="s">
        <v>12</v>
      </c>
      <c r="M1" s="62"/>
    </row>
    <row r="2" spans="1:13" x14ac:dyDescent="0.25">
      <c r="A2" s="58"/>
      <c r="B2" s="27" t="s">
        <v>1</v>
      </c>
      <c r="C2" s="27" t="s">
        <v>4</v>
      </c>
      <c r="D2" s="27" t="s">
        <v>43</v>
      </c>
      <c r="E2" s="27" t="s">
        <v>5</v>
      </c>
      <c r="F2" s="17"/>
      <c r="G2" s="10" t="s">
        <v>7</v>
      </c>
      <c r="H2" s="31">
        <f>SUM(C8:C20)</f>
        <v>0</v>
      </c>
      <c r="I2" s="31">
        <f>SUM(D8:D20)</f>
        <v>0</v>
      </c>
      <c r="J2" s="31">
        <f>H2-I2</f>
        <v>0</v>
      </c>
      <c r="K2" s="1"/>
      <c r="L2" s="4" t="s">
        <v>13</v>
      </c>
      <c r="M2" s="5" t="s">
        <v>36</v>
      </c>
    </row>
    <row r="3" spans="1:13" x14ac:dyDescent="0.2">
      <c r="A3" s="10" t="s">
        <v>2</v>
      </c>
      <c r="B3" s="15">
        <v>8</v>
      </c>
      <c r="C3" s="27">
        <v>6</v>
      </c>
      <c r="D3" s="27">
        <v>0</v>
      </c>
      <c r="E3" s="27">
        <v>2</v>
      </c>
      <c r="F3" s="18"/>
      <c r="G3" s="10" t="s">
        <v>9</v>
      </c>
      <c r="H3" s="19">
        <f>H2/B3</f>
        <v>0</v>
      </c>
      <c r="I3" s="19">
        <f>I2/B3</f>
        <v>0</v>
      </c>
      <c r="J3" s="13"/>
      <c r="K3" s="1"/>
      <c r="L3" s="6" t="s">
        <v>53</v>
      </c>
      <c r="M3" s="7" t="s">
        <v>49</v>
      </c>
    </row>
    <row r="4" spans="1:13" x14ac:dyDescent="0.2">
      <c r="A4" s="10" t="s">
        <v>3</v>
      </c>
      <c r="B4" s="15">
        <v>9</v>
      </c>
      <c r="C4" s="27">
        <v>4</v>
      </c>
      <c r="D4" s="27">
        <v>0</v>
      </c>
      <c r="E4" s="27">
        <v>5</v>
      </c>
      <c r="F4" s="18"/>
      <c r="G4" s="10" t="s">
        <v>8</v>
      </c>
      <c r="H4" s="31" t="e">
        <f ca="1">SUM(D23:D35)</f>
        <v>#REF!</v>
      </c>
      <c r="I4" s="31" t="e">
        <f ca="1">SUM(C23:C35)</f>
        <v>#REF!</v>
      </c>
      <c r="J4" s="13" t="e">
        <f t="shared" ref="J4" ca="1" si="0">H4-I4</f>
        <v>#REF!</v>
      </c>
      <c r="K4" s="1"/>
      <c r="L4" s="8">
        <f t="array" ref="L4">INDEX($C$38:$L$50,MATCH(1,($A$38:$A$50=$A$1)*($B$38:$B$50=$M$3),0),4)</f>
        <v>0.8571428571428571</v>
      </c>
      <c r="M4" s="8">
        <f t="array" ref="M4">INDEX($C$38:$L$50,MATCH(1,($A$38:$A$50=$L$3)*($B$38:$B$50=$M$3),0),7)</f>
        <v>0.14285714285714285</v>
      </c>
    </row>
    <row r="5" spans="1:13" x14ac:dyDescent="0.2">
      <c r="A5" s="10" t="s">
        <v>44</v>
      </c>
      <c r="B5" s="15">
        <f>B3+B4</f>
        <v>17</v>
      </c>
      <c r="C5" s="15">
        <f t="shared" ref="C5:E5" si="1">C3+C4</f>
        <v>10</v>
      </c>
      <c r="D5" s="15">
        <f t="shared" si="1"/>
        <v>0</v>
      </c>
      <c r="E5" s="15">
        <f t="shared" si="1"/>
        <v>7</v>
      </c>
      <c r="F5" s="18"/>
      <c r="G5" s="10" t="s">
        <v>9</v>
      </c>
      <c r="H5" s="19" t="e">
        <f ca="1">H4/B4</f>
        <v>#REF!</v>
      </c>
      <c r="I5" s="19" t="e">
        <f ca="1">I4/B4</f>
        <v>#REF!</v>
      </c>
      <c r="J5" s="13"/>
      <c r="K5" s="1"/>
      <c r="L5" s="9">
        <f>100/L4/100</f>
        <v>1.1666666666666667</v>
      </c>
      <c r="M5" s="9">
        <f>100/M4/100</f>
        <v>7</v>
      </c>
    </row>
    <row r="6" spans="1:13" x14ac:dyDescent="0.2">
      <c r="A6" s="1"/>
      <c r="B6" s="1"/>
      <c r="C6" s="1"/>
      <c r="D6" s="1"/>
      <c r="E6" s="1"/>
      <c r="F6" s="1"/>
      <c r="G6" s="10" t="s">
        <v>10</v>
      </c>
      <c r="H6" s="13" t="e">
        <f ca="1">H2+H4</f>
        <v>#REF!</v>
      </c>
      <c r="I6" s="13" t="e">
        <f ca="1">I2+I4</f>
        <v>#REF!</v>
      </c>
      <c r="J6" s="13" t="e">
        <f t="shared" ref="J6" ca="1" si="2">H6-I6</f>
        <v>#REF!</v>
      </c>
      <c r="K6" s="1"/>
      <c r="L6" s="1"/>
      <c r="M6" s="1"/>
    </row>
    <row r="7" spans="1:13" x14ac:dyDescent="0.25">
      <c r="A7" s="51" t="s">
        <v>130</v>
      </c>
      <c r="B7" s="51" t="s">
        <v>131</v>
      </c>
      <c r="C7" s="51" t="s">
        <v>132</v>
      </c>
      <c r="D7" s="51" t="s">
        <v>133</v>
      </c>
      <c r="E7" s="47" t="s">
        <v>120</v>
      </c>
      <c r="F7" s="47" t="s">
        <v>121</v>
      </c>
      <c r="G7" s="10" t="s">
        <v>9</v>
      </c>
      <c r="H7" s="19" t="e">
        <f ca="1">H6/B5</f>
        <v>#REF!</v>
      </c>
      <c r="I7" s="19" t="e">
        <f ca="1">I6/B5</f>
        <v>#REF!</v>
      </c>
      <c r="J7" s="13"/>
      <c r="K7" s="1"/>
      <c r="L7" s="1" t="s">
        <v>53</v>
      </c>
      <c r="M7" s="29" t="s">
        <v>49</v>
      </c>
    </row>
    <row r="8" spans="1:13" x14ac:dyDescent="0.25">
      <c r="A8" s="10" t="s">
        <v>134</v>
      </c>
      <c r="B8" s="52"/>
      <c r="C8" s="25"/>
      <c r="D8" s="25"/>
      <c r="E8" s="43" t="e">
        <f ca="1">VLOOKUP(B8,INDIRECT(A8),COLUMN(resultat!D:D),FALSE)</f>
        <v>#REF!</v>
      </c>
      <c r="F8" s="43" t="e">
        <f ca="1">VLOOKUP(B8,INDIRECT(A8),COLUMN(resultat!E2),FALSE)</f>
        <v>#REF!</v>
      </c>
      <c r="G8" s="1"/>
      <c r="H8" s="1"/>
      <c r="I8" s="1"/>
      <c r="J8" s="1"/>
      <c r="K8" s="1"/>
      <c r="L8" s="1" t="s">
        <v>53</v>
      </c>
      <c r="M8" s="12" t="s">
        <v>50</v>
      </c>
    </row>
    <row r="9" spans="1:13" x14ac:dyDescent="0.25">
      <c r="A9" s="10" t="s">
        <v>135</v>
      </c>
      <c r="B9" s="52"/>
      <c r="C9" s="25"/>
      <c r="D9" s="25"/>
      <c r="E9" s="43"/>
      <c r="F9" s="10"/>
      <c r="G9" s="10" t="s">
        <v>6</v>
      </c>
      <c r="H9" s="56" t="s">
        <v>0</v>
      </c>
      <c r="I9" s="60"/>
      <c r="J9" s="57"/>
      <c r="K9" s="1"/>
      <c r="L9" s="1" t="s">
        <v>53</v>
      </c>
      <c r="M9" s="12" t="s">
        <v>51</v>
      </c>
    </row>
    <row r="10" spans="1:13" x14ac:dyDescent="0.25">
      <c r="A10" s="10" t="s">
        <v>136</v>
      </c>
      <c r="B10" s="52"/>
      <c r="C10" s="25"/>
      <c r="D10" s="25"/>
      <c r="E10" s="43"/>
      <c r="F10" s="10"/>
      <c r="G10" s="10" t="s">
        <v>7</v>
      </c>
      <c r="H10" s="13">
        <v>182</v>
      </c>
      <c r="I10" s="31">
        <v>150</v>
      </c>
      <c r="J10" s="31">
        <v>32</v>
      </c>
      <c r="K10" s="1"/>
      <c r="L10" s="1" t="s">
        <v>53</v>
      </c>
      <c r="M10" s="12" t="s">
        <v>48</v>
      </c>
    </row>
    <row r="11" spans="1:13" x14ac:dyDescent="0.25">
      <c r="A11" s="10" t="s">
        <v>137</v>
      </c>
      <c r="B11" s="52"/>
      <c r="C11" s="25"/>
      <c r="D11" s="25"/>
      <c r="E11" s="43"/>
      <c r="F11" s="10"/>
      <c r="G11" s="10" t="s">
        <v>9</v>
      </c>
      <c r="H11" s="19">
        <v>22.75</v>
      </c>
      <c r="I11" s="19">
        <v>18.75</v>
      </c>
      <c r="J11" s="13"/>
      <c r="K11" s="1"/>
      <c r="L11" s="1" t="s">
        <v>53</v>
      </c>
      <c r="M11" s="12" t="s">
        <v>52</v>
      </c>
    </row>
    <row r="12" spans="1:13" x14ac:dyDescent="0.25">
      <c r="A12" s="10" t="s">
        <v>138</v>
      </c>
      <c r="B12" s="52"/>
      <c r="C12" s="25"/>
      <c r="D12" s="25"/>
      <c r="E12" s="43"/>
      <c r="F12" s="10"/>
      <c r="G12" s="10" t="s">
        <v>8</v>
      </c>
      <c r="H12" s="31">
        <v>203</v>
      </c>
      <c r="I12" s="31">
        <v>255</v>
      </c>
      <c r="J12" s="13">
        <v>-52</v>
      </c>
      <c r="K12" s="1"/>
      <c r="L12" s="1" t="s">
        <v>53</v>
      </c>
      <c r="M12" s="12" t="s">
        <v>54</v>
      </c>
    </row>
    <row r="13" spans="1:13" x14ac:dyDescent="0.25">
      <c r="A13" s="10" t="s">
        <v>139</v>
      </c>
      <c r="B13" s="52"/>
      <c r="C13" s="25"/>
      <c r="D13" s="25"/>
      <c r="E13" s="43"/>
      <c r="F13" s="10"/>
      <c r="G13" s="10" t="s">
        <v>9</v>
      </c>
      <c r="H13" s="19">
        <v>22.555555555555557</v>
      </c>
      <c r="I13" s="19">
        <v>28.333333333333332</v>
      </c>
      <c r="J13" s="13"/>
      <c r="K13" s="1"/>
      <c r="L13" s="1" t="s">
        <v>53</v>
      </c>
      <c r="M13" s="12" t="s">
        <v>55</v>
      </c>
    </row>
    <row r="14" spans="1:13" x14ac:dyDescent="0.25">
      <c r="A14" s="10" t="s">
        <v>140</v>
      </c>
      <c r="B14" s="52"/>
      <c r="C14" s="25"/>
      <c r="D14" s="25"/>
      <c r="E14" s="43"/>
      <c r="F14" s="10"/>
      <c r="G14" s="10" t="s">
        <v>10</v>
      </c>
      <c r="H14" s="13">
        <v>385</v>
      </c>
      <c r="I14" s="13">
        <v>405</v>
      </c>
      <c r="J14" s="13">
        <v>-20</v>
      </c>
      <c r="K14" s="1"/>
      <c r="L14" s="1" t="s">
        <v>53</v>
      </c>
      <c r="M14" s="12" t="s">
        <v>56</v>
      </c>
    </row>
    <row r="15" spans="1:13" x14ac:dyDescent="0.25">
      <c r="A15" s="10" t="s">
        <v>141</v>
      </c>
      <c r="B15" s="52"/>
      <c r="C15" s="25"/>
      <c r="D15" s="25"/>
      <c r="E15" s="43"/>
      <c r="F15" s="10"/>
      <c r="G15" s="10" t="s">
        <v>9</v>
      </c>
      <c r="H15" s="19">
        <v>22.647058823529413</v>
      </c>
      <c r="I15" s="19">
        <v>23.823529411764707</v>
      </c>
      <c r="J15" s="13"/>
      <c r="K15" s="1"/>
      <c r="L15" s="1" t="s">
        <v>53</v>
      </c>
      <c r="M15" s="12" t="s">
        <v>57</v>
      </c>
    </row>
    <row r="16" spans="1:13" x14ac:dyDescent="0.25">
      <c r="A16" s="10" t="s">
        <v>142</v>
      </c>
      <c r="B16" s="52"/>
      <c r="C16" s="25"/>
      <c r="D16" s="25"/>
      <c r="E16" s="43"/>
      <c r="F16" s="10"/>
      <c r="G16" s="1"/>
      <c r="H16" s="1"/>
      <c r="I16" s="1"/>
      <c r="J16" s="1"/>
      <c r="K16" s="1"/>
      <c r="L16" s="1" t="s">
        <v>53</v>
      </c>
      <c r="M16" s="12" t="s">
        <v>58</v>
      </c>
    </row>
    <row r="17" spans="1:13" x14ac:dyDescent="0.25">
      <c r="A17" s="10" t="s">
        <v>143</v>
      </c>
      <c r="B17" s="52"/>
      <c r="C17" s="25"/>
      <c r="D17" s="25"/>
      <c r="E17" s="43"/>
      <c r="F17" s="10"/>
      <c r="G17" s="10" t="s">
        <v>6</v>
      </c>
      <c r="H17" s="56"/>
      <c r="I17" s="60"/>
      <c r="J17" s="57"/>
      <c r="K17" s="1"/>
      <c r="L17" s="1" t="s">
        <v>53</v>
      </c>
      <c r="M17" s="12" t="s">
        <v>59</v>
      </c>
    </row>
    <row r="18" spans="1:13" x14ac:dyDescent="0.25">
      <c r="A18" s="10" t="s">
        <v>144</v>
      </c>
      <c r="B18" s="52"/>
      <c r="C18" s="25"/>
      <c r="D18" s="25"/>
      <c r="E18" s="43"/>
      <c r="F18" s="10"/>
      <c r="G18" s="10" t="s">
        <v>7</v>
      </c>
      <c r="H18" s="13"/>
      <c r="I18" s="31"/>
      <c r="J18" s="31"/>
      <c r="K18" s="1"/>
      <c r="L18" s="1" t="s">
        <v>53</v>
      </c>
      <c r="M18" s="12" t="s">
        <v>60</v>
      </c>
    </row>
    <row r="19" spans="1:13" x14ac:dyDescent="0.25">
      <c r="A19" s="10" t="s">
        <v>145</v>
      </c>
      <c r="B19" s="52"/>
      <c r="C19" s="25"/>
      <c r="D19" s="25"/>
      <c r="E19" s="43"/>
      <c r="F19" s="10"/>
      <c r="G19" s="10" t="s">
        <v>9</v>
      </c>
      <c r="H19" s="19"/>
      <c r="I19" s="19"/>
      <c r="J19" s="13"/>
      <c r="K19" s="1"/>
      <c r="L19" s="1" t="s">
        <v>53</v>
      </c>
      <c r="M19" s="12" t="s">
        <v>61</v>
      </c>
    </row>
    <row r="20" spans="1:13" x14ac:dyDescent="0.25">
      <c r="A20" s="10" t="s">
        <v>146</v>
      </c>
      <c r="B20" s="52"/>
      <c r="C20" s="25"/>
      <c r="D20" s="25"/>
      <c r="E20" s="43"/>
      <c r="F20" s="10"/>
      <c r="G20" s="10" t="s">
        <v>8</v>
      </c>
      <c r="H20" s="31"/>
      <c r="I20" s="31"/>
      <c r="J20" s="13"/>
      <c r="K20" s="1"/>
      <c r="L20" s="1"/>
      <c r="M20" s="1"/>
    </row>
    <row r="21" spans="1:13" x14ac:dyDescent="0.25">
      <c r="A21" s="10" t="s">
        <v>147</v>
      </c>
      <c r="B21" s="52"/>
      <c r="C21" s="25"/>
      <c r="D21" s="25"/>
      <c r="E21" s="43"/>
      <c r="F21" s="10"/>
      <c r="G21" s="10" t="s">
        <v>9</v>
      </c>
      <c r="H21" s="19"/>
      <c r="I21" s="19"/>
      <c r="J21" s="13"/>
      <c r="K21" s="1"/>
      <c r="L21" s="1"/>
      <c r="M21" s="1"/>
    </row>
    <row r="22" spans="1:13" x14ac:dyDescent="0.25">
      <c r="A22" s="10" t="s">
        <v>148</v>
      </c>
      <c r="B22" s="52"/>
      <c r="C22" s="25"/>
      <c r="D22" s="25"/>
      <c r="E22" s="43"/>
      <c r="F22" s="10"/>
      <c r="G22" s="10" t="s">
        <v>10</v>
      </c>
      <c r="H22" s="13"/>
      <c r="I22" s="13"/>
      <c r="J22" s="13"/>
      <c r="K22" s="1"/>
      <c r="L22" s="1"/>
      <c r="M22" s="1"/>
    </row>
    <row r="23" spans="1:13" x14ac:dyDescent="0.25">
      <c r="A23" s="10" t="s">
        <v>149</v>
      </c>
      <c r="B23" s="52"/>
      <c r="C23" s="25"/>
      <c r="D23" s="25"/>
      <c r="E23" s="43"/>
      <c r="F23" s="10"/>
      <c r="G23" s="10" t="s">
        <v>9</v>
      </c>
      <c r="H23" s="19"/>
      <c r="I23" s="19"/>
      <c r="J23" s="13"/>
      <c r="K23" s="1"/>
      <c r="L23" s="1"/>
      <c r="M23" s="1"/>
    </row>
    <row r="24" spans="1:13" x14ac:dyDescent="0.25">
      <c r="A24" s="10" t="s">
        <v>150</v>
      </c>
      <c r="B24" s="52"/>
      <c r="C24" s="25"/>
      <c r="D24" s="25"/>
      <c r="E24" s="43"/>
      <c r="F24" s="10"/>
      <c r="G24" s="1"/>
      <c r="H24" s="1"/>
      <c r="I24" s="1"/>
      <c r="J24" s="1"/>
      <c r="K24" s="1"/>
      <c r="L24" s="1"/>
      <c r="M24" s="1"/>
    </row>
    <row r="25" spans="1:13" x14ac:dyDescent="0.25">
      <c r="A25" s="10" t="s">
        <v>151</v>
      </c>
      <c r="B25" s="52"/>
      <c r="C25" s="25"/>
      <c r="D25" s="25"/>
      <c r="E25" s="43"/>
      <c r="F25" s="10"/>
      <c r="G25" s="10" t="s">
        <v>6</v>
      </c>
      <c r="H25" s="56"/>
      <c r="I25" s="60"/>
      <c r="J25" s="57"/>
      <c r="K25" s="1"/>
      <c r="L25" s="1"/>
      <c r="M25" s="1"/>
    </row>
    <row r="26" spans="1:13" x14ac:dyDescent="0.25">
      <c r="A26" s="10" t="s">
        <v>152</v>
      </c>
      <c r="B26" s="52"/>
      <c r="C26" s="25"/>
      <c r="D26" s="25"/>
      <c r="E26" s="43"/>
      <c r="F26" s="10"/>
      <c r="G26" s="10" t="s">
        <v>7</v>
      </c>
      <c r="H26" s="13"/>
      <c r="I26" s="31"/>
      <c r="J26" s="31"/>
      <c r="K26" s="1"/>
      <c r="L26" s="1"/>
      <c r="M26" s="1"/>
    </row>
    <row r="27" spans="1:13" x14ac:dyDescent="0.25">
      <c r="A27" s="10" t="s">
        <v>153</v>
      </c>
      <c r="B27" s="52"/>
      <c r="C27" s="25"/>
      <c r="D27" s="25"/>
      <c r="E27" s="43"/>
      <c r="F27" s="10"/>
      <c r="G27" s="10" t="s">
        <v>9</v>
      </c>
      <c r="H27" s="19"/>
      <c r="I27" s="19"/>
      <c r="J27" s="13"/>
      <c r="K27" s="1"/>
      <c r="L27" s="1"/>
      <c r="M27" s="1"/>
    </row>
    <row r="28" spans="1:13" x14ac:dyDescent="0.25">
      <c r="A28" s="10" t="s">
        <v>154</v>
      </c>
      <c r="B28" s="52"/>
      <c r="C28" s="25"/>
      <c r="D28" s="25"/>
      <c r="E28" s="43"/>
      <c r="F28" s="10"/>
      <c r="G28" s="10" t="s">
        <v>8</v>
      </c>
      <c r="H28" s="31"/>
      <c r="I28" s="31"/>
      <c r="J28" s="13"/>
      <c r="K28" s="1"/>
      <c r="L28" s="1"/>
      <c r="M28" s="1"/>
    </row>
    <row r="29" spans="1:13" x14ac:dyDescent="0.25">
      <c r="A29" s="10" t="s">
        <v>155</v>
      </c>
      <c r="B29" s="52"/>
      <c r="C29" s="25"/>
      <c r="D29" s="25"/>
      <c r="E29" s="43"/>
      <c r="F29" s="10"/>
      <c r="G29" s="10" t="s">
        <v>9</v>
      </c>
      <c r="H29" s="19"/>
      <c r="I29" s="19"/>
      <c r="J29" s="13"/>
      <c r="K29" s="1"/>
      <c r="L29" s="1"/>
      <c r="M29" s="1"/>
    </row>
    <row r="30" spans="1:13" x14ac:dyDescent="0.25">
      <c r="A30" s="10" t="s">
        <v>156</v>
      </c>
      <c r="B30" s="52"/>
      <c r="C30" s="25"/>
      <c r="D30" s="25"/>
      <c r="E30" s="43"/>
      <c r="F30" s="10"/>
      <c r="G30" s="10" t="s">
        <v>10</v>
      </c>
      <c r="H30" s="13"/>
      <c r="I30" s="13"/>
      <c r="J30" s="13"/>
      <c r="K30" s="1"/>
      <c r="L30" s="1"/>
      <c r="M30" s="1"/>
    </row>
    <row r="31" spans="1:13" x14ac:dyDescent="0.25">
      <c r="A31" s="10" t="s">
        <v>157</v>
      </c>
      <c r="B31" s="52"/>
      <c r="C31" s="25"/>
      <c r="D31" s="25"/>
      <c r="E31" s="43"/>
      <c r="F31" s="10"/>
      <c r="G31" s="10" t="s">
        <v>9</v>
      </c>
      <c r="H31" s="19"/>
      <c r="I31" s="19"/>
      <c r="J31" s="13"/>
      <c r="K31" s="1"/>
      <c r="L31" s="1"/>
      <c r="M31" s="1"/>
    </row>
    <row r="32" spans="1:13" x14ac:dyDescent="0.25">
      <c r="A32" s="10" t="s">
        <v>158</v>
      </c>
      <c r="B32" s="52"/>
      <c r="C32" s="25"/>
      <c r="D32" s="25"/>
      <c r="E32" s="43"/>
      <c r="F32" s="10"/>
      <c r="G32" s="1"/>
      <c r="H32" s="1"/>
      <c r="I32" s="1"/>
      <c r="J32" s="1"/>
      <c r="K32" s="1"/>
      <c r="L32" s="1"/>
      <c r="M32" s="1"/>
    </row>
    <row r="33" spans="1:13" x14ac:dyDescent="0.25">
      <c r="A33" s="10" t="s">
        <v>159</v>
      </c>
      <c r="B33" s="52"/>
      <c r="C33" s="25"/>
      <c r="D33" s="25"/>
      <c r="E33" s="43"/>
      <c r="F33" s="10"/>
      <c r="G33" s="1"/>
      <c r="H33" s="1"/>
      <c r="I33" s="1"/>
      <c r="J33" s="1"/>
      <c r="K33" s="1"/>
      <c r="L33" s="1"/>
      <c r="M33" s="1"/>
    </row>
    <row r="34" spans="1:13" x14ac:dyDescent="0.25">
      <c r="A34" s="10"/>
      <c r="B34" s="43"/>
      <c r="C34" s="25" t="e">
        <f ca="1">VLOOKUP($E34,INDIRECT($A34),COLUMN(#REF!),FALSE)</f>
        <v>#REF!</v>
      </c>
      <c r="D34" s="25" t="e">
        <f ca="1">VLOOKUP($E34,INDIRECT($A34),COLUMN(#REF!),FALSE)</f>
        <v>#REF!</v>
      </c>
      <c r="E34" s="43" t="s">
        <v>53</v>
      </c>
      <c r="F34" s="1"/>
      <c r="G34" s="1"/>
      <c r="H34" s="1"/>
      <c r="I34" s="1"/>
      <c r="J34" s="1"/>
      <c r="K34" s="1"/>
      <c r="L34" s="1"/>
      <c r="M34" s="1"/>
    </row>
    <row r="35" spans="1:13" x14ac:dyDescent="0.25">
      <c r="A35" s="10"/>
      <c r="B35" s="43"/>
      <c r="C35" s="25" t="e">
        <f ca="1">VLOOKUP($E35,INDIRECT($A35),COLUMN(#REF!),FALSE)</f>
        <v>#REF!</v>
      </c>
      <c r="D35" s="25" t="e">
        <f ca="1">VLOOKUP($E35,INDIRECT($A35),COLUMN(#REF!),FALSE)</f>
        <v>#REF!</v>
      </c>
      <c r="E35" s="43" t="s">
        <v>53</v>
      </c>
      <c r="F35" s="1"/>
      <c r="G35" s="1"/>
      <c r="H35" s="1"/>
      <c r="I35" s="1"/>
      <c r="J35" s="1"/>
      <c r="K35" s="1"/>
      <c r="L35" s="1"/>
      <c r="M35" s="1"/>
    </row>
    <row r="36" spans="1:13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28"/>
    </row>
    <row r="37" spans="1:13" x14ac:dyDescent="0.25">
      <c r="A37" s="56" t="s">
        <v>16</v>
      </c>
      <c r="B37" s="57"/>
      <c r="C37" s="27" t="s">
        <v>17</v>
      </c>
      <c r="D37" s="27" t="s">
        <v>18</v>
      </c>
      <c r="E37" s="27" t="s">
        <v>19</v>
      </c>
      <c r="F37" s="27" t="s">
        <v>20</v>
      </c>
      <c r="G37" s="27" t="s">
        <v>21</v>
      </c>
      <c r="H37" s="27" t="s">
        <v>22</v>
      </c>
      <c r="I37" s="27" t="s">
        <v>23</v>
      </c>
      <c r="J37" s="27" t="s">
        <v>21</v>
      </c>
      <c r="K37" s="27" t="s">
        <v>11</v>
      </c>
      <c r="L37" s="27" t="s">
        <v>21</v>
      </c>
    </row>
    <row r="38" spans="1:13" x14ac:dyDescent="0.25">
      <c r="A38" s="2" t="s">
        <v>28</v>
      </c>
      <c r="B38" s="32" t="s">
        <v>14</v>
      </c>
      <c r="C38" s="32">
        <v>14</v>
      </c>
      <c r="D38" s="32">
        <v>7</v>
      </c>
      <c r="E38" s="32">
        <v>5</v>
      </c>
      <c r="F38" s="20">
        <f t="shared" ref="F38:F50" si="3">(D38+E38)/C38</f>
        <v>0.8571428571428571</v>
      </c>
      <c r="G38" s="32">
        <v>0</v>
      </c>
      <c r="H38" s="32">
        <v>2</v>
      </c>
      <c r="I38" s="20">
        <f t="shared" ref="I38:I50" si="4">(G38+H38)/C38</f>
        <v>0.14285714285714285</v>
      </c>
      <c r="J38" s="32"/>
      <c r="K38" s="22">
        <f t="shared" ref="K38:K50" si="5">100%-(F38+I38)</f>
        <v>0</v>
      </c>
      <c r="L38" s="23">
        <f t="shared" ref="L38:L50" si="6">SUM(F38+I38+K38)</f>
        <v>1</v>
      </c>
    </row>
    <row r="39" spans="1:13" x14ac:dyDescent="0.25">
      <c r="A39" s="2" t="s">
        <v>28</v>
      </c>
      <c r="B39" s="2" t="s">
        <v>24</v>
      </c>
      <c r="C39" s="32">
        <v>17</v>
      </c>
      <c r="D39" s="32">
        <v>8</v>
      </c>
      <c r="E39" s="32">
        <v>2</v>
      </c>
      <c r="F39" s="20">
        <f t="shared" si="3"/>
        <v>0.58823529411764708</v>
      </c>
      <c r="G39" s="32">
        <v>0</v>
      </c>
      <c r="H39" s="32">
        <v>6</v>
      </c>
      <c r="I39" s="20">
        <f t="shared" si="4"/>
        <v>0.35294117647058826</v>
      </c>
      <c r="J39" s="32">
        <v>1</v>
      </c>
      <c r="K39" s="22">
        <f t="shared" si="5"/>
        <v>5.8823529411764719E-2</v>
      </c>
      <c r="L39" s="23">
        <f t="shared" si="6"/>
        <v>1</v>
      </c>
    </row>
    <row r="40" spans="1:13" x14ac:dyDescent="0.25">
      <c r="A40" s="2" t="s">
        <v>28</v>
      </c>
      <c r="B40" s="32" t="s">
        <v>25</v>
      </c>
      <c r="C40" s="32">
        <v>18</v>
      </c>
      <c r="D40" s="32">
        <v>7</v>
      </c>
      <c r="E40" s="32">
        <v>3</v>
      </c>
      <c r="F40" s="20">
        <f t="shared" si="3"/>
        <v>0.55555555555555558</v>
      </c>
      <c r="G40" s="32">
        <v>1</v>
      </c>
      <c r="H40" s="32">
        <v>5</v>
      </c>
      <c r="I40" s="20">
        <f t="shared" si="4"/>
        <v>0.33333333333333331</v>
      </c>
      <c r="J40" s="32">
        <v>2</v>
      </c>
      <c r="K40" s="22">
        <f t="shared" si="5"/>
        <v>0.11111111111111116</v>
      </c>
      <c r="L40" s="23">
        <f t="shared" si="6"/>
        <v>1</v>
      </c>
    </row>
    <row r="41" spans="1:13" x14ac:dyDescent="0.25">
      <c r="A41" s="2" t="s">
        <v>28</v>
      </c>
      <c r="B41" s="2" t="s">
        <v>26</v>
      </c>
      <c r="C41" s="32">
        <v>19</v>
      </c>
      <c r="D41" s="32">
        <v>8</v>
      </c>
      <c r="E41" s="32">
        <v>5</v>
      </c>
      <c r="F41" s="20">
        <f t="shared" si="3"/>
        <v>0.68421052631578949</v>
      </c>
      <c r="G41" s="32">
        <v>1</v>
      </c>
      <c r="H41" s="32">
        <v>4</v>
      </c>
      <c r="I41" s="20">
        <f t="shared" si="4"/>
        <v>0.26315789473684209</v>
      </c>
      <c r="J41" s="32"/>
      <c r="K41" s="22">
        <f t="shared" si="5"/>
        <v>5.2631578947368363E-2</v>
      </c>
      <c r="L41" s="23">
        <f t="shared" si="6"/>
        <v>1</v>
      </c>
    </row>
    <row r="42" spans="1:13" x14ac:dyDescent="0.25">
      <c r="A42" s="2" t="s">
        <v>28</v>
      </c>
      <c r="B42" s="32" t="s">
        <v>45</v>
      </c>
      <c r="C42" s="32">
        <v>25</v>
      </c>
      <c r="D42" s="32">
        <v>11</v>
      </c>
      <c r="E42" s="32">
        <v>1</v>
      </c>
      <c r="F42" s="20">
        <f t="shared" si="3"/>
        <v>0.48</v>
      </c>
      <c r="G42" s="32">
        <v>3</v>
      </c>
      <c r="H42" s="32">
        <v>8</v>
      </c>
      <c r="I42" s="20">
        <f t="shared" si="4"/>
        <v>0.44</v>
      </c>
      <c r="J42" s="32">
        <v>2</v>
      </c>
      <c r="K42" s="22">
        <f t="shared" si="5"/>
        <v>8.0000000000000071E-2</v>
      </c>
      <c r="L42" s="23">
        <f t="shared" si="6"/>
        <v>1</v>
      </c>
    </row>
    <row r="43" spans="1:13" x14ac:dyDescent="0.25">
      <c r="A43" s="2" t="s">
        <v>28</v>
      </c>
      <c r="B43" s="32" t="s">
        <v>29</v>
      </c>
      <c r="C43" s="32">
        <v>13</v>
      </c>
      <c r="D43" s="32">
        <v>7</v>
      </c>
      <c r="E43" s="32">
        <v>1</v>
      </c>
      <c r="F43" s="20">
        <f t="shared" si="3"/>
        <v>0.61538461538461542</v>
      </c>
      <c r="G43" s="32">
        <v>0</v>
      </c>
      <c r="H43" s="32">
        <v>4</v>
      </c>
      <c r="I43" s="20">
        <f t="shared" si="4"/>
        <v>0.30769230769230771</v>
      </c>
      <c r="J43" s="32">
        <v>1</v>
      </c>
      <c r="K43" s="22">
        <f t="shared" si="5"/>
        <v>7.6923076923076872E-2</v>
      </c>
      <c r="L43" s="23">
        <f t="shared" si="6"/>
        <v>1</v>
      </c>
    </row>
    <row r="44" spans="1:13" x14ac:dyDescent="0.25">
      <c r="A44" s="2" t="s">
        <v>28</v>
      </c>
      <c r="B44" s="32" t="s">
        <v>30</v>
      </c>
      <c r="C44" s="32">
        <v>12</v>
      </c>
      <c r="D44" s="32">
        <v>7</v>
      </c>
      <c r="E44" s="32">
        <v>1</v>
      </c>
      <c r="F44" s="20">
        <f t="shared" si="3"/>
        <v>0.66666666666666663</v>
      </c>
      <c r="G44" s="32">
        <v>0</v>
      </c>
      <c r="H44" s="32">
        <v>3</v>
      </c>
      <c r="I44" s="20">
        <f t="shared" si="4"/>
        <v>0.25</v>
      </c>
      <c r="J44" s="32">
        <v>1</v>
      </c>
      <c r="K44" s="22">
        <f t="shared" si="5"/>
        <v>8.333333333333337E-2</v>
      </c>
      <c r="L44" s="23">
        <f t="shared" si="6"/>
        <v>1</v>
      </c>
    </row>
    <row r="45" spans="1:13" x14ac:dyDescent="0.25">
      <c r="A45" s="2" t="s">
        <v>28</v>
      </c>
      <c r="B45" s="32" t="s">
        <v>31</v>
      </c>
      <c r="C45" s="32">
        <v>23</v>
      </c>
      <c r="D45" s="32">
        <v>7</v>
      </c>
      <c r="E45" s="32">
        <v>4</v>
      </c>
      <c r="F45" s="20">
        <f t="shared" si="3"/>
        <v>0.47826086956521741</v>
      </c>
      <c r="G45" s="32">
        <v>5</v>
      </c>
      <c r="H45" s="32">
        <v>7</v>
      </c>
      <c r="I45" s="20">
        <f t="shared" si="4"/>
        <v>0.52173913043478259</v>
      </c>
      <c r="J45" s="32"/>
      <c r="K45" s="22">
        <f t="shared" si="5"/>
        <v>0</v>
      </c>
      <c r="L45" s="23">
        <f t="shared" si="6"/>
        <v>1</v>
      </c>
    </row>
    <row r="46" spans="1:13" x14ac:dyDescent="0.25">
      <c r="A46" s="2" t="s">
        <v>28</v>
      </c>
      <c r="B46" s="32" t="s">
        <v>32</v>
      </c>
      <c r="C46" s="32">
        <v>25</v>
      </c>
      <c r="D46" s="32">
        <v>11</v>
      </c>
      <c r="E46" s="32">
        <v>5</v>
      </c>
      <c r="F46" s="20">
        <f t="shared" si="3"/>
        <v>0.64</v>
      </c>
      <c r="G46" s="32">
        <v>1</v>
      </c>
      <c r="H46" s="32">
        <v>6</v>
      </c>
      <c r="I46" s="20">
        <f t="shared" si="4"/>
        <v>0.28000000000000003</v>
      </c>
      <c r="J46" s="32">
        <v>2</v>
      </c>
      <c r="K46" s="22">
        <f t="shared" si="5"/>
        <v>7.999999999999996E-2</v>
      </c>
      <c r="L46" s="23">
        <f t="shared" si="6"/>
        <v>1</v>
      </c>
    </row>
    <row r="47" spans="1:13" x14ac:dyDescent="0.25">
      <c r="A47" s="2" t="s">
        <v>28</v>
      </c>
      <c r="B47" s="32" t="s">
        <v>33</v>
      </c>
      <c r="C47" s="32">
        <v>10</v>
      </c>
      <c r="D47" s="32">
        <v>4</v>
      </c>
      <c r="E47" s="32">
        <v>3</v>
      </c>
      <c r="F47" s="20">
        <f t="shared" si="3"/>
        <v>0.7</v>
      </c>
      <c r="G47" s="32">
        <v>1</v>
      </c>
      <c r="H47" s="32">
        <v>2</v>
      </c>
      <c r="I47" s="20">
        <f t="shared" si="4"/>
        <v>0.3</v>
      </c>
      <c r="J47" s="32"/>
      <c r="K47" s="22">
        <f t="shared" si="5"/>
        <v>0</v>
      </c>
      <c r="L47" s="23">
        <f t="shared" si="6"/>
        <v>1</v>
      </c>
    </row>
    <row r="48" spans="1:13" x14ac:dyDescent="0.25">
      <c r="A48" s="2" t="s">
        <v>28</v>
      </c>
      <c r="B48" s="32" t="s">
        <v>34</v>
      </c>
      <c r="C48" s="32">
        <v>24</v>
      </c>
      <c r="D48" s="32">
        <v>10</v>
      </c>
      <c r="E48" s="32">
        <v>2</v>
      </c>
      <c r="F48" s="20">
        <f t="shared" si="3"/>
        <v>0.5</v>
      </c>
      <c r="G48" s="32">
        <v>1</v>
      </c>
      <c r="H48" s="32">
        <v>8</v>
      </c>
      <c r="I48" s="20">
        <f t="shared" si="4"/>
        <v>0.375</v>
      </c>
      <c r="J48" s="32">
        <v>3</v>
      </c>
      <c r="K48" s="22">
        <f t="shared" si="5"/>
        <v>0.125</v>
      </c>
      <c r="L48" s="23">
        <f t="shared" si="6"/>
        <v>1</v>
      </c>
    </row>
    <row r="49" spans="1:12" x14ac:dyDescent="0.25">
      <c r="A49" s="2" t="s">
        <v>28</v>
      </c>
      <c r="B49" s="32" t="s">
        <v>15</v>
      </c>
      <c r="C49" s="32">
        <v>26</v>
      </c>
      <c r="D49" s="32">
        <v>11</v>
      </c>
      <c r="E49" s="32">
        <v>2</v>
      </c>
      <c r="F49" s="20">
        <f t="shared" si="3"/>
        <v>0.5</v>
      </c>
      <c r="G49" s="32">
        <v>2</v>
      </c>
      <c r="H49" s="32">
        <v>9</v>
      </c>
      <c r="I49" s="20">
        <f t="shared" si="4"/>
        <v>0.42307692307692307</v>
      </c>
      <c r="J49" s="32">
        <v>2</v>
      </c>
      <c r="K49" s="22">
        <f t="shared" si="5"/>
        <v>7.6923076923076872E-2</v>
      </c>
      <c r="L49" s="23">
        <f t="shared" si="6"/>
        <v>1</v>
      </c>
    </row>
    <row r="50" spans="1:12" x14ac:dyDescent="0.25">
      <c r="A50" s="2" t="s">
        <v>28</v>
      </c>
      <c r="B50" s="32" t="s">
        <v>35</v>
      </c>
      <c r="C50" s="32">
        <v>27</v>
      </c>
      <c r="D50" s="32">
        <v>11</v>
      </c>
      <c r="E50" s="32">
        <v>3</v>
      </c>
      <c r="F50" s="20">
        <f t="shared" si="3"/>
        <v>0.51851851851851849</v>
      </c>
      <c r="G50" s="32">
        <v>0</v>
      </c>
      <c r="H50" s="32">
        <v>12</v>
      </c>
      <c r="I50" s="20">
        <f t="shared" si="4"/>
        <v>0.44444444444444442</v>
      </c>
      <c r="J50" s="32">
        <v>1</v>
      </c>
      <c r="K50" s="22">
        <f t="shared" si="5"/>
        <v>3.703703703703709E-2</v>
      </c>
      <c r="L50" s="23">
        <f t="shared" si="6"/>
        <v>1</v>
      </c>
    </row>
  </sheetData>
  <mergeCells count="8">
    <mergeCell ref="L1:M1"/>
    <mergeCell ref="H9:J9"/>
    <mergeCell ref="H17:J17"/>
    <mergeCell ref="H25:J25"/>
    <mergeCell ref="A37:B37"/>
    <mergeCell ref="A1:A2"/>
    <mergeCell ref="B1:E1"/>
    <mergeCell ref="H1:J1"/>
  </mergeCells>
  <dataValidations count="2">
    <dataValidation type="list" allowBlank="1" showInputMessage="1" showErrorMessage="1" sqref="M3 B34:B35">
      <formula1>$M$7:$M$19</formula1>
    </dataValidation>
    <dataValidation type="list" allowBlank="1" showInputMessage="1" showErrorMessage="1" sqref="B8:B33">
      <formula1>$N$8:$N$20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Feuil1!$A$1:$A$26</xm:f>
          </x14:formula1>
          <xm:sqref>A34:A35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M50"/>
  <sheetViews>
    <sheetView zoomScale="85" zoomScaleNormal="85" zoomScalePageLayoutView="85" workbookViewId="0">
      <selection activeCell="A7" sqref="A7:F33"/>
    </sheetView>
  </sheetViews>
  <sheetFormatPr baseColWidth="10" defaultColWidth="10.7109375" defaultRowHeight="15" x14ac:dyDescent="0.25"/>
  <cols>
    <col min="1" max="1" width="13.28515625" bestFit="1" customWidth="1"/>
    <col min="2" max="2" width="13.140625" bestFit="1" customWidth="1"/>
    <col min="3" max="3" width="11.7109375" bestFit="1" customWidth="1"/>
    <col min="4" max="4" width="13.140625" bestFit="1" customWidth="1"/>
    <col min="5" max="5" width="12.5703125" bestFit="1" customWidth="1"/>
    <col min="6" max="6" width="9.5703125" bestFit="1" customWidth="1"/>
    <col min="7" max="7" width="14.42578125" bestFit="1" customWidth="1"/>
    <col min="8" max="8" width="9.7109375" bestFit="1" customWidth="1"/>
    <col min="9" max="9" width="9.5703125" bestFit="1" customWidth="1"/>
    <col min="10" max="10" width="4.85546875" bestFit="1" customWidth="1"/>
    <col min="11" max="11" width="7.140625" bestFit="1" customWidth="1"/>
    <col min="12" max="12" width="11.7109375" bestFit="1" customWidth="1"/>
    <col min="13" max="13" width="12.140625" bestFit="1" customWidth="1"/>
  </cols>
  <sheetData>
    <row r="1" spans="1:13" x14ac:dyDescent="0.25">
      <c r="A1" s="58" t="s">
        <v>54</v>
      </c>
      <c r="B1" s="59" t="s">
        <v>0</v>
      </c>
      <c r="C1" s="59"/>
      <c r="D1" s="59"/>
      <c r="E1" s="59"/>
      <c r="F1" s="16"/>
      <c r="G1" s="10" t="s">
        <v>6</v>
      </c>
      <c r="H1" s="56" t="s">
        <v>88</v>
      </c>
      <c r="I1" s="60"/>
      <c r="J1" s="57"/>
      <c r="K1" s="1"/>
      <c r="L1" s="61" t="s">
        <v>12</v>
      </c>
      <c r="M1" s="62"/>
    </row>
    <row r="2" spans="1:13" x14ac:dyDescent="0.25">
      <c r="A2" s="58"/>
      <c r="B2" s="27" t="s">
        <v>1</v>
      </c>
      <c r="C2" s="27" t="s">
        <v>4</v>
      </c>
      <c r="D2" s="27" t="s">
        <v>43</v>
      </c>
      <c r="E2" s="27" t="s">
        <v>5</v>
      </c>
      <c r="F2" s="17"/>
      <c r="G2" s="10" t="s">
        <v>7</v>
      </c>
      <c r="H2" s="31">
        <f>SUM(C8:C19)</f>
        <v>0</v>
      </c>
      <c r="I2" s="31">
        <f>SUM(D8:D19)</f>
        <v>0</v>
      </c>
      <c r="J2" s="31">
        <f>H2-I2</f>
        <v>0</v>
      </c>
      <c r="K2" s="1"/>
      <c r="L2" s="4" t="s">
        <v>13</v>
      </c>
      <c r="M2" s="5" t="s">
        <v>36</v>
      </c>
    </row>
    <row r="3" spans="1:13" x14ac:dyDescent="0.2">
      <c r="A3" s="10" t="s">
        <v>2</v>
      </c>
      <c r="B3" s="15">
        <v>8</v>
      </c>
      <c r="C3" s="27">
        <v>8</v>
      </c>
      <c r="D3" s="27">
        <v>0</v>
      </c>
      <c r="E3" s="27">
        <v>0</v>
      </c>
      <c r="F3" s="18"/>
      <c r="G3" s="10" t="s">
        <v>9</v>
      </c>
      <c r="H3" s="19">
        <f>H2/B3</f>
        <v>0</v>
      </c>
      <c r="I3" s="19">
        <f>I2/B3</f>
        <v>0</v>
      </c>
      <c r="J3" s="13"/>
      <c r="K3" s="1"/>
      <c r="L3" s="6" t="s">
        <v>54</v>
      </c>
      <c r="M3" s="7" t="s">
        <v>39</v>
      </c>
    </row>
    <row r="4" spans="1:13" x14ac:dyDescent="0.2">
      <c r="A4" s="10" t="s">
        <v>3</v>
      </c>
      <c r="B4" s="15">
        <v>9</v>
      </c>
      <c r="C4" s="27">
        <v>1</v>
      </c>
      <c r="D4" s="27">
        <v>0</v>
      </c>
      <c r="E4" s="27">
        <v>8</v>
      </c>
      <c r="F4" s="18"/>
      <c r="G4" s="10" t="s">
        <v>8</v>
      </c>
      <c r="H4" s="31" t="e">
        <f ca="1">SUM(D23:D35)</f>
        <v>#REF!</v>
      </c>
      <c r="I4" s="31" t="e">
        <f ca="1">SUM(C23:C35)</f>
        <v>#REF!</v>
      </c>
      <c r="J4" s="13" t="e">
        <f t="shared" ref="J4" ca="1" si="0">H4-I4</f>
        <v>#REF!</v>
      </c>
      <c r="K4" s="1"/>
      <c r="L4" s="8">
        <f t="array" ref="L4">INDEX($C$38:$L$50,MATCH(1,($A$38:$A$50=$A$1)*($B$38:$B$50=$M$3),0),4)</f>
        <v>0.46153846153846156</v>
      </c>
      <c r="M4" s="8">
        <f t="array" ref="M4">INDEX($C$38:$L$50,MATCH(1,($A$38:$A$50=$L$3)*($B$38:$B$50=$M$3),0),7)</f>
        <v>0.46153846153846156</v>
      </c>
    </row>
    <row r="5" spans="1:13" x14ac:dyDescent="0.2">
      <c r="A5" s="10" t="s">
        <v>44</v>
      </c>
      <c r="B5" s="15">
        <f>B3+B4</f>
        <v>17</v>
      </c>
      <c r="C5" s="15">
        <f t="shared" ref="C5:E5" si="1">C3+C4</f>
        <v>9</v>
      </c>
      <c r="D5" s="15">
        <f t="shared" si="1"/>
        <v>0</v>
      </c>
      <c r="E5" s="15">
        <f t="shared" si="1"/>
        <v>8</v>
      </c>
      <c r="F5" s="18"/>
      <c r="G5" s="10" t="s">
        <v>9</v>
      </c>
      <c r="H5" s="19" t="e">
        <f ca="1">H4/B4</f>
        <v>#REF!</v>
      </c>
      <c r="I5" s="19" t="e">
        <f ca="1">I4/B4</f>
        <v>#REF!</v>
      </c>
      <c r="J5" s="13"/>
      <c r="K5" s="1"/>
      <c r="L5" s="9">
        <f>100/L4/100</f>
        <v>2.1666666666666665</v>
      </c>
      <c r="M5" s="9">
        <f>100/M4/100</f>
        <v>2.1666666666666665</v>
      </c>
    </row>
    <row r="6" spans="1:13" x14ac:dyDescent="0.2">
      <c r="A6" s="1"/>
      <c r="B6" s="1"/>
      <c r="C6" s="1"/>
      <c r="D6" s="1"/>
      <c r="E6" s="1"/>
      <c r="F6" s="1"/>
      <c r="G6" s="10" t="s">
        <v>10</v>
      </c>
      <c r="H6" s="13" t="e">
        <f ca="1">H2+H4</f>
        <v>#REF!</v>
      </c>
      <c r="I6" s="13" t="e">
        <f ca="1">I2+I4</f>
        <v>#REF!</v>
      </c>
      <c r="J6" s="13" t="e">
        <f t="shared" ref="J6" ca="1" si="2">H6-I6</f>
        <v>#REF!</v>
      </c>
      <c r="K6" s="1"/>
      <c r="L6" s="1"/>
      <c r="M6" s="1"/>
    </row>
    <row r="7" spans="1:13" x14ac:dyDescent="0.25">
      <c r="A7" s="51" t="s">
        <v>130</v>
      </c>
      <c r="B7" s="51" t="s">
        <v>131</v>
      </c>
      <c r="C7" s="51" t="s">
        <v>132</v>
      </c>
      <c r="D7" s="51" t="s">
        <v>133</v>
      </c>
      <c r="E7" s="47" t="s">
        <v>120</v>
      </c>
      <c r="F7" s="47" t="s">
        <v>121</v>
      </c>
      <c r="G7" s="10" t="s">
        <v>9</v>
      </c>
      <c r="H7" s="19" t="e">
        <f ca="1">H6/B5</f>
        <v>#REF!</v>
      </c>
      <c r="I7" s="19" t="e">
        <f ca="1">I6/B5</f>
        <v>#REF!</v>
      </c>
      <c r="J7" s="13"/>
      <c r="K7" s="1"/>
      <c r="L7" s="1" t="s">
        <v>54</v>
      </c>
      <c r="M7" s="29" t="s">
        <v>49</v>
      </c>
    </row>
    <row r="8" spans="1:13" x14ac:dyDescent="0.25">
      <c r="A8" s="10" t="s">
        <v>134</v>
      </c>
      <c r="B8" s="52"/>
      <c r="C8" s="25"/>
      <c r="D8" s="25"/>
      <c r="E8" s="43" t="e">
        <f ca="1">VLOOKUP(B8,INDIRECT(A8),COLUMN(resultat!D:D),FALSE)</f>
        <v>#REF!</v>
      </c>
      <c r="F8" s="43" t="e">
        <f ca="1">VLOOKUP(B8,INDIRECT(A8),COLUMN(resultat!E2),FALSE)</f>
        <v>#REF!</v>
      </c>
      <c r="K8" s="1"/>
      <c r="L8" s="1" t="s">
        <v>54</v>
      </c>
      <c r="M8" s="12" t="s">
        <v>51</v>
      </c>
    </row>
    <row r="9" spans="1:13" x14ac:dyDescent="0.25">
      <c r="A9" s="10" t="s">
        <v>135</v>
      </c>
      <c r="B9" s="52"/>
      <c r="C9" s="25"/>
      <c r="D9" s="25"/>
      <c r="E9" s="43"/>
      <c r="F9" s="10"/>
      <c r="G9" s="10" t="s">
        <v>6</v>
      </c>
      <c r="H9" s="56" t="s">
        <v>0</v>
      </c>
      <c r="I9" s="60"/>
      <c r="J9" s="57"/>
      <c r="K9" s="1"/>
      <c r="L9" s="1" t="s">
        <v>54</v>
      </c>
      <c r="M9" s="12" t="s">
        <v>48</v>
      </c>
    </row>
    <row r="10" spans="1:13" x14ac:dyDescent="0.25">
      <c r="A10" s="10" t="s">
        <v>136</v>
      </c>
      <c r="B10" s="52"/>
      <c r="C10" s="25"/>
      <c r="D10" s="25"/>
      <c r="E10" s="43"/>
      <c r="F10" s="10"/>
      <c r="G10" s="10" t="s">
        <v>7</v>
      </c>
      <c r="H10" s="13">
        <v>223</v>
      </c>
      <c r="I10" s="42">
        <v>125</v>
      </c>
      <c r="J10" s="42">
        <v>98</v>
      </c>
      <c r="K10" s="1"/>
      <c r="L10" s="1" t="s">
        <v>54</v>
      </c>
      <c r="M10" s="12" t="s">
        <v>52</v>
      </c>
    </row>
    <row r="11" spans="1:13" x14ac:dyDescent="0.25">
      <c r="A11" s="10" t="s">
        <v>137</v>
      </c>
      <c r="B11" s="52"/>
      <c r="C11" s="25"/>
      <c r="D11" s="25"/>
      <c r="E11" s="43"/>
      <c r="F11" s="10"/>
      <c r="G11" s="10" t="s">
        <v>9</v>
      </c>
      <c r="H11" s="19">
        <v>27.875</v>
      </c>
      <c r="I11" s="19">
        <v>15.625</v>
      </c>
      <c r="J11" s="13"/>
      <c r="K11" s="1"/>
      <c r="L11" s="1" t="s">
        <v>54</v>
      </c>
      <c r="M11" s="12" t="s">
        <v>53</v>
      </c>
    </row>
    <row r="12" spans="1:13" x14ac:dyDescent="0.25">
      <c r="A12" s="10" t="s">
        <v>138</v>
      </c>
      <c r="B12" s="52"/>
      <c r="C12" s="25"/>
      <c r="D12" s="25"/>
      <c r="E12" s="43"/>
      <c r="F12" s="10"/>
      <c r="G12" s="10" t="s">
        <v>8</v>
      </c>
      <c r="H12" s="42">
        <v>137</v>
      </c>
      <c r="I12" s="42">
        <v>224</v>
      </c>
      <c r="J12" s="13">
        <v>-87</v>
      </c>
      <c r="K12" s="1"/>
      <c r="L12" s="1" t="s">
        <v>54</v>
      </c>
      <c r="M12" s="12" t="s">
        <v>55</v>
      </c>
    </row>
    <row r="13" spans="1:13" x14ac:dyDescent="0.25">
      <c r="A13" s="10" t="s">
        <v>139</v>
      </c>
      <c r="B13" s="52"/>
      <c r="C13" s="25"/>
      <c r="D13" s="25"/>
      <c r="E13" s="43"/>
      <c r="F13" s="10"/>
      <c r="G13" s="10" t="s">
        <v>9</v>
      </c>
      <c r="H13" s="19">
        <v>15.222222222222221</v>
      </c>
      <c r="I13" s="19">
        <v>24.888888888888889</v>
      </c>
      <c r="J13" s="13"/>
      <c r="K13" s="1"/>
      <c r="L13" s="1" t="s">
        <v>54</v>
      </c>
      <c r="M13" s="12" t="s">
        <v>56</v>
      </c>
    </row>
    <row r="14" spans="1:13" x14ac:dyDescent="0.25">
      <c r="A14" s="10" t="s">
        <v>140</v>
      </c>
      <c r="B14" s="52"/>
      <c r="C14" s="25"/>
      <c r="D14" s="25"/>
      <c r="E14" s="43"/>
      <c r="F14" s="10"/>
      <c r="G14" s="10" t="s">
        <v>10</v>
      </c>
      <c r="H14" s="13">
        <v>360</v>
      </c>
      <c r="I14" s="13">
        <v>349</v>
      </c>
      <c r="J14" s="13">
        <v>11</v>
      </c>
      <c r="K14" s="1"/>
      <c r="L14" s="1" t="s">
        <v>54</v>
      </c>
      <c r="M14" s="12" t="s">
        <v>57</v>
      </c>
    </row>
    <row r="15" spans="1:13" x14ac:dyDescent="0.25">
      <c r="A15" s="10" t="s">
        <v>141</v>
      </c>
      <c r="B15" s="52"/>
      <c r="C15" s="25"/>
      <c r="D15" s="25"/>
      <c r="E15" s="43"/>
      <c r="F15" s="10"/>
      <c r="G15" s="10" t="s">
        <v>9</v>
      </c>
      <c r="H15" s="19">
        <v>21.176470588235293</v>
      </c>
      <c r="I15" s="19">
        <v>20.529411764705884</v>
      </c>
      <c r="J15" s="13"/>
      <c r="K15" s="1"/>
      <c r="L15" s="1" t="s">
        <v>54</v>
      </c>
      <c r="M15" s="12" t="s">
        <v>58</v>
      </c>
    </row>
    <row r="16" spans="1:13" x14ac:dyDescent="0.25">
      <c r="A16" s="10" t="s">
        <v>142</v>
      </c>
      <c r="B16" s="52"/>
      <c r="C16" s="25"/>
      <c r="D16" s="25"/>
      <c r="E16" s="43"/>
      <c r="F16" s="10"/>
      <c r="G16" s="1"/>
      <c r="H16" s="1"/>
      <c r="I16" s="1"/>
      <c r="J16" s="1"/>
      <c r="K16" s="1"/>
      <c r="L16" s="1" t="s">
        <v>54</v>
      </c>
      <c r="M16" s="12" t="s">
        <v>59</v>
      </c>
    </row>
    <row r="17" spans="1:13" x14ac:dyDescent="0.25">
      <c r="A17" s="10" t="s">
        <v>143</v>
      </c>
      <c r="B17" s="52"/>
      <c r="C17" s="25"/>
      <c r="D17" s="25"/>
      <c r="E17" s="43"/>
      <c r="F17" s="10"/>
      <c r="G17" s="10" t="s">
        <v>6</v>
      </c>
      <c r="H17" s="39"/>
      <c r="I17" s="40"/>
      <c r="J17" s="41"/>
      <c r="K17" s="1"/>
      <c r="L17" s="1" t="s">
        <v>54</v>
      </c>
      <c r="M17" s="12" t="s">
        <v>60</v>
      </c>
    </row>
    <row r="18" spans="1:13" x14ac:dyDescent="0.25">
      <c r="A18" s="10" t="s">
        <v>144</v>
      </c>
      <c r="B18" s="52"/>
      <c r="C18" s="25"/>
      <c r="D18" s="25"/>
      <c r="E18" s="43"/>
      <c r="F18" s="10"/>
      <c r="G18" s="10" t="s">
        <v>7</v>
      </c>
      <c r="H18" s="13"/>
      <c r="I18" s="42"/>
      <c r="J18" s="42"/>
      <c r="K18" s="1"/>
      <c r="L18" s="1" t="s">
        <v>54</v>
      </c>
      <c r="M18" s="12" t="s">
        <v>61</v>
      </c>
    </row>
    <row r="19" spans="1:13" x14ac:dyDescent="0.25">
      <c r="A19" s="10" t="s">
        <v>145</v>
      </c>
      <c r="B19" s="52"/>
      <c r="C19" s="25"/>
      <c r="D19" s="25"/>
      <c r="E19" s="43"/>
      <c r="F19" s="10"/>
      <c r="G19" s="10" t="s">
        <v>9</v>
      </c>
      <c r="H19" s="19"/>
      <c r="I19" s="19"/>
      <c r="J19" s="13"/>
      <c r="K19" s="1"/>
      <c r="L19" s="1"/>
      <c r="M19" s="1"/>
    </row>
    <row r="20" spans="1:13" s="1" customFormat="1" x14ac:dyDescent="0.25">
      <c r="A20" s="10" t="s">
        <v>146</v>
      </c>
      <c r="B20" s="52"/>
      <c r="C20" s="25"/>
      <c r="D20" s="25"/>
      <c r="E20" s="43"/>
      <c r="F20" s="10"/>
      <c r="G20" s="10" t="s">
        <v>8</v>
      </c>
      <c r="H20" s="42"/>
      <c r="I20" s="42"/>
      <c r="J20" s="13"/>
    </row>
    <row r="21" spans="1:13" x14ac:dyDescent="0.25">
      <c r="A21" s="10" t="s">
        <v>147</v>
      </c>
      <c r="B21" s="52"/>
      <c r="C21" s="25"/>
      <c r="D21" s="25"/>
      <c r="E21" s="43"/>
      <c r="F21" s="10"/>
      <c r="G21" s="10" t="s">
        <v>9</v>
      </c>
      <c r="H21" s="19"/>
      <c r="I21" s="19"/>
      <c r="J21" s="13"/>
      <c r="K21" s="1"/>
      <c r="L21" s="1"/>
      <c r="M21" s="1"/>
    </row>
    <row r="22" spans="1:13" x14ac:dyDescent="0.25">
      <c r="A22" s="10" t="s">
        <v>148</v>
      </c>
      <c r="B22" s="52"/>
      <c r="C22" s="25"/>
      <c r="D22" s="25"/>
      <c r="E22" s="43"/>
      <c r="F22" s="10"/>
      <c r="G22" s="10" t="s">
        <v>10</v>
      </c>
      <c r="H22" s="13"/>
      <c r="I22" s="13"/>
      <c r="J22" s="13"/>
      <c r="K22" s="1"/>
      <c r="L22" s="1"/>
      <c r="M22" s="1"/>
    </row>
    <row r="23" spans="1:13" x14ac:dyDescent="0.25">
      <c r="A23" s="10" t="s">
        <v>149</v>
      </c>
      <c r="B23" s="52"/>
      <c r="C23" s="25"/>
      <c r="D23" s="25"/>
      <c r="E23" s="43"/>
      <c r="F23" s="10"/>
      <c r="G23" s="10" t="s">
        <v>9</v>
      </c>
      <c r="H23" s="19"/>
      <c r="I23" s="19"/>
      <c r="J23" s="13"/>
      <c r="K23" s="1"/>
      <c r="L23" s="1"/>
      <c r="M23" s="1"/>
    </row>
    <row r="24" spans="1:13" x14ac:dyDescent="0.25">
      <c r="A24" s="10" t="s">
        <v>150</v>
      </c>
      <c r="B24" s="52"/>
      <c r="C24" s="25"/>
      <c r="D24" s="25"/>
      <c r="E24" s="43"/>
      <c r="F24" s="10"/>
      <c r="G24" s="1"/>
      <c r="H24" s="1"/>
      <c r="I24" s="1"/>
      <c r="J24" s="1"/>
      <c r="K24" s="1"/>
      <c r="L24" s="1"/>
      <c r="M24" s="1"/>
    </row>
    <row r="25" spans="1:13" x14ac:dyDescent="0.25">
      <c r="A25" s="10" t="s">
        <v>151</v>
      </c>
      <c r="B25" s="52"/>
      <c r="C25" s="25"/>
      <c r="D25" s="25"/>
      <c r="E25" s="43"/>
      <c r="F25" s="10"/>
      <c r="G25" s="10" t="s">
        <v>6</v>
      </c>
      <c r="H25" s="39"/>
      <c r="I25" s="40"/>
      <c r="J25" s="41"/>
      <c r="K25" s="1"/>
      <c r="L25" s="1"/>
      <c r="M25" s="1"/>
    </row>
    <row r="26" spans="1:13" x14ac:dyDescent="0.25">
      <c r="A26" s="10" t="s">
        <v>152</v>
      </c>
      <c r="B26" s="52"/>
      <c r="C26" s="25"/>
      <c r="D26" s="25"/>
      <c r="E26" s="43"/>
      <c r="F26" s="10"/>
      <c r="G26" s="10" t="s">
        <v>7</v>
      </c>
      <c r="H26" s="13"/>
      <c r="I26" s="42"/>
      <c r="J26" s="42"/>
      <c r="K26" s="1"/>
      <c r="L26" s="1"/>
      <c r="M26" s="1"/>
    </row>
    <row r="27" spans="1:13" x14ac:dyDescent="0.25">
      <c r="A27" s="10" t="s">
        <v>153</v>
      </c>
      <c r="B27" s="52"/>
      <c r="C27" s="25"/>
      <c r="D27" s="25"/>
      <c r="E27" s="43"/>
      <c r="F27" s="10"/>
      <c r="G27" s="10" t="s">
        <v>9</v>
      </c>
      <c r="H27" s="19"/>
      <c r="I27" s="19"/>
      <c r="J27" s="13"/>
      <c r="K27" s="1"/>
      <c r="L27" s="1"/>
      <c r="M27" s="1"/>
    </row>
    <row r="28" spans="1:13" x14ac:dyDescent="0.25">
      <c r="A28" s="10" t="s">
        <v>154</v>
      </c>
      <c r="B28" s="52"/>
      <c r="C28" s="25"/>
      <c r="D28" s="25"/>
      <c r="E28" s="43"/>
      <c r="F28" s="10"/>
      <c r="G28" s="10" t="s">
        <v>8</v>
      </c>
      <c r="H28" s="42"/>
      <c r="I28" s="42"/>
      <c r="J28" s="13"/>
      <c r="K28" s="1"/>
      <c r="L28" s="1"/>
      <c r="M28" s="1"/>
    </row>
    <row r="29" spans="1:13" x14ac:dyDescent="0.25">
      <c r="A29" s="10" t="s">
        <v>155</v>
      </c>
      <c r="B29" s="52"/>
      <c r="C29" s="25"/>
      <c r="D29" s="25"/>
      <c r="E29" s="43"/>
      <c r="F29" s="10"/>
      <c r="G29" s="10" t="s">
        <v>9</v>
      </c>
      <c r="H29" s="19"/>
      <c r="I29" s="19"/>
      <c r="J29" s="13"/>
      <c r="K29" s="1"/>
      <c r="L29" s="1"/>
      <c r="M29" s="1"/>
    </row>
    <row r="30" spans="1:13" x14ac:dyDescent="0.25">
      <c r="A30" s="10" t="s">
        <v>156</v>
      </c>
      <c r="B30" s="52"/>
      <c r="C30" s="25"/>
      <c r="D30" s="25"/>
      <c r="E30" s="43"/>
      <c r="F30" s="10"/>
      <c r="G30" s="10" t="s">
        <v>10</v>
      </c>
      <c r="H30" s="13"/>
      <c r="I30" s="13"/>
      <c r="J30" s="13"/>
      <c r="K30" s="1"/>
      <c r="L30" s="1"/>
      <c r="M30" s="1"/>
    </row>
    <row r="31" spans="1:13" x14ac:dyDescent="0.25">
      <c r="A31" s="10" t="s">
        <v>157</v>
      </c>
      <c r="B31" s="52"/>
      <c r="C31" s="25"/>
      <c r="D31" s="25"/>
      <c r="E31" s="43"/>
      <c r="F31" s="10"/>
      <c r="G31" s="10" t="s">
        <v>9</v>
      </c>
      <c r="H31" s="19"/>
      <c r="I31" s="19"/>
      <c r="J31" s="13"/>
      <c r="K31" s="1"/>
      <c r="L31" s="1"/>
      <c r="M31" s="1"/>
    </row>
    <row r="32" spans="1:13" x14ac:dyDescent="0.25">
      <c r="A32" s="10" t="s">
        <v>158</v>
      </c>
      <c r="B32" s="52"/>
      <c r="C32" s="25"/>
      <c r="D32" s="25"/>
      <c r="E32" s="43"/>
      <c r="F32" s="10"/>
      <c r="G32" s="1"/>
      <c r="H32" s="1"/>
      <c r="I32" s="1"/>
      <c r="J32" s="1"/>
      <c r="K32" s="1"/>
      <c r="L32" s="1"/>
      <c r="M32" s="1"/>
    </row>
    <row r="33" spans="1:13" x14ac:dyDescent="0.25">
      <c r="A33" s="10" t="s">
        <v>159</v>
      </c>
      <c r="B33" s="52"/>
      <c r="C33" s="25"/>
      <c r="D33" s="25"/>
      <c r="E33" s="43"/>
      <c r="F33" s="10"/>
      <c r="G33" s="1"/>
      <c r="H33" s="1"/>
      <c r="I33" s="1"/>
      <c r="J33" s="1"/>
      <c r="K33" s="1"/>
      <c r="L33" s="1"/>
      <c r="M33" s="1"/>
    </row>
    <row r="34" spans="1:13" x14ac:dyDescent="0.25">
      <c r="A34" s="10"/>
      <c r="B34" s="43"/>
      <c r="C34" s="25" t="e">
        <f ca="1">VLOOKUP($E34,INDIRECT($A34),COLUMN(#REF!),FALSE)</f>
        <v>#REF!</v>
      </c>
      <c r="D34" s="25" t="e">
        <f ca="1">VLOOKUP($E34,INDIRECT($A34),COLUMN(#REF!),FALSE)</f>
        <v>#REF!</v>
      </c>
      <c r="E34" s="43" t="s">
        <v>115</v>
      </c>
      <c r="F34" s="1"/>
      <c r="G34" s="1"/>
      <c r="H34" s="1"/>
      <c r="I34" s="1"/>
      <c r="J34" s="1"/>
      <c r="K34" s="1"/>
      <c r="L34" s="1"/>
      <c r="M34" s="1"/>
    </row>
    <row r="35" spans="1:13" x14ac:dyDescent="0.25">
      <c r="A35" s="10"/>
      <c r="B35" s="43"/>
      <c r="C35" s="25" t="e">
        <f ca="1">VLOOKUP($E35,INDIRECT($A35),COLUMN(#REF!),FALSE)</f>
        <v>#REF!</v>
      </c>
      <c r="D35" s="25" t="e">
        <f ca="1">VLOOKUP($E35,INDIRECT($A35),COLUMN(#REF!),FALSE)</f>
        <v>#REF!</v>
      </c>
      <c r="E35" s="43" t="s">
        <v>115</v>
      </c>
      <c r="F35" s="1"/>
      <c r="G35" s="1"/>
      <c r="H35" s="1"/>
      <c r="I35" s="1"/>
      <c r="J35" s="1"/>
      <c r="K35" s="1"/>
      <c r="L35" s="1"/>
      <c r="M35" s="1"/>
    </row>
    <row r="36" spans="1:13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28"/>
    </row>
    <row r="37" spans="1:13" x14ac:dyDescent="0.25">
      <c r="A37" s="56" t="s">
        <v>16</v>
      </c>
      <c r="B37" s="57"/>
      <c r="C37" s="27" t="s">
        <v>17</v>
      </c>
      <c r="D37" s="27" t="s">
        <v>18</v>
      </c>
      <c r="E37" s="27" t="s">
        <v>19</v>
      </c>
      <c r="F37" s="27" t="s">
        <v>20</v>
      </c>
      <c r="G37" s="27" t="s">
        <v>21</v>
      </c>
      <c r="H37" s="27" t="s">
        <v>22</v>
      </c>
      <c r="I37" s="27" t="s">
        <v>23</v>
      </c>
      <c r="J37" s="27" t="s">
        <v>21</v>
      </c>
      <c r="K37" s="27" t="s">
        <v>11</v>
      </c>
      <c r="L37" s="27" t="s">
        <v>21</v>
      </c>
    </row>
    <row r="38" spans="1:13" x14ac:dyDescent="0.25">
      <c r="A38" s="2" t="s">
        <v>29</v>
      </c>
      <c r="B38" s="32" t="s">
        <v>14</v>
      </c>
      <c r="C38" s="32">
        <v>12</v>
      </c>
      <c r="D38" s="32">
        <v>4</v>
      </c>
      <c r="E38" s="32">
        <v>2</v>
      </c>
      <c r="F38" s="20">
        <f t="shared" ref="F38:F50" si="3">(D38+E38)/C38</f>
        <v>0.5</v>
      </c>
      <c r="G38" s="32">
        <v>2</v>
      </c>
      <c r="H38" s="32">
        <v>4</v>
      </c>
      <c r="I38" s="20">
        <f t="shared" ref="I38:I50" si="4">(G38+H38)/C38</f>
        <v>0.5</v>
      </c>
      <c r="J38" s="32"/>
      <c r="K38" s="22">
        <f t="shared" ref="K38:K50" si="5">100%-(F38+I38)</f>
        <v>0</v>
      </c>
      <c r="L38" s="23">
        <f t="shared" ref="L38:L50" si="6">SUM(F38+I38+K38)</f>
        <v>1</v>
      </c>
    </row>
    <row r="39" spans="1:13" x14ac:dyDescent="0.25">
      <c r="A39" s="2" t="s">
        <v>29</v>
      </c>
      <c r="B39" s="2" t="s">
        <v>24</v>
      </c>
      <c r="C39" s="32">
        <v>7</v>
      </c>
      <c r="D39" s="32">
        <v>1</v>
      </c>
      <c r="E39" s="32">
        <v>1</v>
      </c>
      <c r="F39" s="20">
        <f t="shared" si="3"/>
        <v>0.2857142857142857</v>
      </c>
      <c r="G39" s="32">
        <v>1</v>
      </c>
      <c r="H39" s="32">
        <v>3</v>
      </c>
      <c r="I39" s="20">
        <f t="shared" si="4"/>
        <v>0.5714285714285714</v>
      </c>
      <c r="J39" s="32">
        <v>1</v>
      </c>
      <c r="K39" s="22">
        <f t="shared" si="5"/>
        <v>0.1428571428571429</v>
      </c>
      <c r="L39" s="23">
        <f t="shared" si="6"/>
        <v>1</v>
      </c>
    </row>
    <row r="40" spans="1:13" x14ac:dyDescent="0.25">
      <c r="A40" s="2" t="s">
        <v>29</v>
      </c>
      <c r="B40" s="32" t="s">
        <v>25</v>
      </c>
      <c r="C40" s="32">
        <v>11</v>
      </c>
      <c r="D40" s="32">
        <v>4</v>
      </c>
      <c r="E40" s="32">
        <v>1</v>
      </c>
      <c r="F40" s="20">
        <f t="shared" si="3"/>
        <v>0.45454545454545453</v>
      </c>
      <c r="G40" s="32">
        <v>1</v>
      </c>
      <c r="H40" s="32">
        <v>5</v>
      </c>
      <c r="I40" s="20">
        <f t="shared" si="4"/>
        <v>0.54545454545454541</v>
      </c>
      <c r="J40" s="32"/>
      <c r="K40" s="22">
        <f t="shared" si="5"/>
        <v>0</v>
      </c>
      <c r="L40" s="23">
        <f t="shared" si="6"/>
        <v>1</v>
      </c>
    </row>
    <row r="41" spans="1:13" x14ac:dyDescent="0.25">
      <c r="A41" s="2" t="s">
        <v>29</v>
      </c>
      <c r="B41" s="2" t="s">
        <v>26</v>
      </c>
      <c r="C41" s="32">
        <v>11</v>
      </c>
      <c r="D41" s="32">
        <v>6</v>
      </c>
      <c r="E41" s="32">
        <v>1</v>
      </c>
      <c r="F41" s="20">
        <f t="shared" si="3"/>
        <v>0.63636363636363635</v>
      </c>
      <c r="G41" s="32">
        <v>0</v>
      </c>
      <c r="H41" s="32">
        <v>4</v>
      </c>
      <c r="I41" s="20">
        <f t="shared" si="4"/>
        <v>0.36363636363636365</v>
      </c>
      <c r="J41" s="32"/>
      <c r="K41" s="22">
        <f t="shared" si="5"/>
        <v>0</v>
      </c>
      <c r="L41" s="23">
        <f t="shared" si="6"/>
        <v>1</v>
      </c>
    </row>
    <row r="42" spans="1:13" x14ac:dyDescent="0.25">
      <c r="A42" s="2" t="s">
        <v>29</v>
      </c>
      <c r="B42" s="32" t="s">
        <v>45</v>
      </c>
      <c r="C42" s="32">
        <v>13</v>
      </c>
      <c r="D42" s="32">
        <v>6</v>
      </c>
      <c r="E42" s="32">
        <v>1</v>
      </c>
      <c r="F42" s="20">
        <f t="shared" si="3"/>
        <v>0.53846153846153844</v>
      </c>
      <c r="G42" s="32">
        <v>1</v>
      </c>
      <c r="H42" s="32">
        <v>5</v>
      </c>
      <c r="I42" s="20">
        <f t="shared" si="4"/>
        <v>0.46153846153846156</v>
      </c>
      <c r="J42" s="32"/>
      <c r="K42" s="22">
        <f t="shared" si="5"/>
        <v>0</v>
      </c>
      <c r="L42" s="23">
        <f t="shared" si="6"/>
        <v>1</v>
      </c>
    </row>
    <row r="43" spans="1:13" x14ac:dyDescent="0.25">
      <c r="A43" s="2" t="s">
        <v>29</v>
      </c>
      <c r="B43" s="32" t="s">
        <v>28</v>
      </c>
      <c r="C43" s="32">
        <v>13</v>
      </c>
      <c r="D43" s="32">
        <v>4</v>
      </c>
      <c r="E43" s="32">
        <v>0</v>
      </c>
      <c r="F43" s="20">
        <f t="shared" si="3"/>
        <v>0.30769230769230771</v>
      </c>
      <c r="G43" s="32">
        <v>1</v>
      </c>
      <c r="H43" s="32">
        <v>7</v>
      </c>
      <c r="I43" s="20">
        <f t="shared" si="4"/>
        <v>0.61538461538461542</v>
      </c>
      <c r="J43" s="32">
        <v>1</v>
      </c>
      <c r="K43" s="22">
        <f t="shared" si="5"/>
        <v>7.6923076923076872E-2</v>
      </c>
      <c r="L43" s="23">
        <f t="shared" si="6"/>
        <v>1</v>
      </c>
    </row>
    <row r="44" spans="1:13" x14ac:dyDescent="0.25">
      <c r="A44" s="2" t="s">
        <v>29</v>
      </c>
      <c r="B44" s="32" t="s">
        <v>30</v>
      </c>
      <c r="C44" s="32">
        <v>13</v>
      </c>
      <c r="D44" s="32">
        <v>5</v>
      </c>
      <c r="E44" s="32">
        <v>1</v>
      </c>
      <c r="F44" s="20">
        <f t="shared" si="3"/>
        <v>0.46153846153846156</v>
      </c>
      <c r="G44" s="32">
        <v>1</v>
      </c>
      <c r="H44" s="32">
        <v>5</v>
      </c>
      <c r="I44" s="20">
        <f t="shared" si="4"/>
        <v>0.46153846153846156</v>
      </c>
      <c r="J44" s="32">
        <v>1</v>
      </c>
      <c r="K44" s="22">
        <f t="shared" si="5"/>
        <v>7.6923076923076872E-2</v>
      </c>
      <c r="L44" s="23">
        <f t="shared" si="6"/>
        <v>1</v>
      </c>
    </row>
    <row r="45" spans="1:13" x14ac:dyDescent="0.25">
      <c r="A45" s="2" t="s">
        <v>29</v>
      </c>
      <c r="B45" s="32" t="s">
        <v>31</v>
      </c>
      <c r="C45" s="32">
        <v>14</v>
      </c>
      <c r="D45" s="32">
        <v>7</v>
      </c>
      <c r="E45" s="32">
        <v>0</v>
      </c>
      <c r="F45" s="20">
        <f t="shared" si="3"/>
        <v>0.5</v>
      </c>
      <c r="G45" s="32">
        <v>0</v>
      </c>
      <c r="H45" s="32">
        <v>6</v>
      </c>
      <c r="I45" s="20">
        <f t="shared" si="4"/>
        <v>0.42857142857142855</v>
      </c>
      <c r="J45" s="32">
        <v>1</v>
      </c>
      <c r="K45" s="22">
        <f t="shared" si="5"/>
        <v>7.1428571428571397E-2</v>
      </c>
      <c r="L45" s="23">
        <f t="shared" si="6"/>
        <v>1</v>
      </c>
    </row>
    <row r="46" spans="1:13" x14ac:dyDescent="0.25">
      <c r="A46" s="2" t="s">
        <v>29</v>
      </c>
      <c r="B46" s="32" t="s">
        <v>32</v>
      </c>
      <c r="C46" s="32">
        <v>14</v>
      </c>
      <c r="D46" s="32">
        <v>4</v>
      </c>
      <c r="E46" s="32">
        <v>1</v>
      </c>
      <c r="F46" s="20">
        <f t="shared" si="3"/>
        <v>0.35714285714285715</v>
      </c>
      <c r="G46" s="32">
        <v>1</v>
      </c>
      <c r="H46" s="32">
        <v>6</v>
      </c>
      <c r="I46" s="20">
        <f t="shared" si="4"/>
        <v>0.5</v>
      </c>
      <c r="J46" s="32">
        <v>2</v>
      </c>
      <c r="K46" s="22">
        <f t="shared" si="5"/>
        <v>0.14285714285714279</v>
      </c>
      <c r="L46" s="23">
        <f t="shared" si="6"/>
        <v>1</v>
      </c>
    </row>
    <row r="47" spans="1:13" x14ac:dyDescent="0.25">
      <c r="A47" s="2" t="s">
        <v>29</v>
      </c>
      <c r="B47" s="32" t="s">
        <v>33</v>
      </c>
      <c r="C47" s="32">
        <v>15</v>
      </c>
      <c r="D47" s="32">
        <v>7</v>
      </c>
      <c r="E47" s="32">
        <v>4</v>
      </c>
      <c r="F47" s="20">
        <f t="shared" si="3"/>
        <v>0.73333333333333328</v>
      </c>
      <c r="G47" s="32">
        <v>0</v>
      </c>
      <c r="H47" s="32">
        <v>4</v>
      </c>
      <c r="I47" s="20">
        <f t="shared" si="4"/>
        <v>0.26666666666666666</v>
      </c>
      <c r="J47" s="32"/>
      <c r="K47" s="22">
        <f t="shared" si="5"/>
        <v>0</v>
      </c>
      <c r="L47" s="23">
        <f t="shared" si="6"/>
        <v>1</v>
      </c>
    </row>
    <row r="48" spans="1:13" x14ac:dyDescent="0.25">
      <c r="A48" s="2" t="s">
        <v>29</v>
      </c>
      <c r="B48" s="32" t="s">
        <v>34</v>
      </c>
      <c r="C48" s="32">
        <v>15</v>
      </c>
      <c r="D48" s="32">
        <v>3</v>
      </c>
      <c r="E48" s="32">
        <v>2</v>
      </c>
      <c r="F48" s="20">
        <f t="shared" si="3"/>
        <v>0.33333333333333331</v>
      </c>
      <c r="G48" s="32">
        <v>2</v>
      </c>
      <c r="H48" s="32">
        <v>6</v>
      </c>
      <c r="I48" s="20">
        <f t="shared" si="4"/>
        <v>0.53333333333333333</v>
      </c>
      <c r="J48" s="32">
        <v>2</v>
      </c>
      <c r="K48" s="22">
        <f t="shared" si="5"/>
        <v>0.1333333333333333</v>
      </c>
      <c r="L48" s="23">
        <f t="shared" si="6"/>
        <v>1</v>
      </c>
    </row>
    <row r="49" spans="1:12" x14ac:dyDescent="0.25">
      <c r="A49" s="2" t="s">
        <v>29</v>
      </c>
      <c r="B49" s="32" t="s">
        <v>15</v>
      </c>
      <c r="C49" s="32">
        <v>15</v>
      </c>
      <c r="D49" s="32">
        <v>4</v>
      </c>
      <c r="E49" s="32">
        <v>2</v>
      </c>
      <c r="F49" s="20">
        <f t="shared" si="3"/>
        <v>0.4</v>
      </c>
      <c r="G49" s="32">
        <v>3</v>
      </c>
      <c r="H49" s="32">
        <v>5</v>
      </c>
      <c r="I49" s="20">
        <f t="shared" si="4"/>
        <v>0.53333333333333333</v>
      </c>
      <c r="J49" s="32">
        <v>1</v>
      </c>
      <c r="K49" s="22">
        <f t="shared" si="5"/>
        <v>6.6666666666666652E-2</v>
      </c>
      <c r="L49" s="23">
        <f t="shared" si="6"/>
        <v>1</v>
      </c>
    </row>
    <row r="50" spans="1:12" x14ac:dyDescent="0.25">
      <c r="A50" s="2" t="s">
        <v>29</v>
      </c>
      <c r="B50" s="32" t="s">
        <v>35</v>
      </c>
      <c r="C50" s="32">
        <v>14</v>
      </c>
      <c r="D50" s="32">
        <v>5</v>
      </c>
      <c r="E50" s="32">
        <v>1</v>
      </c>
      <c r="F50" s="20">
        <f t="shared" si="3"/>
        <v>0.42857142857142855</v>
      </c>
      <c r="G50" s="32">
        <v>2</v>
      </c>
      <c r="H50" s="32">
        <v>6</v>
      </c>
      <c r="I50" s="20">
        <f t="shared" si="4"/>
        <v>0.5714285714285714</v>
      </c>
      <c r="J50" s="32"/>
      <c r="K50" s="22">
        <f t="shared" si="5"/>
        <v>0</v>
      </c>
      <c r="L50" s="23">
        <f t="shared" si="6"/>
        <v>1</v>
      </c>
    </row>
  </sheetData>
  <mergeCells count="6">
    <mergeCell ref="L1:M1"/>
    <mergeCell ref="H9:J9"/>
    <mergeCell ref="A37:B37"/>
    <mergeCell ref="A1:A2"/>
    <mergeCell ref="B1:E1"/>
    <mergeCell ref="H1:J1"/>
  </mergeCells>
  <dataValidations count="3">
    <dataValidation type="list" allowBlank="1" showInputMessage="1" showErrorMessage="1" sqref="M3">
      <formula1>$M$7:$M$18</formula1>
    </dataValidation>
    <dataValidation type="list" allowBlank="1" showInputMessage="1" showErrorMessage="1" sqref="B34:B35">
      <formula1>$M$7:$M$19</formula1>
    </dataValidation>
    <dataValidation type="list" allowBlank="1" showInputMessage="1" showErrorMessage="1" sqref="B8:B33">
      <formula1>$N$8:$N$20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Feuil1!$A$1:$A$26</xm:f>
          </x14:formula1>
          <xm:sqref>A34:A35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M50"/>
  <sheetViews>
    <sheetView zoomScale="85" zoomScaleNormal="85" zoomScalePageLayoutView="85" workbookViewId="0">
      <selection activeCell="A7" sqref="A7"/>
    </sheetView>
  </sheetViews>
  <sheetFormatPr baseColWidth="10" defaultColWidth="10.7109375" defaultRowHeight="15" x14ac:dyDescent="0.25"/>
  <cols>
    <col min="1" max="1" width="13.28515625" customWidth="1"/>
    <col min="2" max="2" width="13.140625" bestFit="1" customWidth="1"/>
    <col min="3" max="3" width="11.7109375" bestFit="1" customWidth="1"/>
    <col min="4" max="4" width="13.140625" bestFit="1" customWidth="1"/>
    <col min="5" max="5" width="12.5703125" bestFit="1" customWidth="1"/>
    <col min="6" max="6" width="9.5703125" bestFit="1" customWidth="1"/>
    <col min="7" max="7" width="14.42578125" bestFit="1" customWidth="1"/>
    <col min="8" max="8" width="9.7109375" bestFit="1" customWidth="1"/>
    <col min="9" max="9" width="9.5703125" bestFit="1" customWidth="1"/>
    <col min="10" max="10" width="4.140625" bestFit="1" customWidth="1"/>
    <col min="11" max="11" width="7.140625" bestFit="1" customWidth="1"/>
    <col min="12" max="12" width="9.28515625" bestFit="1" customWidth="1"/>
    <col min="13" max="13" width="12.140625" bestFit="1" customWidth="1"/>
  </cols>
  <sheetData>
    <row r="1" spans="1:13" x14ac:dyDescent="0.25">
      <c r="A1" s="58" t="s">
        <v>55</v>
      </c>
      <c r="B1" s="59" t="s">
        <v>0</v>
      </c>
      <c r="C1" s="59"/>
      <c r="D1" s="59"/>
      <c r="E1" s="59"/>
      <c r="F1" s="16"/>
      <c r="G1" s="10" t="s">
        <v>6</v>
      </c>
      <c r="H1" s="56" t="s">
        <v>88</v>
      </c>
      <c r="I1" s="60"/>
      <c r="J1" s="57"/>
      <c r="K1" s="1"/>
      <c r="L1" s="61" t="s">
        <v>12</v>
      </c>
      <c r="M1" s="62"/>
    </row>
    <row r="2" spans="1:13" x14ac:dyDescent="0.25">
      <c r="A2" s="58"/>
      <c r="B2" s="27" t="s">
        <v>1</v>
      </c>
      <c r="C2" s="27" t="s">
        <v>4</v>
      </c>
      <c r="D2" s="27" t="s">
        <v>43</v>
      </c>
      <c r="E2" s="27" t="s">
        <v>5</v>
      </c>
      <c r="F2" s="17"/>
      <c r="G2" s="10" t="s">
        <v>7</v>
      </c>
      <c r="H2" s="32">
        <f>SUM(C8:C20)</f>
        <v>0</v>
      </c>
      <c r="I2" s="32">
        <f>SUM(D8:D20)</f>
        <v>0</v>
      </c>
      <c r="J2" s="32">
        <f>H2-I2</f>
        <v>0</v>
      </c>
      <c r="K2" s="1"/>
      <c r="L2" s="4" t="s">
        <v>13</v>
      </c>
      <c r="M2" s="5" t="s">
        <v>36</v>
      </c>
    </row>
    <row r="3" spans="1:13" x14ac:dyDescent="0.2">
      <c r="A3" s="10" t="s">
        <v>2</v>
      </c>
      <c r="B3" s="15">
        <v>9</v>
      </c>
      <c r="C3" s="27">
        <v>9</v>
      </c>
      <c r="D3" s="27">
        <v>0</v>
      </c>
      <c r="E3" s="27">
        <v>0</v>
      </c>
      <c r="F3" s="18"/>
      <c r="G3" s="10" t="s">
        <v>9</v>
      </c>
      <c r="H3" s="19">
        <f>H2/B3</f>
        <v>0</v>
      </c>
      <c r="I3" s="19">
        <f>I2/B3</f>
        <v>0</v>
      </c>
      <c r="J3" s="13"/>
      <c r="K3" s="1"/>
      <c r="L3" s="6" t="s">
        <v>55</v>
      </c>
      <c r="M3" s="7" t="s">
        <v>49</v>
      </c>
    </row>
    <row r="4" spans="1:13" x14ac:dyDescent="0.2">
      <c r="A4" s="10" t="s">
        <v>3</v>
      </c>
      <c r="B4" s="15">
        <v>8</v>
      </c>
      <c r="C4" s="27">
        <v>3</v>
      </c>
      <c r="D4" s="27">
        <v>0</v>
      </c>
      <c r="E4" s="27">
        <v>5</v>
      </c>
      <c r="F4" s="18"/>
      <c r="G4" s="10" t="s">
        <v>8</v>
      </c>
      <c r="H4" s="32" t="e">
        <f ca="1">SUM(D23:D35)</f>
        <v>#REF!</v>
      </c>
      <c r="I4" s="32" t="e">
        <f ca="1">SUM(C23:C35)</f>
        <v>#REF!</v>
      </c>
      <c r="J4" s="13" t="e">
        <f t="shared" ref="J4" ca="1" si="0">H4-I4</f>
        <v>#REF!</v>
      </c>
      <c r="K4" s="1"/>
      <c r="L4" s="8">
        <f t="array" ref="L4">INDEX($C$38:$L$50,MATCH(1,($A$38:$A$50=$A$1)*($B$38:$B$50=$M$3),0),4)</f>
        <v>0.7142857142857143</v>
      </c>
      <c r="M4" s="8">
        <f t="array" ref="M4">INDEX($C$38:$L$50,MATCH(1,($A$38:$A$50=$L$3)*($B$38:$B$50=$M$3),0),7)</f>
        <v>0.2857142857142857</v>
      </c>
    </row>
    <row r="5" spans="1:13" x14ac:dyDescent="0.2">
      <c r="A5" s="10" t="s">
        <v>44</v>
      </c>
      <c r="B5" s="15">
        <f>B3+B4</f>
        <v>17</v>
      </c>
      <c r="C5" s="15">
        <f t="shared" ref="C5:E5" si="1">C3+C4</f>
        <v>12</v>
      </c>
      <c r="D5" s="15">
        <f t="shared" si="1"/>
        <v>0</v>
      </c>
      <c r="E5" s="15">
        <f t="shared" si="1"/>
        <v>5</v>
      </c>
      <c r="F5" s="18"/>
      <c r="G5" s="10" t="s">
        <v>9</v>
      </c>
      <c r="H5" s="19" t="e">
        <f ca="1">H4/B4</f>
        <v>#REF!</v>
      </c>
      <c r="I5" s="19" t="e">
        <f ca="1">I4/B4</f>
        <v>#REF!</v>
      </c>
      <c r="J5" s="13"/>
      <c r="K5" s="1"/>
      <c r="L5" s="9">
        <f>100/L4/100</f>
        <v>1.4</v>
      </c>
      <c r="M5" s="9">
        <f>100/M4/100</f>
        <v>3.5</v>
      </c>
    </row>
    <row r="6" spans="1:13" x14ac:dyDescent="0.2">
      <c r="A6" s="1"/>
      <c r="B6" s="1"/>
      <c r="C6" s="1"/>
      <c r="D6" s="1"/>
      <c r="E6" s="1"/>
      <c r="F6" s="1"/>
      <c r="G6" s="10" t="s">
        <v>10</v>
      </c>
      <c r="H6" s="13" t="e">
        <f ca="1">H2+H4</f>
        <v>#REF!</v>
      </c>
      <c r="I6" s="13" t="e">
        <f ca="1">I2+I4</f>
        <v>#REF!</v>
      </c>
      <c r="J6" s="13" t="e">
        <f t="shared" ref="J6" ca="1" si="2">H6-I6</f>
        <v>#REF!</v>
      </c>
      <c r="K6" s="1"/>
      <c r="L6" s="1"/>
      <c r="M6" s="1"/>
    </row>
    <row r="7" spans="1:13" x14ac:dyDescent="0.25">
      <c r="A7" s="51" t="s">
        <v>130</v>
      </c>
      <c r="B7" s="51" t="s">
        <v>131</v>
      </c>
      <c r="C7" s="51" t="s">
        <v>132</v>
      </c>
      <c r="D7" s="51" t="s">
        <v>133</v>
      </c>
      <c r="E7" s="47" t="s">
        <v>120</v>
      </c>
      <c r="F7" s="47" t="s">
        <v>121</v>
      </c>
      <c r="G7" s="10" t="s">
        <v>9</v>
      </c>
      <c r="H7" s="19" t="e">
        <f ca="1">H6/B5</f>
        <v>#REF!</v>
      </c>
      <c r="I7" s="19" t="e">
        <f ca="1">I6/B5</f>
        <v>#REF!</v>
      </c>
      <c r="J7" s="13"/>
      <c r="K7" s="1"/>
      <c r="L7" s="1" t="s">
        <v>55</v>
      </c>
      <c r="M7" s="29" t="s">
        <v>49</v>
      </c>
    </row>
    <row r="8" spans="1:13" x14ac:dyDescent="0.25">
      <c r="A8" s="10" t="s">
        <v>134</v>
      </c>
      <c r="B8" s="52"/>
      <c r="C8" s="25"/>
      <c r="D8" s="25"/>
      <c r="E8" s="43" t="e">
        <f ca="1">VLOOKUP(B8,INDIRECT(A8),COLUMN(resultat!D:D),FALSE)</f>
        <v>#REF!</v>
      </c>
      <c r="F8" s="43" t="e">
        <f ca="1">VLOOKUP(B8,INDIRECT(A8),COLUMN(resultat!E2),FALSE)</f>
        <v>#REF!</v>
      </c>
      <c r="G8" s="1"/>
      <c r="H8" s="1"/>
      <c r="I8" s="1"/>
      <c r="J8" s="1"/>
      <c r="K8" s="1"/>
      <c r="L8" s="1" t="s">
        <v>55</v>
      </c>
      <c r="M8" s="12" t="s">
        <v>50</v>
      </c>
    </row>
    <row r="9" spans="1:13" x14ac:dyDescent="0.25">
      <c r="A9" s="10" t="s">
        <v>135</v>
      </c>
      <c r="B9" s="52"/>
      <c r="C9" s="25"/>
      <c r="D9" s="25"/>
      <c r="E9" s="43"/>
      <c r="F9" s="10"/>
      <c r="G9" s="10" t="s">
        <v>6</v>
      </c>
      <c r="H9" s="56" t="s">
        <v>0</v>
      </c>
      <c r="I9" s="60"/>
      <c r="J9" s="57"/>
      <c r="K9" s="1"/>
      <c r="L9" s="1" t="s">
        <v>55</v>
      </c>
      <c r="M9" s="12" t="s">
        <v>51</v>
      </c>
    </row>
    <row r="10" spans="1:13" x14ac:dyDescent="0.25">
      <c r="A10" s="10" t="s">
        <v>136</v>
      </c>
      <c r="B10" s="52"/>
      <c r="C10" s="25"/>
      <c r="D10" s="25"/>
      <c r="E10" s="43"/>
      <c r="F10" s="10"/>
      <c r="G10" s="10" t="s">
        <v>7</v>
      </c>
      <c r="H10" s="13">
        <v>286</v>
      </c>
      <c r="I10" s="32">
        <v>104</v>
      </c>
      <c r="J10" s="32">
        <v>182</v>
      </c>
      <c r="K10" s="1"/>
      <c r="L10" s="1" t="s">
        <v>55</v>
      </c>
      <c r="M10" s="12" t="s">
        <v>48</v>
      </c>
    </row>
    <row r="11" spans="1:13" x14ac:dyDescent="0.25">
      <c r="A11" s="10" t="s">
        <v>137</v>
      </c>
      <c r="B11" s="52"/>
      <c r="C11" s="25"/>
      <c r="D11" s="25"/>
      <c r="E11" s="43"/>
      <c r="F11" s="10"/>
      <c r="G11" s="10" t="s">
        <v>9</v>
      </c>
      <c r="H11" s="19">
        <v>31.777777777777779</v>
      </c>
      <c r="I11" s="19">
        <v>11.555555555555555</v>
      </c>
      <c r="J11" s="13"/>
      <c r="K11" s="1"/>
      <c r="L11" s="1" t="s">
        <v>55</v>
      </c>
      <c r="M11" s="12" t="s">
        <v>52</v>
      </c>
    </row>
    <row r="12" spans="1:13" x14ac:dyDescent="0.25">
      <c r="A12" s="10" t="s">
        <v>138</v>
      </c>
      <c r="B12" s="52"/>
      <c r="C12" s="25"/>
      <c r="D12" s="25"/>
      <c r="E12" s="43"/>
      <c r="F12" s="10"/>
      <c r="G12" s="10" t="s">
        <v>8</v>
      </c>
      <c r="H12" s="32">
        <v>134</v>
      </c>
      <c r="I12" s="32">
        <v>187</v>
      </c>
      <c r="J12" s="13">
        <v>-53</v>
      </c>
      <c r="K12" s="1"/>
      <c r="L12" s="1" t="s">
        <v>55</v>
      </c>
      <c r="M12" s="12" t="s">
        <v>53</v>
      </c>
    </row>
    <row r="13" spans="1:13" x14ac:dyDescent="0.25">
      <c r="A13" s="10" t="s">
        <v>139</v>
      </c>
      <c r="B13" s="52"/>
      <c r="C13" s="25"/>
      <c r="D13" s="25"/>
      <c r="E13" s="43"/>
      <c r="F13" s="10"/>
      <c r="G13" s="10" t="s">
        <v>9</v>
      </c>
      <c r="H13" s="19">
        <v>16.75</v>
      </c>
      <c r="I13" s="19">
        <v>23.375</v>
      </c>
      <c r="J13" s="13"/>
      <c r="K13" s="1"/>
      <c r="L13" s="1" t="s">
        <v>55</v>
      </c>
      <c r="M13" s="12" t="s">
        <v>54</v>
      </c>
    </row>
    <row r="14" spans="1:13" x14ac:dyDescent="0.25">
      <c r="A14" s="10" t="s">
        <v>140</v>
      </c>
      <c r="B14" s="52"/>
      <c r="C14" s="25"/>
      <c r="D14" s="25"/>
      <c r="E14" s="43"/>
      <c r="F14" s="10"/>
      <c r="G14" s="10" t="s">
        <v>10</v>
      </c>
      <c r="H14" s="13">
        <v>420</v>
      </c>
      <c r="I14" s="13">
        <v>291</v>
      </c>
      <c r="J14" s="13">
        <v>129</v>
      </c>
      <c r="K14" s="1"/>
      <c r="L14" s="1" t="s">
        <v>55</v>
      </c>
      <c r="M14" s="12" t="s">
        <v>56</v>
      </c>
    </row>
    <row r="15" spans="1:13" x14ac:dyDescent="0.25">
      <c r="A15" s="10" t="s">
        <v>141</v>
      </c>
      <c r="B15" s="52"/>
      <c r="C15" s="25"/>
      <c r="D15" s="25"/>
      <c r="E15" s="43"/>
      <c r="F15" s="10"/>
      <c r="G15" s="10" t="s">
        <v>9</v>
      </c>
      <c r="H15" s="19">
        <v>24.705882352941178</v>
      </c>
      <c r="I15" s="19">
        <v>17.117647058823529</v>
      </c>
      <c r="J15" s="13"/>
      <c r="K15" s="1"/>
      <c r="L15" s="1" t="s">
        <v>55</v>
      </c>
      <c r="M15" s="12" t="s">
        <v>57</v>
      </c>
    </row>
    <row r="16" spans="1:13" x14ac:dyDescent="0.25">
      <c r="A16" s="10" t="s">
        <v>142</v>
      </c>
      <c r="B16" s="52"/>
      <c r="C16" s="25"/>
      <c r="D16" s="25"/>
      <c r="E16" s="43"/>
      <c r="F16" s="10"/>
      <c r="G16" s="1"/>
      <c r="H16" s="1"/>
      <c r="I16" s="1"/>
      <c r="J16" s="1"/>
      <c r="K16" s="1"/>
      <c r="L16" s="1" t="s">
        <v>55</v>
      </c>
      <c r="M16" s="12" t="s">
        <v>58</v>
      </c>
    </row>
    <row r="17" spans="1:13" x14ac:dyDescent="0.25">
      <c r="A17" s="10" t="s">
        <v>143</v>
      </c>
      <c r="B17" s="52"/>
      <c r="C17" s="25"/>
      <c r="D17" s="25"/>
      <c r="E17" s="43"/>
      <c r="F17" s="10"/>
      <c r="G17" s="10" t="s">
        <v>6</v>
      </c>
      <c r="H17" s="56"/>
      <c r="I17" s="60"/>
      <c r="J17" s="57"/>
      <c r="K17" s="1"/>
      <c r="L17" s="1" t="s">
        <v>55</v>
      </c>
      <c r="M17" s="12" t="s">
        <v>59</v>
      </c>
    </row>
    <row r="18" spans="1:13" x14ac:dyDescent="0.25">
      <c r="A18" s="10" t="s">
        <v>144</v>
      </c>
      <c r="B18" s="52"/>
      <c r="C18" s="25"/>
      <c r="D18" s="25"/>
      <c r="E18" s="43"/>
      <c r="F18" s="10"/>
      <c r="G18" s="10" t="s">
        <v>7</v>
      </c>
      <c r="H18" s="13"/>
      <c r="I18" s="32"/>
      <c r="J18" s="32"/>
      <c r="K18" s="1"/>
      <c r="L18" s="1" t="s">
        <v>55</v>
      </c>
      <c r="M18" s="12" t="s">
        <v>60</v>
      </c>
    </row>
    <row r="19" spans="1:13" x14ac:dyDescent="0.25">
      <c r="A19" s="10" t="s">
        <v>145</v>
      </c>
      <c r="B19" s="52"/>
      <c r="C19" s="25"/>
      <c r="D19" s="25"/>
      <c r="E19" s="43"/>
      <c r="F19" s="10"/>
      <c r="G19" s="10" t="s">
        <v>9</v>
      </c>
      <c r="H19" s="19"/>
      <c r="I19" s="19"/>
      <c r="J19" s="13"/>
      <c r="K19" s="1"/>
      <c r="L19" s="1" t="s">
        <v>55</v>
      </c>
      <c r="M19" s="12" t="s">
        <v>61</v>
      </c>
    </row>
    <row r="20" spans="1:13" x14ac:dyDescent="0.25">
      <c r="A20" s="10" t="s">
        <v>146</v>
      </c>
      <c r="B20" s="52"/>
      <c r="C20" s="25"/>
      <c r="D20" s="25"/>
      <c r="E20" s="43"/>
      <c r="F20" s="10"/>
      <c r="G20" s="10" t="s">
        <v>8</v>
      </c>
      <c r="H20" s="32"/>
      <c r="I20" s="32"/>
      <c r="J20" s="13"/>
      <c r="K20" s="1"/>
      <c r="L20" s="1"/>
      <c r="M20" s="1"/>
    </row>
    <row r="21" spans="1:13" x14ac:dyDescent="0.25">
      <c r="A21" s="10" t="s">
        <v>147</v>
      </c>
      <c r="B21" s="52"/>
      <c r="C21" s="25"/>
      <c r="D21" s="25"/>
      <c r="E21" s="43"/>
      <c r="F21" s="10"/>
      <c r="G21" s="10" t="s">
        <v>9</v>
      </c>
      <c r="H21" s="19"/>
      <c r="I21" s="19"/>
      <c r="J21" s="13"/>
      <c r="K21" s="1"/>
      <c r="L21" s="1"/>
      <c r="M21" s="1"/>
    </row>
    <row r="22" spans="1:13" x14ac:dyDescent="0.25">
      <c r="A22" s="10" t="s">
        <v>148</v>
      </c>
      <c r="B22" s="52"/>
      <c r="C22" s="25"/>
      <c r="D22" s="25"/>
      <c r="E22" s="43"/>
      <c r="F22" s="10"/>
      <c r="G22" s="10" t="s">
        <v>10</v>
      </c>
      <c r="H22" s="13"/>
      <c r="I22" s="13"/>
      <c r="J22" s="13"/>
      <c r="K22" s="1"/>
      <c r="L22" s="1"/>
      <c r="M22" s="1"/>
    </row>
    <row r="23" spans="1:13" x14ac:dyDescent="0.25">
      <c r="A23" s="10" t="s">
        <v>149</v>
      </c>
      <c r="B23" s="52"/>
      <c r="C23" s="25"/>
      <c r="D23" s="25"/>
      <c r="E23" s="43"/>
      <c r="F23" s="10"/>
      <c r="G23" s="10" t="s">
        <v>9</v>
      </c>
      <c r="H23" s="19"/>
      <c r="I23" s="19"/>
      <c r="J23" s="13"/>
      <c r="K23" s="1"/>
      <c r="L23" s="1"/>
      <c r="M23" s="1"/>
    </row>
    <row r="24" spans="1:13" x14ac:dyDescent="0.25">
      <c r="A24" s="10" t="s">
        <v>150</v>
      </c>
      <c r="B24" s="52"/>
      <c r="C24" s="25"/>
      <c r="D24" s="25"/>
      <c r="E24" s="43"/>
      <c r="F24" s="10"/>
      <c r="G24" s="1"/>
      <c r="H24" s="1"/>
      <c r="I24" s="1"/>
      <c r="J24" s="1"/>
      <c r="K24" s="1"/>
      <c r="L24" s="1"/>
      <c r="M24" s="1"/>
    </row>
    <row r="25" spans="1:13" x14ac:dyDescent="0.25">
      <c r="A25" s="10" t="s">
        <v>151</v>
      </c>
      <c r="B25" s="52"/>
      <c r="C25" s="25"/>
      <c r="D25" s="25"/>
      <c r="E25" s="43"/>
      <c r="F25" s="10"/>
      <c r="G25" s="10" t="s">
        <v>6</v>
      </c>
      <c r="H25" s="56"/>
      <c r="I25" s="60"/>
      <c r="J25" s="57"/>
      <c r="K25" s="1"/>
      <c r="L25" s="1"/>
      <c r="M25" s="1"/>
    </row>
    <row r="26" spans="1:13" x14ac:dyDescent="0.25">
      <c r="A26" s="10" t="s">
        <v>152</v>
      </c>
      <c r="B26" s="52"/>
      <c r="C26" s="25"/>
      <c r="D26" s="25"/>
      <c r="E26" s="43"/>
      <c r="F26" s="10"/>
      <c r="G26" s="10" t="s">
        <v>7</v>
      </c>
      <c r="H26" s="13"/>
      <c r="I26" s="32"/>
      <c r="J26" s="32"/>
      <c r="K26" s="1"/>
      <c r="L26" s="1"/>
      <c r="M26" s="1"/>
    </row>
    <row r="27" spans="1:13" x14ac:dyDescent="0.25">
      <c r="A27" s="10" t="s">
        <v>153</v>
      </c>
      <c r="B27" s="52"/>
      <c r="C27" s="25"/>
      <c r="D27" s="25"/>
      <c r="E27" s="43"/>
      <c r="F27" s="10"/>
      <c r="G27" s="10" t="s">
        <v>9</v>
      </c>
      <c r="H27" s="19"/>
      <c r="I27" s="19"/>
      <c r="J27" s="13"/>
      <c r="K27" s="1"/>
      <c r="L27" s="1"/>
      <c r="M27" s="1"/>
    </row>
    <row r="28" spans="1:13" x14ac:dyDescent="0.25">
      <c r="A28" s="10" t="s">
        <v>154</v>
      </c>
      <c r="B28" s="52"/>
      <c r="C28" s="25"/>
      <c r="D28" s="25"/>
      <c r="E28" s="43"/>
      <c r="F28" s="10"/>
      <c r="G28" s="10" t="s">
        <v>8</v>
      </c>
      <c r="H28" s="32"/>
      <c r="I28" s="32"/>
      <c r="J28" s="13"/>
      <c r="K28" s="1"/>
      <c r="L28" s="1"/>
      <c r="M28" s="1"/>
    </row>
    <row r="29" spans="1:13" x14ac:dyDescent="0.25">
      <c r="A29" s="10" t="s">
        <v>155</v>
      </c>
      <c r="B29" s="52"/>
      <c r="C29" s="25"/>
      <c r="D29" s="25"/>
      <c r="E29" s="43"/>
      <c r="F29" s="10"/>
      <c r="G29" s="10" t="s">
        <v>9</v>
      </c>
      <c r="H29" s="19"/>
      <c r="I29" s="19"/>
      <c r="J29" s="13"/>
      <c r="K29" s="1"/>
      <c r="L29" s="1"/>
      <c r="M29" s="1"/>
    </row>
    <row r="30" spans="1:13" x14ac:dyDescent="0.25">
      <c r="A30" s="10" t="s">
        <v>156</v>
      </c>
      <c r="B30" s="52"/>
      <c r="C30" s="25"/>
      <c r="D30" s="25"/>
      <c r="E30" s="43"/>
      <c r="F30" s="10"/>
      <c r="G30" s="10" t="s">
        <v>10</v>
      </c>
      <c r="H30" s="13"/>
      <c r="I30" s="13"/>
      <c r="J30" s="13"/>
      <c r="K30" s="1"/>
      <c r="L30" s="1"/>
      <c r="M30" s="1"/>
    </row>
    <row r="31" spans="1:13" x14ac:dyDescent="0.25">
      <c r="A31" s="10" t="s">
        <v>157</v>
      </c>
      <c r="B31" s="52"/>
      <c r="C31" s="25"/>
      <c r="D31" s="25"/>
      <c r="E31" s="43"/>
      <c r="F31" s="10"/>
      <c r="G31" s="10" t="s">
        <v>9</v>
      </c>
      <c r="H31" s="19"/>
      <c r="I31" s="19"/>
      <c r="J31" s="13"/>
      <c r="K31" s="1"/>
      <c r="L31" s="1"/>
      <c r="M31" s="1"/>
    </row>
    <row r="32" spans="1:13" x14ac:dyDescent="0.25">
      <c r="A32" s="10" t="s">
        <v>158</v>
      </c>
      <c r="B32" s="52"/>
      <c r="C32" s="25"/>
      <c r="D32" s="25"/>
      <c r="E32" s="43"/>
      <c r="F32" s="10"/>
      <c r="G32" s="1"/>
      <c r="H32" s="1"/>
      <c r="I32" s="1"/>
      <c r="J32" s="1"/>
      <c r="K32" s="1"/>
      <c r="L32" s="1"/>
    </row>
    <row r="33" spans="1:12" x14ac:dyDescent="0.25">
      <c r="A33" s="10" t="s">
        <v>159</v>
      </c>
      <c r="B33" s="52"/>
      <c r="C33" s="25"/>
      <c r="D33" s="25"/>
      <c r="E33" s="43"/>
      <c r="F33" s="10"/>
      <c r="G33" s="1"/>
      <c r="H33" s="1"/>
      <c r="I33" s="1"/>
      <c r="J33" s="1"/>
      <c r="K33" s="1"/>
      <c r="L33" s="1"/>
    </row>
    <row r="34" spans="1:12" x14ac:dyDescent="0.25">
      <c r="A34" s="10"/>
      <c r="B34" s="43"/>
      <c r="C34" s="25" t="e">
        <f ca="1">VLOOKUP($E34,INDIRECT($A34),COLUMN(#REF!),FALSE)</f>
        <v>#REF!</v>
      </c>
      <c r="D34" s="25" t="e">
        <f ca="1">VLOOKUP($E34,INDIRECT($A34),COLUMN(#REF!),FALSE)</f>
        <v>#REF!</v>
      </c>
      <c r="E34" s="43" t="s">
        <v>55</v>
      </c>
      <c r="F34" s="1"/>
      <c r="G34" s="1"/>
      <c r="H34" s="1"/>
      <c r="I34" s="1"/>
      <c r="J34" s="1"/>
      <c r="K34" s="1"/>
      <c r="L34" s="1"/>
    </row>
    <row r="35" spans="1:12" x14ac:dyDescent="0.25">
      <c r="A35" s="10"/>
      <c r="B35" s="43"/>
      <c r="C35" s="25" t="e">
        <f ca="1">VLOOKUP($E35,INDIRECT($A35),COLUMN(#REF!),FALSE)</f>
        <v>#REF!</v>
      </c>
      <c r="D35" s="25" t="e">
        <f ca="1">VLOOKUP($E35,INDIRECT($A35),COLUMN(#REF!),FALSE)</f>
        <v>#REF!</v>
      </c>
      <c r="E35" s="43" t="s">
        <v>55</v>
      </c>
      <c r="F35" s="1"/>
      <c r="G35" s="1"/>
      <c r="H35" s="1"/>
      <c r="I35" s="1"/>
      <c r="J35" s="1"/>
      <c r="K35" s="1"/>
      <c r="L35" s="1"/>
    </row>
    <row r="36" spans="1:12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</row>
    <row r="37" spans="1:12" x14ac:dyDescent="0.25">
      <c r="A37" s="56" t="s">
        <v>16</v>
      </c>
      <c r="B37" s="57"/>
      <c r="C37" s="27" t="s">
        <v>17</v>
      </c>
      <c r="D37" s="27" t="s">
        <v>18</v>
      </c>
      <c r="E37" s="27" t="s">
        <v>19</v>
      </c>
      <c r="F37" s="27" t="s">
        <v>20</v>
      </c>
      <c r="G37" s="27" t="s">
        <v>21</v>
      </c>
      <c r="H37" s="27" t="s">
        <v>22</v>
      </c>
      <c r="I37" s="27" t="s">
        <v>23</v>
      </c>
      <c r="J37" s="27" t="s">
        <v>21</v>
      </c>
      <c r="K37" s="27" t="s">
        <v>11</v>
      </c>
      <c r="L37" s="27" t="s">
        <v>21</v>
      </c>
    </row>
    <row r="38" spans="1:12" x14ac:dyDescent="0.25">
      <c r="A38" s="2" t="s">
        <v>30</v>
      </c>
      <c r="B38" s="32" t="s">
        <v>14</v>
      </c>
      <c r="C38" s="32">
        <v>7</v>
      </c>
      <c r="D38" s="32">
        <v>3</v>
      </c>
      <c r="E38" s="32">
        <v>2</v>
      </c>
      <c r="F38" s="20">
        <f t="shared" ref="F38:F50" si="3">(D38+E38)/C38</f>
        <v>0.7142857142857143</v>
      </c>
      <c r="G38" s="32">
        <v>0</v>
      </c>
      <c r="H38" s="32">
        <v>2</v>
      </c>
      <c r="I38" s="20">
        <f t="shared" ref="I38:I50" si="4">(G38+H38)/C38</f>
        <v>0.2857142857142857</v>
      </c>
      <c r="J38" s="32"/>
      <c r="K38" s="22">
        <f t="shared" ref="K38:K50" si="5">100%-(F38+I38)</f>
        <v>0</v>
      </c>
      <c r="L38" s="23">
        <f t="shared" ref="L38:L50" si="6">SUM(F38+I38+K38)</f>
        <v>1</v>
      </c>
    </row>
    <row r="39" spans="1:12" x14ac:dyDescent="0.25">
      <c r="A39" s="2" t="s">
        <v>30</v>
      </c>
      <c r="B39" s="2" t="s">
        <v>24</v>
      </c>
      <c r="C39" s="32">
        <v>7</v>
      </c>
      <c r="D39" s="32">
        <v>3</v>
      </c>
      <c r="E39" s="32">
        <v>0</v>
      </c>
      <c r="F39" s="20">
        <f t="shared" si="3"/>
        <v>0.42857142857142855</v>
      </c>
      <c r="G39" s="32">
        <v>1</v>
      </c>
      <c r="H39" s="32">
        <v>2</v>
      </c>
      <c r="I39" s="20">
        <f t="shared" si="4"/>
        <v>0.42857142857142855</v>
      </c>
      <c r="J39" s="32">
        <v>1</v>
      </c>
      <c r="K39" s="22">
        <f t="shared" si="5"/>
        <v>0.1428571428571429</v>
      </c>
      <c r="L39" s="23">
        <f t="shared" si="6"/>
        <v>1</v>
      </c>
    </row>
    <row r="40" spans="1:12" x14ac:dyDescent="0.25">
      <c r="A40" s="2" t="s">
        <v>30</v>
      </c>
      <c r="B40" s="32" t="s">
        <v>25</v>
      </c>
      <c r="C40" s="32">
        <v>12</v>
      </c>
      <c r="D40" s="32">
        <v>5</v>
      </c>
      <c r="E40" s="32">
        <v>0</v>
      </c>
      <c r="F40" s="20">
        <f t="shared" si="3"/>
        <v>0.41666666666666669</v>
      </c>
      <c r="G40" s="32">
        <v>1</v>
      </c>
      <c r="H40" s="32">
        <v>6</v>
      </c>
      <c r="I40" s="20">
        <f t="shared" si="4"/>
        <v>0.58333333333333337</v>
      </c>
      <c r="J40" s="32"/>
      <c r="K40" s="22">
        <f t="shared" si="5"/>
        <v>0</v>
      </c>
      <c r="L40" s="23">
        <f t="shared" si="6"/>
        <v>1</v>
      </c>
    </row>
    <row r="41" spans="1:12" x14ac:dyDescent="0.25">
      <c r="A41" s="2" t="s">
        <v>30</v>
      </c>
      <c r="B41" s="2" t="s">
        <v>26</v>
      </c>
      <c r="C41" s="32">
        <v>13</v>
      </c>
      <c r="D41" s="32">
        <v>3</v>
      </c>
      <c r="E41" s="32">
        <v>2</v>
      </c>
      <c r="F41" s="20">
        <f t="shared" si="3"/>
        <v>0.38461538461538464</v>
      </c>
      <c r="G41" s="32">
        <v>1</v>
      </c>
      <c r="H41" s="32">
        <v>3</v>
      </c>
      <c r="I41" s="20">
        <f t="shared" si="4"/>
        <v>0.30769230769230771</v>
      </c>
      <c r="J41" s="32">
        <v>3</v>
      </c>
      <c r="K41" s="22">
        <f t="shared" si="5"/>
        <v>0.30769230769230771</v>
      </c>
      <c r="L41" s="23">
        <f t="shared" si="6"/>
        <v>1</v>
      </c>
    </row>
    <row r="42" spans="1:12" x14ac:dyDescent="0.25">
      <c r="A42" s="2" t="s">
        <v>30</v>
      </c>
      <c r="B42" s="32" t="s">
        <v>45</v>
      </c>
      <c r="C42" s="32">
        <v>11</v>
      </c>
      <c r="D42" s="32">
        <v>2</v>
      </c>
      <c r="E42" s="32">
        <v>1</v>
      </c>
      <c r="F42" s="20">
        <f t="shared" si="3"/>
        <v>0.27272727272727271</v>
      </c>
      <c r="G42" s="32">
        <v>3</v>
      </c>
      <c r="H42" s="32">
        <v>4</v>
      </c>
      <c r="I42" s="20">
        <f t="shared" si="4"/>
        <v>0.63636363636363635</v>
      </c>
      <c r="J42" s="32">
        <v>1</v>
      </c>
      <c r="K42" s="22">
        <f t="shared" si="5"/>
        <v>9.0909090909090939E-2</v>
      </c>
      <c r="L42" s="23">
        <f t="shared" si="6"/>
        <v>1</v>
      </c>
    </row>
    <row r="43" spans="1:12" x14ac:dyDescent="0.25">
      <c r="A43" s="2" t="s">
        <v>30</v>
      </c>
      <c r="B43" s="32" t="s">
        <v>28</v>
      </c>
      <c r="C43" s="32">
        <v>12</v>
      </c>
      <c r="D43" s="32">
        <v>3</v>
      </c>
      <c r="E43" s="32">
        <v>0</v>
      </c>
      <c r="F43" s="20">
        <f t="shared" si="3"/>
        <v>0.25</v>
      </c>
      <c r="G43" s="32">
        <v>1</v>
      </c>
      <c r="H43" s="32">
        <v>7</v>
      </c>
      <c r="I43" s="20">
        <f t="shared" si="4"/>
        <v>0.66666666666666663</v>
      </c>
      <c r="J43" s="32">
        <v>1</v>
      </c>
      <c r="K43" s="22">
        <f t="shared" si="5"/>
        <v>8.333333333333337E-2</v>
      </c>
      <c r="L43" s="23">
        <f t="shared" si="6"/>
        <v>1</v>
      </c>
    </row>
    <row r="44" spans="1:12" x14ac:dyDescent="0.25">
      <c r="A44" s="2" t="s">
        <v>30</v>
      </c>
      <c r="B44" s="32" t="s">
        <v>29</v>
      </c>
      <c r="C44" s="32">
        <v>13</v>
      </c>
      <c r="D44" s="32">
        <v>5</v>
      </c>
      <c r="E44" s="32">
        <v>1</v>
      </c>
      <c r="F44" s="20">
        <f t="shared" si="3"/>
        <v>0.46153846153846156</v>
      </c>
      <c r="G44" s="32">
        <v>1</v>
      </c>
      <c r="H44" s="32">
        <v>5</v>
      </c>
      <c r="I44" s="20">
        <f t="shared" si="4"/>
        <v>0.46153846153846156</v>
      </c>
      <c r="J44" s="32">
        <v>1</v>
      </c>
      <c r="K44" s="22">
        <f t="shared" si="5"/>
        <v>7.6923076923076872E-2</v>
      </c>
      <c r="L44" s="23">
        <f t="shared" si="6"/>
        <v>1</v>
      </c>
    </row>
    <row r="45" spans="1:12" x14ac:dyDescent="0.25">
      <c r="A45" s="2" t="s">
        <v>30</v>
      </c>
      <c r="B45" s="32" t="s">
        <v>31</v>
      </c>
      <c r="C45" s="32">
        <v>13</v>
      </c>
      <c r="D45" s="32">
        <v>5</v>
      </c>
      <c r="E45" s="32">
        <v>1</v>
      </c>
      <c r="F45" s="20">
        <f t="shared" si="3"/>
        <v>0.46153846153846156</v>
      </c>
      <c r="G45" s="32">
        <v>1</v>
      </c>
      <c r="H45" s="32">
        <v>6</v>
      </c>
      <c r="I45" s="20">
        <f t="shared" si="4"/>
        <v>0.53846153846153844</v>
      </c>
      <c r="J45" s="32"/>
      <c r="K45" s="22">
        <f t="shared" si="5"/>
        <v>0</v>
      </c>
      <c r="L45" s="23">
        <f t="shared" si="6"/>
        <v>1</v>
      </c>
    </row>
    <row r="46" spans="1:12" x14ac:dyDescent="0.25">
      <c r="A46" s="2" t="s">
        <v>30</v>
      </c>
      <c r="B46" s="32" t="s">
        <v>32</v>
      </c>
      <c r="C46" s="32">
        <v>11</v>
      </c>
      <c r="D46" s="32">
        <v>6</v>
      </c>
      <c r="E46" s="32">
        <v>2</v>
      </c>
      <c r="F46" s="20">
        <f t="shared" si="3"/>
        <v>0.72727272727272729</v>
      </c>
      <c r="G46" s="32">
        <v>0</v>
      </c>
      <c r="H46" s="32">
        <v>3</v>
      </c>
      <c r="I46" s="20">
        <f t="shared" si="4"/>
        <v>0.27272727272727271</v>
      </c>
      <c r="J46" s="32"/>
      <c r="K46" s="22">
        <f t="shared" si="5"/>
        <v>0</v>
      </c>
      <c r="L46" s="23">
        <f t="shared" si="6"/>
        <v>1</v>
      </c>
    </row>
    <row r="47" spans="1:12" x14ac:dyDescent="0.25">
      <c r="A47" s="2" t="s">
        <v>30</v>
      </c>
      <c r="B47" s="32" t="s">
        <v>33</v>
      </c>
      <c r="C47" s="32">
        <v>11</v>
      </c>
      <c r="D47" s="32">
        <v>5</v>
      </c>
      <c r="E47" s="32">
        <v>2</v>
      </c>
      <c r="F47" s="20">
        <f t="shared" si="3"/>
        <v>0.63636363636363635</v>
      </c>
      <c r="G47" s="32">
        <v>1</v>
      </c>
      <c r="H47" s="32">
        <v>3</v>
      </c>
      <c r="I47" s="20">
        <f t="shared" si="4"/>
        <v>0.36363636363636365</v>
      </c>
      <c r="J47" s="32"/>
      <c r="K47" s="22">
        <f t="shared" si="5"/>
        <v>0</v>
      </c>
      <c r="L47" s="23">
        <f t="shared" si="6"/>
        <v>1</v>
      </c>
    </row>
    <row r="48" spans="1:12" x14ac:dyDescent="0.25">
      <c r="A48" s="2" t="s">
        <v>30</v>
      </c>
      <c r="B48" s="32" t="s">
        <v>34</v>
      </c>
      <c r="C48" s="32">
        <v>12</v>
      </c>
      <c r="D48" s="32">
        <v>3</v>
      </c>
      <c r="E48" s="32">
        <v>3</v>
      </c>
      <c r="F48" s="20">
        <f t="shared" si="3"/>
        <v>0.5</v>
      </c>
      <c r="G48" s="32">
        <v>3</v>
      </c>
      <c r="H48" s="32">
        <v>3</v>
      </c>
      <c r="I48" s="20">
        <f t="shared" si="4"/>
        <v>0.5</v>
      </c>
      <c r="J48" s="32"/>
      <c r="K48" s="22">
        <f t="shared" si="5"/>
        <v>0</v>
      </c>
      <c r="L48" s="23">
        <f t="shared" si="6"/>
        <v>1</v>
      </c>
    </row>
    <row r="49" spans="1:12" x14ac:dyDescent="0.25">
      <c r="A49" s="2" t="s">
        <v>30</v>
      </c>
      <c r="B49" s="32" t="s">
        <v>15</v>
      </c>
      <c r="C49" s="32">
        <v>13</v>
      </c>
      <c r="D49" s="32">
        <v>4</v>
      </c>
      <c r="E49" s="32">
        <v>1</v>
      </c>
      <c r="F49" s="20">
        <f t="shared" si="3"/>
        <v>0.38461538461538464</v>
      </c>
      <c r="G49" s="32">
        <v>2</v>
      </c>
      <c r="H49" s="32">
        <v>5</v>
      </c>
      <c r="I49" s="20">
        <f t="shared" si="4"/>
        <v>0.53846153846153844</v>
      </c>
      <c r="J49" s="32">
        <v>1</v>
      </c>
      <c r="K49" s="22">
        <f t="shared" si="5"/>
        <v>7.6923076923076872E-2</v>
      </c>
      <c r="L49" s="23">
        <f t="shared" si="6"/>
        <v>1</v>
      </c>
    </row>
    <row r="50" spans="1:12" x14ac:dyDescent="0.25">
      <c r="A50" s="2" t="s">
        <v>30</v>
      </c>
      <c r="B50" s="32" t="s">
        <v>35</v>
      </c>
      <c r="C50" s="32">
        <v>11</v>
      </c>
      <c r="D50" s="32">
        <v>2</v>
      </c>
      <c r="E50" s="32">
        <v>1</v>
      </c>
      <c r="F50" s="20">
        <f t="shared" si="3"/>
        <v>0.27272727272727271</v>
      </c>
      <c r="G50" s="32">
        <v>3</v>
      </c>
      <c r="H50" s="32">
        <v>4</v>
      </c>
      <c r="I50" s="20">
        <f t="shared" si="4"/>
        <v>0.63636363636363635</v>
      </c>
      <c r="J50" s="32">
        <v>1</v>
      </c>
      <c r="K50" s="22">
        <f t="shared" si="5"/>
        <v>9.0909090909090939E-2</v>
      </c>
      <c r="L50" s="23">
        <f t="shared" si="6"/>
        <v>1</v>
      </c>
    </row>
  </sheetData>
  <mergeCells count="8">
    <mergeCell ref="L1:M1"/>
    <mergeCell ref="H9:J9"/>
    <mergeCell ref="H17:J17"/>
    <mergeCell ref="H25:J25"/>
    <mergeCell ref="A37:B37"/>
    <mergeCell ref="A1:A2"/>
    <mergeCell ref="B1:E1"/>
    <mergeCell ref="H1:J1"/>
  </mergeCells>
  <dataValidations count="2">
    <dataValidation type="list" allowBlank="1" showInputMessage="1" showErrorMessage="1" sqref="M3 B34:B35">
      <formula1>$M$7:$M$19</formula1>
    </dataValidation>
    <dataValidation type="list" allowBlank="1" showInputMessage="1" showErrorMessage="1" sqref="B8:B33">
      <formula1>$N$8:$N$20</formula1>
    </dataValidation>
  </dataValidations>
  <pageMargins left="0.7" right="0.7" top="0.75" bottom="0.75" header="0.3" footer="0.3"/>
  <pageSetup paperSize="9" orientation="portrait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Feuil1!$A$1:$A$26</xm:f>
          </x14:formula1>
          <xm:sqref>A34:A35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M50"/>
  <sheetViews>
    <sheetView zoomScale="85" zoomScaleNormal="85" zoomScalePageLayoutView="85" workbookViewId="0">
      <selection activeCell="A7" sqref="A7:F33"/>
    </sheetView>
  </sheetViews>
  <sheetFormatPr baseColWidth="10" defaultColWidth="10.7109375" defaultRowHeight="15" x14ac:dyDescent="0.25"/>
  <cols>
    <col min="1" max="1" width="13.28515625" bestFit="1" customWidth="1"/>
    <col min="2" max="2" width="12.42578125" bestFit="1" customWidth="1"/>
    <col min="3" max="3" width="11.7109375" bestFit="1" customWidth="1"/>
    <col min="4" max="4" width="13.140625" bestFit="1" customWidth="1"/>
    <col min="5" max="5" width="12.5703125" bestFit="1" customWidth="1"/>
    <col min="6" max="6" width="9.5703125" bestFit="1" customWidth="1"/>
    <col min="7" max="7" width="14.42578125" customWidth="1"/>
    <col min="8" max="8" width="9.7109375" bestFit="1" customWidth="1"/>
    <col min="9" max="9" width="9.5703125" bestFit="1" customWidth="1"/>
    <col min="10" max="10" width="3.7109375" bestFit="1" customWidth="1"/>
    <col min="11" max="11" width="7.140625" bestFit="1" customWidth="1"/>
    <col min="12" max="12" width="12.140625" bestFit="1" customWidth="1"/>
    <col min="13" max="13" width="11.7109375" bestFit="1" customWidth="1"/>
  </cols>
  <sheetData>
    <row r="1" spans="1:13" x14ac:dyDescent="0.25">
      <c r="A1" s="58" t="s">
        <v>56</v>
      </c>
      <c r="B1" s="59" t="s">
        <v>0</v>
      </c>
      <c r="C1" s="59"/>
      <c r="D1" s="59"/>
      <c r="E1" s="59"/>
      <c r="F1" s="16"/>
      <c r="G1" s="10" t="s">
        <v>6</v>
      </c>
      <c r="H1" s="56" t="s">
        <v>88</v>
      </c>
      <c r="I1" s="60"/>
      <c r="J1" s="57"/>
      <c r="K1" s="1"/>
      <c r="L1" s="61" t="s">
        <v>12</v>
      </c>
      <c r="M1" s="62"/>
    </row>
    <row r="2" spans="1:13" x14ac:dyDescent="0.25">
      <c r="A2" s="58"/>
      <c r="B2" s="27" t="s">
        <v>1</v>
      </c>
      <c r="C2" s="27" t="s">
        <v>4</v>
      </c>
      <c r="D2" s="27" t="s">
        <v>43</v>
      </c>
      <c r="E2" s="27" t="s">
        <v>5</v>
      </c>
      <c r="F2" s="17"/>
      <c r="G2" s="10" t="s">
        <v>7</v>
      </c>
      <c r="H2" s="35">
        <f>SUM(C8:C20)</f>
        <v>0</v>
      </c>
      <c r="I2" s="35">
        <f>SUM(D8:D20)</f>
        <v>0</v>
      </c>
      <c r="J2" s="35">
        <f>H2-I2</f>
        <v>0</v>
      </c>
      <c r="K2" s="1"/>
      <c r="L2" s="4" t="s">
        <v>13</v>
      </c>
      <c r="M2" s="5" t="s">
        <v>36</v>
      </c>
    </row>
    <row r="3" spans="1:13" x14ac:dyDescent="0.2">
      <c r="A3" s="10" t="s">
        <v>2</v>
      </c>
      <c r="B3" s="15">
        <v>8</v>
      </c>
      <c r="C3" s="27">
        <v>6</v>
      </c>
      <c r="D3" s="27">
        <v>2</v>
      </c>
      <c r="E3" s="27">
        <v>0</v>
      </c>
      <c r="F3" s="18"/>
      <c r="G3" s="10" t="s">
        <v>9</v>
      </c>
      <c r="H3" s="19">
        <f>H2/B3</f>
        <v>0</v>
      </c>
      <c r="I3" s="19">
        <f>I2/B3</f>
        <v>0</v>
      </c>
      <c r="J3" s="13"/>
      <c r="K3" s="1"/>
      <c r="L3" s="6" t="s">
        <v>56</v>
      </c>
      <c r="M3" s="7" t="s">
        <v>49</v>
      </c>
    </row>
    <row r="4" spans="1:13" x14ac:dyDescent="0.2">
      <c r="A4" s="10" t="s">
        <v>3</v>
      </c>
      <c r="B4" s="15">
        <v>9</v>
      </c>
      <c r="C4" s="27">
        <v>0</v>
      </c>
      <c r="D4" s="27">
        <v>1</v>
      </c>
      <c r="E4" s="27">
        <v>8</v>
      </c>
      <c r="F4" s="18"/>
      <c r="G4" s="10" t="s">
        <v>8</v>
      </c>
      <c r="H4" s="35" t="e">
        <f ca="1">SUM(D23:D35)</f>
        <v>#REF!</v>
      </c>
      <c r="I4" s="35" t="e">
        <f ca="1">SUM(C23:C35)</f>
        <v>#REF!</v>
      </c>
      <c r="J4" s="13" t="e">
        <f t="shared" ref="J4" ca="1" si="0">H4-I4</f>
        <v>#REF!</v>
      </c>
      <c r="K4" s="1"/>
      <c r="L4" s="8">
        <f t="array" ref="L4">INDEX($C$38:$L$50,MATCH(1,($A$38:$A$50=$A$1)*($B$38:$B$50=$M$3),0),4)</f>
        <v>0.76923076923076927</v>
      </c>
      <c r="M4" s="8">
        <f t="array" ref="M4">INDEX($C$38:$L$50,MATCH(1,($A$38:$A$50=$L$3)*($B$38:$B$50=$M$3),0),7)</f>
        <v>0.23076923076923078</v>
      </c>
    </row>
    <row r="5" spans="1:13" x14ac:dyDescent="0.2">
      <c r="A5" s="10" t="s">
        <v>44</v>
      </c>
      <c r="B5" s="15">
        <f>B3+B4</f>
        <v>17</v>
      </c>
      <c r="C5" s="15">
        <f t="shared" ref="C5:E5" si="1">C3+C4</f>
        <v>6</v>
      </c>
      <c r="D5" s="15">
        <f t="shared" si="1"/>
        <v>3</v>
      </c>
      <c r="E5" s="15">
        <f t="shared" si="1"/>
        <v>8</v>
      </c>
      <c r="F5" s="18"/>
      <c r="G5" s="10" t="s">
        <v>9</v>
      </c>
      <c r="H5" s="19" t="e">
        <f ca="1">H4/B4</f>
        <v>#REF!</v>
      </c>
      <c r="I5" s="19" t="e">
        <f ca="1">I4/B4</f>
        <v>#REF!</v>
      </c>
      <c r="J5" s="13"/>
      <c r="K5" s="1"/>
      <c r="L5" s="9">
        <f>100/L4/100</f>
        <v>1.3</v>
      </c>
      <c r="M5" s="9">
        <f>100/M4/100</f>
        <v>4.333333333333333</v>
      </c>
    </row>
    <row r="6" spans="1:13" x14ac:dyDescent="0.2">
      <c r="A6" s="1"/>
      <c r="B6" s="1"/>
      <c r="C6" s="1"/>
      <c r="D6" s="1"/>
      <c r="E6" s="1"/>
      <c r="F6" s="1"/>
      <c r="G6" s="10" t="s">
        <v>10</v>
      </c>
      <c r="H6" s="13" t="e">
        <f ca="1">H2+H4</f>
        <v>#REF!</v>
      </c>
      <c r="I6" s="13" t="e">
        <f ca="1">I2+I4</f>
        <v>#REF!</v>
      </c>
      <c r="J6" s="13" t="e">
        <f t="shared" ref="J6" ca="1" si="2">H6-I6</f>
        <v>#REF!</v>
      </c>
      <c r="K6" s="1"/>
      <c r="L6" s="1"/>
      <c r="M6" s="1"/>
    </row>
    <row r="7" spans="1:13" x14ac:dyDescent="0.25">
      <c r="A7" s="51" t="s">
        <v>130</v>
      </c>
      <c r="B7" s="51" t="s">
        <v>131</v>
      </c>
      <c r="C7" s="51" t="s">
        <v>132</v>
      </c>
      <c r="D7" s="51" t="s">
        <v>133</v>
      </c>
      <c r="E7" s="47" t="s">
        <v>120</v>
      </c>
      <c r="F7" s="47" t="s">
        <v>121</v>
      </c>
      <c r="G7" s="10" t="s">
        <v>9</v>
      </c>
      <c r="H7" s="19" t="e">
        <f ca="1">H6/B5</f>
        <v>#REF!</v>
      </c>
      <c r="I7" s="19" t="e">
        <f ca="1">I6/B5</f>
        <v>#REF!</v>
      </c>
      <c r="J7" s="13"/>
      <c r="K7" s="1"/>
      <c r="L7" s="1" t="s">
        <v>56</v>
      </c>
      <c r="M7" s="29" t="s">
        <v>49</v>
      </c>
    </row>
    <row r="8" spans="1:13" x14ac:dyDescent="0.25">
      <c r="A8" s="10" t="s">
        <v>134</v>
      </c>
      <c r="B8" s="52"/>
      <c r="C8" s="25"/>
      <c r="D8" s="25"/>
      <c r="E8" s="43" t="e">
        <f ca="1">VLOOKUP(B8,INDIRECT(A8),COLUMN(resultat!D:D),FALSE)</f>
        <v>#REF!</v>
      </c>
      <c r="F8" s="43" t="e">
        <f ca="1">VLOOKUP(B8,INDIRECT(A8),COLUMN(resultat!E2),FALSE)</f>
        <v>#REF!</v>
      </c>
      <c r="G8" s="1"/>
      <c r="H8" s="1"/>
      <c r="I8" s="1"/>
      <c r="J8" s="1"/>
      <c r="K8" s="1"/>
      <c r="L8" s="1" t="s">
        <v>56</v>
      </c>
      <c r="M8" s="12" t="s">
        <v>50</v>
      </c>
    </row>
    <row r="9" spans="1:13" x14ac:dyDescent="0.25">
      <c r="A9" s="10" t="s">
        <v>135</v>
      </c>
      <c r="B9" s="52"/>
      <c r="C9" s="25"/>
      <c r="D9" s="25"/>
      <c r="E9" s="43"/>
      <c r="F9" s="10"/>
      <c r="G9" s="10" t="s">
        <v>6</v>
      </c>
      <c r="H9" s="56" t="s">
        <v>0</v>
      </c>
      <c r="I9" s="60"/>
      <c r="J9" s="57"/>
      <c r="K9" s="1"/>
      <c r="L9" s="1" t="s">
        <v>56</v>
      </c>
      <c r="M9" s="12" t="s">
        <v>51</v>
      </c>
    </row>
    <row r="10" spans="1:13" x14ac:dyDescent="0.25">
      <c r="A10" s="10" t="s">
        <v>136</v>
      </c>
      <c r="B10" s="52"/>
      <c r="C10" s="25"/>
      <c r="D10" s="25"/>
      <c r="E10" s="43"/>
      <c r="F10" s="10"/>
      <c r="G10" s="10" t="s">
        <v>7</v>
      </c>
      <c r="H10" s="13">
        <v>236</v>
      </c>
      <c r="I10" s="35">
        <v>160</v>
      </c>
      <c r="J10" s="35">
        <v>76</v>
      </c>
      <c r="K10" s="1"/>
      <c r="L10" s="1" t="s">
        <v>56</v>
      </c>
      <c r="M10" s="12" t="s">
        <v>48</v>
      </c>
    </row>
    <row r="11" spans="1:13" x14ac:dyDescent="0.25">
      <c r="A11" s="10" t="s">
        <v>137</v>
      </c>
      <c r="B11" s="52"/>
      <c r="C11" s="25"/>
      <c r="D11" s="25"/>
      <c r="E11" s="43"/>
      <c r="F11" s="10"/>
      <c r="G11" s="10" t="s">
        <v>9</v>
      </c>
      <c r="H11" s="19">
        <v>29.5</v>
      </c>
      <c r="I11" s="19">
        <v>20</v>
      </c>
      <c r="J11" s="13"/>
      <c r="K11" s="1"/>
      <c r="L11" s="1" t="s">
        <v>56</v>
      </c>
      <c r="M11" s="12" t="s">
        <v>52</v>
      </c>
    </row>
    <row r="12" spans="1:13" x14ac:dyDescent="0.25">
      <c r="A12" s="10" t="s">
        <v>138</v>
      </c>
      <c r="B12" s="52"/>
      <c r="C12" s="25"/>
      <c r="D12" s="25"/>
      <c r="E12" s="43"/>
      <c r="F12" s="10"/>
      <c r="G12" s="10" t="s">
        <v>8</v>
      </c>
      <c r="H12" s="35">
        <v>143</v>
      </c>
      <c r="I12" s="35">
        <v>203</v>
      </c>
      <c r="J12" s="13">
        <v>-60</v>
      </c>
      <c r="K12" s="1"/>
      <c r="L12" s="1" t="s">
        <v>56</v>
      </c>
      <c r="M12" s="12" t="s">
        <v>53</v>
      </c>
    </row>
    <row r="13" spans="1:13" x14ac:dyDescent="0.25">
      <c r="A13" s="10" t="s">
        <v>139</v>
      </c>
      <c r="B13" s="52"/>
      <c r="C13" s="25"/>
      <c r="D13" s="25"/>
      <c r="E13" s="43"/>
      <c r="F13" s="10"/>
      <c r="G13" s="10" t="s">
        <v>9</v>
      </c>
      <c r="H13" s="19">
        <v>15.888888888888889</v>
      </c>
      <c r="I13" s="19">
        <v>22.555555555555557</v>
      </c>
      <c r="J13" s="13"/>
      <c r="K13" s="1"/>
      <c r="L13" s="1" t="s">
        <v>56</v>
      </c>
      <c r="M13" s="12" t="s">
        <v>54</v>
      </c>
    </row>
    <row r="14" spans="1:13" x14ac:dyDescent="0.25">
      <c r="A14" s="10" t="s">
        <v>140</v>
      </c>
      <c r="B14" s="52"/>
      <c r="C14" s="25"/>
      <c r="D14" s="25"/>
      <c r="E14" s="43"/>
      <c r="F14" s="10"/>
      <c r="G14" s="10" t="s">
        <v>10</v>
      </c>
      <c r="H14" s="13">
        <v>379</v>
      </c>
      <c r="I14" s="13">
        <v>363</v>
      </c>
      <c r="J14" s="13">
        <v>16</v>
      </c>
      <c r="K14" s="1"/>
      <c r="L14" s="1" t="s">
        <v>56</v>
      </c>
      <c r="M14" s="12" t="s">
        <v>55</v>
      </c>
    </row>
    <row r="15" spans="1:13" x14ac:dyDescent="0.25">
      <c r="A15" s="10" t="s">
        <v>141</v>
      </c>
      <c r="B15" s="52"/>
      <c r="C15" s="25"/>
      <c r="D15" s="25"/>
      <c r="E15" s="43"/>
      <c r="F15" s="10"/>
      <c r="G15" s="10" t="s">
        <v>9</v>
      </c>
      <c r="H15" s="19">
        <v>22.294117647058822</v>
      </c>
      <c r="I15" s="19">
        <v>21.352941176470587</v>
      </c>
      <c r="J15" s="13"/>
      <c r="K15" s="1"/>
      <c r="L15" s="1" t="s">
        <v>56</v>
      </c>
      <c r="M15" s="12" t="s">
        <v>57</v>
      </c>
    </row>
    <row r="16" spans="1:13" x14ac:dyDescent="0.25">
      <c r="A16" s="10" t="s">
        <v>142</v>
      </c>
      <c r="B16" s="52"/>
      <c r="C16" s="25"/>
      <c r="D16" s="25"/>
      <c r="E16" s="43"/>
      <c r="F16" s="10"/>
      <c r="G16" s="1"/>
      <c r="H16" s="1"/>
      <c r="I16" s="1"/>
      <c r="J16" s="1"/>
      <c r="K16" s="1"/>
      <c r="L16" s="1" t="s">
        <v>56</v>
      </c>
      <c r="M16" s="12" t="s">
        <v>58</v>
      </c>
    </row>
    <row r="17" spans="1:13" x14ac:dyDescent="0.25">
      <c r="A17" s="10" t="s">
        <v>143</v>
      </c>
      <c r="B17" s="52"/>
      <c r="C17" s="25"/>
      <c r="D17" s="25"/>
      <c r="E17" s="43"/>
      <c r="F17" s="10"/>
      <c r="G17" s="10" t="s">
        <v>6</v>
      </c>
      <c r="H17" s="33"/>
      <c r="I17" s="36"/>
      <c r="J17" s="34"/>
      <c r="K17" s="1"/>
      <c r="L17" s="1" t="s">
        <v>56</v>
      </c>
      <c r="M17" s="12" t="s">
        <v>59</v>
      </c>
    </row>
    <row r="18" spans="1:13" x14ac:dyDescent="0.25">
      <c r="A18" s="10" t="s">
        <v>144</v>
      </c>
      <c r="B18" s="52"/>
      <c r="C18" s="25"/>
      <c r="D18" s="25"/>
      <c r="E18" s="43"/>
      <c r="F18" s="10"/>
      <c r="G18" s="10" t="s">
        <v>7</v>
      </c>
      <c r="H18" s="13"/>
      <c r="I18" s="35"/>
      <c r="J18" s="35"/>
      <c r="K18" s="1"/>
      <c r="L18" s="1" t="s">
        <v>56</v>
      </c>
      <c r="M18" s="12" t="s">
        <v>60</v>
      </c>
    </row>
    <row r="19" spans="1:13" x14ac:dyDescent="0.25">
      <c r="A19" s="10" t="s">
        <v>145</v>
      </c>
      <c r="B19" s="52"/>
      <c r="C19" s="25"/>
      <c r="D19" s="25"/>
      <c r="E19" s="43"/>
      <c r="F19" s="10"/>
      <c r="G19" s="10" t="s">
        <v>9</v>
      </c>
      <c r="H19" s="19"/>
      <c r="I19" s="19"/>
      <c r="J19" s="13"/>
      <c r="K19" s="1"/>
      <c r="L19" s="1" t="s">
        <v>56</v>
      </c>
      <c r="M19" s="12" t="s">
        <v>61</v>
      </c>
    </row>
    <row r="20" spans="1:13" x14ac:dyDescent="0.25">
      <c r="A20" s="10" t="s">
        <v>146</v>
      </c>
      <c r="B20" s="52"/>
      <c r="C20" s="25"/>
      <c r="D20" s="25"/>
      <c r="E20" s="43"/>
      <c r="F20" s="10"/>
      <c r="G20" s="10" t="s">
        <v>8</v>
      </c>
      <c r="H20" s="35"/>
      <c r="I20" s="35"/>
      <c r="J20" s="13"/>
      <c r="K20" s="1"/>
      <c r="L20" s="1"/>
      <c r="M20" s="1"/>
    </row>
    <row r="21" spans="1:13" x14ac:dyDescent="0.25">
      <c r="A21" s="10" t="s">
        <v>147</v>
      </c>
      <c r="B21" s="52"/>
      <c r="C21" s="25"/>
      <c r="D21" s="25"/>
      <c r="E21" s="43"/>
      <c r="F21" s="10"/>
      <c r="G21" s="10" t="s">
        <v>9</v>
      </c>
      <c r="H21" s="19"/>
      <c r="I21" s="19"/>
      <c r="J21" s="13"/>
      <c r="K21" s="1"/>
      <c r="L21" s="1"/>
      <c r="M21" s="1"/>
    </row>
    <row r="22" spans="1:13" x14ac:dyDescent="0.25">
      <c r="A22" s="10" t="s">
        <v>148</v>
      </c>
      <c r="B22" s="52"/>
      <c r="C22" s="25"/>
      <c r="D22" s="25"/>
      <c r="E22" s="43"/>
      <c r="F22" s="10"/>
      <c r="G22" s="10" t="s">
        <v>10</v>
      </c>
      <c r="H22" s="13"/>
      <c r="I22" s="13"/>
      <c r="J22" s="13"/>
      <c r="K22" s="1"/>
      <c r="L22" s="1"/>
      <c r="M22" s="1"/>
    </row>
    <row r="23" spans="1:13" x14ac:dyDescent="0.25">
      <c r="A23" s="10" t="s">
        <v>149</v>
      </c>
      <c r="B23" s="52"/>
      <c r="C23" s="25"/>
      <c r="D23" s="25"/>
      <c r="E23" s="43"/>
      <c r="F23" s="10"/>
      <c r="G23" s="10" t="s">
        <v>9</v>
      </c>
      <c r="H23" s="19"/>
      <c r="I23" s="19"/>
      <c r="J23" s="13"/>
      <c r="K23" s="1"/>
      <c r="L23" s="1"/>
      <c r="M23" s="1"/>
    </row>
    <row r="24" spans="1:13" x14ac:dyDescent="0.25">
      <c r="A24" s="10" t="s">
        <v>150</v>
      </c>
      <c r="B24" s="52"/>
      <c r="C24" s="25"/>
      <c r="D24" s="25"/>
      <c r="E24" s="43"/>
      <c r="F24" s="10"/>
      <c r="G24" s="1"/>
      <c r="H24" s="1"/>
      <c r="I24" s="1"/>
      <c r="J24" s="1"/>
      <c r="K24" s="1"/>
      <c r="L24" s="1"/>
      <c r="M24" s="1"/>
    </row>
    <row r="25" spans="1:13" x14ac:dyDescent="0.25">
      <c r="A25" s="10" t="s">
        <v>151</v>
      </c>
      <c r="B25" s="52"/>
      <c r="C25" s="25"/>
      <c r="D25" s="25"/>
      <c r="E25" s="43"/>
      <c r="F25" s="10"/>
      <c r="G25" s="10" t="s">
        <v>6</v>
      </c>
      <c r="H25" s="33"/>
      <c r="I25" s="36"/>
      <c r="J25" s="34"/>
      <c r="K25" s="1"/>
      <c r="L25" s="1"/>
      <c r="M25" s="1"/>
    </row>
    <row r="26" spans="1:13" x14ac:dyDescent="0.25">
      <c r="A26" s="10" t="s">
        <v>152</v>
      </c>
      <c r="B26" s="52"/>
      <c r="C26" s="25"/>
      <c r="D26" s="25"/>
      <c r="E26" s="43"/>
      <c r="F26" s="10"/>
      <c r="G26" s="10" t="s">
        <v>7</v>
      </c>
      <c r="H26" s="13"/>
      <c r="I26" s="35"/>
      <c r="J26" s="35"/>
      <c r="K26" s="1"/>
      <c r="L26" s="1"/>
      <c r="M26" s="1"/>
    </row>
    <row r="27" spans="1:13" x14ac:dyDescent="0.25">
      <c r="A27" s="10" t="s">
        <v>153</v>
      </c>
      <c r="B27" s="52"/>
      <c r="C27" s="25"/>
      <c r="D27" s="25"/>
      <c r="E27" s="43"/>
      <c r="F27" s="10"/>
      <c r="G27" s="10" t="s">
        <v>9</v>
      </c>
      <c r="H27" s="19"/>
      <c r="I27" s="19"/>
      <c r="J27" s="13"/>
      <c r="K27" s="1"/>
      <c r="L27" s="1"/>
      <c r="M27" s="1"/>
    </row>
    <row r="28" spans="1:13" x14ac:dyDescent="0.25">
      <c r="A28" s="10" t="s">
        <v>154</v>
      </c>
      <c r="B28" s="52"/>
      <c r="C28" s="25"/>
      <c r="D28" s="25"/>
      <c r="E28" s="43"/>
      <c r="F28" s="10"/>
      <c r="G28" s="10" t="s">
        <v>8</v>
      </c>
      <c r="H28" s="35"/>
      <c r="I28" s="35"/>
      <c r="J28" s="13"/>
      <c r="K28" s="1"/>
      <c r="L28" s="1"/>
      <c r="M28" s="1"/>
    </row>
    <row r="29" spans="1:13" x14ac:dyDescent="0.25">
      <c r="A29" s="10" t="s">
        <v>155</v>
      </c>
      <c r="B29" s="52"/>
      <c r="C29" s="25"/>
      <c r="D29" s="25"/>
      <c r="E29" s="43"/>
      <c r="F29" s="10"/>
      <c r="G29" s="10" t="s">
        <v>9</v>
      </c>
      <c r="H29" s="19"/>
      <c r="I29" s="19"/>
      <c r="J29" s="13"/>
      <c r="K29" s="1"/>
      <c r="L29" s="1"/>
      <c r="M29" s="1"/>
    </row>
    <row r="30" spans="1:13" x14ac:dyDescent="0.25">
      <c r="A30" s="10" t="s">
        <v>156</v>
      </c>
      <c r="B30" s="52"/>
      <c r="C30" s="25"/>
      <c r="D30" s="25"/>
      <c r="E30" s="43"/>
      <c r="F30" s="10"/>
      <c r="G30" s="10" t="s">
        <v>10</v>
      </c>
      <c r="H30" s="13"/>
      <c r="I30" s="13"/>
      <c r="J30" s="13"/>
      <c r="K30" s="1"/>
      <c r="L30" s="1"/>
      <c r="M30" s="1"/>
    </row>
    <row r="31" spans="1:13" x14ac:dyDescent="0.25">
      <c r="A31" s="10" t="s">
        <v>157</v>
      </c>
      <c r="B31" s="52"/>
      <c r="C31" s="25"/>
      <c r="D31" s="25"/>
      <c r="E31" s="43"/>
      <c r="F31" s="10"/>
      <c r="G31" s="10" t="s">
        <v>9</v>
      </c>
      <c r="H31" s="19"/>
      <c r="I31" s="19"/>
      <c r="J31" s="13"/>
      <c r="K31" s="1"/>
      <c r="L31" s="1"/>
      <c r="M31" s="1"/>
    </row>
    <row r="32" spans="1:13" x14ac:dyDescent="0.25">
      <c r="A32" s="10" t="s">
        <v>158</v>
      </c>
      <c r="B32" s="52"/>
      <c r="C32" s="25"/>
      <c r="D32" s="25"/>
      <c r="E32" s="43"/>
      <c r="F32" s="10"/>
      <c r="G32" s="1"/>
      <c r="H32" s="1"/>
      <c r="I32" s="1"/>
      <c r="J32" s="1"/>
      <c r="K32" s="1"/>
      <c r="L32" s="1"/>
      <c r="M32" s="1"/>
    </row>
    <row r="33" spans="1:13" x14ac:dyDescent="0.25">
      <c r="A33" s="10" t="s">
        <v>159</v>
      </c>
      <c r="B33" s="52"/>
      <c r="C33" s="25"/>
      <c r="D33" s="25"/>
      <c r="E33" s="43"/>
      <c r="F33" s="10"/>
      <c r="G33" s="1"/>
      <c r="H33" s="1"/>
      <c r="I33" s="1"/>
      <c r="J33" s="1"/>
      <c r="K33" s="1"/>
      <c r="L33" s="1"/>
      <c r="M33" s="1"/>
    </row>
    <row r="34" spans="1:13" x14ac:dyDescent="0.25">
      <c r="A34" s="10"/>
      <c r="B34" s="43"/>
      <c r="C34" s="25" t="e">
        <f ca="1">VLOOKUP($E34,INDIRECT($A34),COLUMN(#REF!),FALSE)</f>
        <v>#REF!</v>
      </c>
      <c r="D34" s="25" t="e">
        <f ca="1">VLOOKUP($E34,INDIRECT($A34),COLUMN(#REF!),FALSE)</f>
        <v>#REF!</v>
      </c>
      <c r="E34" s="43" t="s">
        <v>56</v>
      </c>
      <c r="F34" s="1"/>
      <c r="G34" s="1"/>
      <c r="H34" s="1"/>
      <c r="I34" s="1"/>
      <c r="J34" s="1"/>
      <c r="K34" s="1"/>
      <c r="L34" s="1"/>
      <c r="M34" s="1"/>
    </row>
    <row r="35" spans="1:13" x14ac:dyDescent="0.25">
      <c r="A35" s="10"/>
      <c r="B35" s="43"/>
      <c r="C35" s="25" t="e">
        <f ca="1">VLOOKUP($E35,INDIRECT($A35),COLUMN(#REF!),FALSE)</f>
        <v>#REF!</v>
      </c>
      <c r="D35" s="25" t="e">
        <f ca="1">VLOOKUP($E35,INDIRECT($A35),COLUMN(#REF!),FALSE)</f>
        <v>#REF!</v>
      </c>
      <c r="E35" s="43" t="s">
        <v>56</v>
      </c>
      <c r="F35" s="1"/>
      <c r="G35" s="1"/>
      <c r="H35" s="1"/>
      <c r="I35" s="1"/>
      <c r="J35" s="1"/>
      <c r="K35" s="1"/>
      <c r="L35" s="1"/>
      <c r="M35" s="1"/>
    </row>
    <row r="36" spans="1:13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</row>
    <row r="37" spans="1:13" x14ac:dyDescent="0.25">
      <c r="A37" s="56" t="s">
        <v>16</v>
      </c>
      <c r="B37" s="57"/>
      <c r="C37" s="27" t="s">
        <v>17</v>
      </c>
      <c r="D37" s="27" t="s">
        <v>18</v>
      </c>
      <c r="E37" s="27" t="s">
        <v>19</v>
      </c>
      <c r="F37" s="27" t="s">
        <v>20</v>
      </c>
      <c r="G37" s="27" t="s">
        <v>21</v>
      </c>
      <c r="H37" s="27" t="s">
        <v>22</v>
      </c>
      <c r="I37" s="27" t="s">
        <v>23</v>
      </c>
      <c r="J37" s="27" t="s">
        <v>21</v>
      </c>
      <c r="K37" s="27" t="s">
        <v>11</v>
      </c>
      <c r="L37" s="27" t="s">
        <v>21</v>
      </c>
    </row>
    <row r="38" spans="1:13" x14ac:dyDescent="0.25">
      <c r="A38" s="2" t="s">
        <v>31</v>
      </c>
      <c r="B38" s="32" t="s">
        <v>14</v>
      </c>
      <c r="C38" s="32">
        <v>13</v>
      </c>
      <c r="D38" s="32">
        <v>6</v>
      </c>
      <c r="E38" s="32">
        <v>4</v>
      </c>
      <c r="F38" s="20">
        <f t="shared" ref="F38:F50" si="3">(D38+E38)/C38</f>
        <v>0.76923076923076927</v>
      </c>
      <c r="G38" s="32">
        <v>0</v>
      </c>
      <c r="H38" s="32">
        <v>3</v>
      </c>
      <c r="I38" s="20">
        <f t="shared" ref="I38:I50" si="4">(G38+H38)/C38</f>
        <v>0.23076923076923078</v>
      </c>
      <c r="J38" s="32"/>
      <c r="K38" s="22">
        <f t="shared" ref="K38:K50" si="5">100%-(F38+I38)</f>
        <v>0</v>
      </c>
      <c r="L38" s="23">
        <f t="shared" ref="L38:L50" si="6">SUM(F38+I38+K38)</f>
        <v>1</v>
      </c>
    </row>
    <row r="39" spans="1:13" x14ac:dyDescent="0.25">
      <c r="A39" s="2" t="s">
        <v>31</v>
      </c>
      <c r="B39" s="2" t="s">
        <v>24</v>
      </c>
      <c r="C39" s="32">
        <v>18</v>
      </c>
      <c r="D39" s="32">
        <v>7</v>
      </c>
      <c r="E39" s="32">
        <v>4</v>
      </c>
      <c r="F39" s="20">
        <f t="shared" si="3"/>
        <v>0.61111111111111116</v>
      </c>
      <c r="G39" s="32">
        <v>2</v>
      </c>
      <c r="H39" s="32">
        <v>5</v>
      </c>
      <c r="I39" s="20">
        <f t="shared" si="4"/>
        <v>0.3888888888888889</v>
      </c>
      <c r="J39" s="32"/>
      <c r="K39" s="22">
        <f t="shared" si="5"/>
        <v>0</v>
      </c>
      <c r="L39" s="23">
        <f t="shared" si="6"/>
        <v>1</v>
      </c>
    </row>
    <row r="40" spans="1:13" x14ac:dyDescent="0.25">
      <c r="A40" s="2" t="s">
        <v>31</v>
      </c>
      <c r="B40" s="32" t="s">
        <v>25</v>
      </c>
      <c r="C40" s="32">
        <v>17</v>
      </c>
      <c r="D40" s="32">
        <v>7</v>
      </c>
      <c r="E40" s="32">
        <v>5</v>
      </c>
      <c r="F40" s="20">
        <f t="shared" si="3"/>
        <v>0.70588235294117652</v>
      </c>
      <c r="G40" s="32">
        <v>1</v>
      </c>
      <c r="H40" s="32">
        <v>2</v>
      </c>
      <c r="I40" s="20">
        <f t="shared" si="4"/>
        <v>0.17647058823529413</v>
      </c>
      <c r="J40" s="32">
        <v>2</v>
      </c>
      <c r="K40" s="22">
        <f t="shared" si="5"/>
        <v>0.11764705882352933</v>
      </c>
      <c r="L40" s="23">
        <f t="shared" si="6"/>
        <v>1</v>
      </c>
    </row>
    <row r="41" spans="1:13" x14ac:dyDescent="0.25">
      <c r="A41" s="2" t="s">
        <v>31</v>
      </c>
      <c r="B41" s="2" t="s">
        <v>26</v>
      </c>
      <c r="C41" s="32">
        <v>19</v>
      </c>
      <c r="D41" s="32">
        <v>6</v>
      </c>
      <c r="E41" s="32">
        <v>1</v>
      </c>
      <c r="F41" s="20">
        <f t="shared" si="3"/>
        <v>0.36842105263157893</v>
      </c>
      <c r="G41" s="32">
        <v>4</v>
      </c>
      <c r="H41" s="32">
        <v>8</v>
      </c>
      <c r="I41" s="20">
        <f t="shared" si="4"/>
        <v>0.63157894736842102</v>
      </c>
      <c r="J41" s="32"/>
      <c r="K41" s="22">
        <f t="shared" si="5"/>
        <v>0</v>
      </c>
      <c r="L41" s="23">
        <f t="shared" si="6"/>
        <v>1</v>
      </c>
    </row>
    <row r="42" spans="1:13" x14ac:dyDescent="0.25">
      <c r="A42" s="2" t="s">
        <v>31</v>
      </c>
      <c r="B42" s="32" t="s">
        <v>45</v>
      </c>
      <c r="C42" s="32">
        <v>29</v>
      </c>
      <c r="D42" s="32">
        <v>8</v>
      </c>
      <c r="E42" s="32">
        <v>4</v>
      </c>
      <c r="F42" s="20">
        <f t="shared" si="3"/>
        <v>0.41379310344827586</v>
      </c>
      <c r="G42" s="32">
        <v>5</v>
      </c>
      <c r="H42" s="32">
        <v>11</v>
      </c>
      <c r="I42" s="20">
        <f t="shared" si="4"/>
        <v>0.55172413793103448</v>
      </c>
      <c r="J42" s="32">
        <v>1</v>
      </c>
      <c r="K42" s="22">
        <f t="shared" si="5"/>
        <v>3.4482758620689724E-2</v>
      </c>
      <c r="L42" s="23">
        <f t="shared" si="6"/>
        <v>1</v>
      </c>
    </row>
    <row r="43" spans="1:13" x14ac:dyDescent="0.25">
      <c r="A43" s="2" t="s">
        <v>31</v>
      </c>
      <c r="B43" s="32" t="s">
        <v>28</v>
      </c>
      <c r="C43" s="32">
        <v>23</v>
      </c>
      <c r="D43" s="32">
        <v>7</v>
      </c>
      <c r="E43" s="32">
        <v>5</v>
      </c>
      <c r="F43" s="20">
        <f t="shared" si="3"/>
        <v>0.52173913043478259</v>
      </c>
      <c r="G43" s="32">
        <v>4</v>
      </c>
      <c r="H43" s="32">
        <v>7</v>
      </c>
      <c r="I43" s="20">
        <f t="shared" si="4"/>
        <v>0.47826086956521741</v>
      </c>
      <c r="J43" s="32"/>
      <c r="K43" s="22">
        <f t="shared" si="5"/>
        <v>0</v>
      </c>
      <c r="L43" s="23">
        <f t="shared" si="6"/>
        <v>1</v>
      </c>
    </row>
    <row r="44" spans="1:13" x14ac:dyDescent="0.25">
      <c r="A44" s="2" t="s">
        <v>31</v>
      </c>
      <c r="B44" s="32" t="s">
        <v>29</v>
      </c>
      <c r="C44" s="32">
        <v>14</v>
      </c>
      <c r="D44" s="32">
        <v>6</v>
      </c>
      <c r="E44" s="32">
        <v>0</v>
      </c>
      <c r="F44" s="20">
        <f t="shared" si="3"/>
        <v>0.42857142857142855</v>
      </c>
      <c r="G44" s="32">
        <v>0</v>
      </c>
      <c r="H44" s="32">
        <v>7</v>
      </c>
      <c r="I44" s="20">
        <f t="shared" si="4"/>
        <v>0.5</v>
      </c>
      <c r="J44" s="32">
        <v>1</v>
      </c>
      <c r="K44" s="22">
        <f t="shared" si="5"/>
        <v>7.1428571428571397E-2</v>
      </c>
      <c r="L44" s="23">
        <f t="shared" si="6"/>
        <v>1</v>
      </c>
    </row>
    <row r="45" spans="1:13" x14ac:dyDescent="0.25">
      <c r="A45" s="2" t="s">
        <v>31</v>
      </c>
      <c r="B45" s="32" t="s">
        <v>30</v>
      </c>
      <c r="C45" s="32">
        <v>13</v>
      </c>
      <c r="D45" s="32">
        <v>6</v>
      </c>
      <c r="E45" s="32">
        <v>1</v>
      </c>
      <c r="F45" s="20">
        <f t="shared" si="3"/>
        <v>0.53846153846153844</v>
      </c>
      <c r="G45" s="32">
        <v>1</v>
      </c>
      <c r="H45" s="32">
        <v>5</v>
      </c>
      <c r="I45" s="20">
        <f t="shared" si="4"/>
        <v>0.46153846153846156</v>
      </c>
      <c r="J45" s="32"/>
      <c r="K45" s="22">
        <f t="shared" si="5"/>
        <v>0</v>
      </c>
      <c r="L45" s="23">
        <f t="shared" si="6"/>
        <v>1</v>
      </c>
    </row>
    <row r="46" spans="1:13" x14ac:dyDescent="0.25">
      <c r="A46" s="2" t="s">
        <v>31</v>
      </c>
      <c r="B46" s="32" t="s">
        <v>32</v>
      </c>
      <c r="C46" s="32">
        <v>23</v>
      </c>
      <c r="D46" s="32">
        <v>11</v>
      </c>
      <c r="E46" s="32">
        <v>1</v>
      </c>
      <c r="F46" s="20">
        <f t="shared" si="3"/>
        <v>0.52173913043478259</v>
      </c>
      <c r="G46" s="32">
        <v>0</v>
      </c>
      <c r="H46" s="32">
        <v>9</v>
      </c>
      <c r="I46" s="20">
        <f t="shared" si="4"/>
        <v>0.39130434782608697</v>
      </c>
      <c r="J46" s="32">
        <v>2</v>
      </c>
      <c r="K46" s="22">
        <f t="shared" si="5"/>
        <v>8.6956521739130377E-2</v>
      </c>
      <c r="L46" s="23">
        <f t="shared" si="6"/>
        <v>1</v>
      </c>
    </row>
    <row r="47" spans="1:13" x14ac:dyDescent="0.25">
      <c r="A47" s="2" t="s">
        <v>31</v>
      </c>
      <c r="B47" s="32" t="s">
        <v>33</v>
      </c>
      <c r="C47" s="32">
        <v>10</v>
      </c>
      <c r="D47" s="32">
        <v>4</v>
      </c>
      <c r="E47" s="32">
        <v>2</v>
      </c>
      <c r="F47" s="20">
        <f t="shared" si="3"/>
        <v>0.6</v>
      </c>
      <c r="G47" s="32">
        <v>1</v>
      </c>
      <c r="H47" s="32">
        <v>3</v>
      </c>
      <c r="I47" s="20">
        <f t="shared" si="4"/>
        <v>0.4</v>
      </c>
      <c r="J47" s="32"/>
      <c r="K47" s="22">
        <f t="shared" si="5"/>
        <v>0</v>
      </c>
      <c r="L47" s="23">
        <f t="shared" si="6"/>
        <v>1</v>
      </c>
    </row>
    <row r="48" spans="1:13" x14ac:dyDescent="0.25">
      <c r="A48" s="2" t="s">
        <v>31</v>
      </c>
      <c r="B48" s="32" t="s">
        <v>34</v>
      </c>
      <c r="C48" s="32">
        <v>23</v>
      </c>
      <c r="D48" s="32">
        <v>7</v>
      </c>
      <c r="E48" s="32">
        <v>2</v>
      </c>
      <c r="F48" s="20">
        <f t="shared" si="3"/>
        <v>0.39130434782608697</v>
      </c>
      <c r="G48" s="32">
        <v>4</v>
      </c>
      <c r="H48" s="32">
        <v>9</v>
      </c>
      <c r="I48" s="20">
        <f t="shared" si="4"/>
        <v>0.56521739130434778</v>
      </c>
      <c r="J48" s="32">
        <v>1</v>
      </c>
      <c r="K48" s="22">
        <f t="shared" si="5"/>
        <v>4.3478260869565188E-2</v>
      </c>
      <c r="L48" s="23">
        <f t="shared" si="6"/>
        <v>1</v>
      </c>
    </row>
    <row r="49" spans="1:12" x14ac:dyDescent="0.25">
      <c r="A49" s="2" t="s">
        <v>31</v>
      </c>
      <c r="B49" s="32" t="s">
        <v>15</v>
      </c>
      <c r="C49" s="32">
        <v>24</v>
      </c>
      <c r="D49" s="32">
        <v>9</v>
      </c>
      <c r="E49" s="32">
        <v>1</v>
      </c>
      <c r="F49" s="20">
        <f t="shared" si="3"/>
        <v>0.41666666666666669</v>
      </c>
      <c r="G49" s="32">
        <v>1</v>
      </c>
      <c r="H49" s="32">
        <v>11</v>
      </c>
      <c r="I49" s="20">
        <f t="shared" si="4"/>
        <v>0.5</v>
      </c>
      <c r="J49" s="32">
        <v>2</v>
      </c>
      <c r="K49" s="22">
        <f t="shared" si="5"/>
        <v>8.3333333333333259E-2</v>
      </c>
      <c r="L49" s="23">
        <f t="shared" si="6"/>
        <v>1</v>
      </c>
    </row>
    <row r="50" spans="1:12" x14ac:dyDescent="0.25">
      <c r="A50" s="2" t="s">
        <v>31</v>
      </c>
      <c r="B50" s="32" t="s">
        <v>35</v>
      </c>
      <c r="C50" s="32">
        <v>25</v>
      </c>
      <c r="D50" s="32">
        <v>9</v>
      </c>
      <c r="E50" s="32">
        <v>2</v>
      </c>
      <c r="F50" s="20">
        <f t="shared" si="3"/>
        <v>0.44</v>
      </c>
      <c r="G50" s="32">
        <v>3</v>
      </c>
      <c r="H50" s="32">
        <v>11</v>
      </c>
      <c r="I50" s="20">
        <f t="shared" si="4"/>
        <v>0.56000000000000005</v>
      </c>
      <c r="J50" s="32"/>
      <c r="K50" s="22">
        <f t="shared" si="5"/>
        <v>0</v>
      </c>
      <c r="L50" s="23">
        <f t="shared" si="6"/>
        <v>1</v>
      </c>
    </row>
  </sheetData>
  <mergeCells count="6">
    <mergeCell ref="L1:M1"/>
    <mergeCell ref="H9:J9"/>
    <mergeCell ref="A37:B37"/>
    <mergeCell ref="A1:A2"/>
    <mergeCell ref="B1:E1"/>
    <mergeCell ref="H1:J1"/>
  </mergeCells>
  <dataValidations count="2">
    <dataValidation type="list" allowBlank="1" showInputMessage="1" showErrorMessage="1" sqref="M3 B34:B35">
      <formula1>$M$7:$M$19</formula1>
    </dataValidation>
    <dataValidation type="list" allowBlank="1" showInputMessage="1" showErrorMessage="1" sqref="B8:B33">
      <formula1>$N$8:$N$20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Feuil1!$A$1:$A$26</xm:f>
          </x14:formula1>
          <xm:sqref>A34:A35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M50"/>
  <sheetViews>
    <sheetView zoomScale="85" zoomScaleNormal="85" zoomScalePageLayoutView="85" workbookViewId="0">
      <selection activeCell="A7" sqref="A7:F33"/>
    </sheetView>
  </sheetViews>
  <sheetFormatPr baseColWidth="10" defaultColWidth="10.7109375" defaultRowHeight="15" x14ac:dyDescent="0.25"/>
  <cols>
    <col min="1" max="1" width="13.28515625" customWidth="1"/>
    <col min="2" max="2" width="13.140625" bestFit="1" customWidth="1"/>
    <col min="3" max="3" width="11.7109375" customWidth="1"/>
    <col min="4" max="4" width="13.140625" bestFit="1" customWidth="1"/>
    <col min="5" max="5" width="12.5703125" bestFit="1" customWidth="1"/>
    <col min="6" max="6" width="9.5703125" bestFit="1" customWidth="1"/>
    <col min="7" max="7" width="14.42578125" bestFit="1" customWidth="1"/>
    <col min="8" max="8" width="9.7109375" bestFit="1" customWidth="1"/>
    <col min="9" max="9" width="9.5703125" bestFit="1" customWidth="1"/>
    <col min="10" max="10" width="4.85546875" bestFit="1" customWidth="1"/>
    <col min="11" max="11" width="7.140625" bestFit="1" customWidth="1"/>
    <col min="12" max="12" width="9.28515625" bestFit="1" customWidth="1"/>
    <col min="13" max="13" width="12.140625" bestFit="1" customWidth="1"/>
  </cols>
  <sheetData>
    <row r="1" spans="1:13" x14ac:dyDescent="0.25">
      <c r="A1" s="58" t="s">
        <v>57</v>
      </c>
      <c r="B1" s="59" t="s">
        <v>0</v>
      </c>
      <c r="C1" s="59"/>
      <c r="D1" s="59"/>
      <c r="E1" s="59"/>
      <c r="F1" s="16"/>
      <c r="G1" s="10" t="s">
        <v>6</v>
      </c>
      <c r="H1" s="56" t="s">
        <v>88</v>
      </c>
      <c r="I1" s="60"/>
      <c r="J1" s="57"/>
      <c r="K1" s="1"/>
      <c r="L1" s="61" t="s">
        <v>12</v>
      </c>
      <c r="M1" s="62"/>
    </row>
    <row r="2" spans="1:13" x14ac:dyDescent="0.25">
      <c r="A2" s="58"/>
      <c r="B2" s="27" t="s">
        <v>1</v>
      </c>
      <c r="C2" s="27" t="s">
        <v>4</v>
      </c>
      <c r="D2" s="27" t="s">
        <v>43</v>
      </c>
      <c r="E2" s="27" t="s">
        <v>5</v>
      </c>
      <c r="F2" s="17"/>
      <c r="G2" s="10" t="s">
        <v>7</v>
      </c>
      <c r="H2" s="35">
        <f>SUM(C8:C20)</f>
        <v>0</v>
      </c>
      <c r="I2" s="35">
        <f>SUM(D8:D20)</f>
        <v>0</v>
      </c>
      <c r="J2" s="35">
        <f>H2-I2</f>
        <v>0</v>
      </c>
      <c r="K2" s="1"/>
      <c r="L2" s="4" t="s">
        <v>13</v>
      </c>
      <c r="M2" s="5" t="s">
        <v>36</v>
      </c>
    </row>
    <row r="3" spans="1:13" x14ac:dyDescent="0.2">
      <c r="A3" s="10" t="s">
        <v>2</v>
      </c>
      <c r="B3" s="15">
        <v>7</v>
      </c>
      <c r="C3" s="27">
        <v>5</v>
      </c>
      <c r="D3" s="27">
        <v>0</v>
      </c>
      <c r="E3" s="27">
        <v>2</v>
      </c>
      <c r="F3" s="18"/>
      <c r="G3" s="10" t="s">
        <v>9</v>
      </c>
      <c r="H3" s="19">
        <f>H2/B3</f>
        <v>0</v>
      </c>
      <c r="I3" s="19">
        <f>I2/B3</f>
        <v>0</v>
      </c>
      <c r="J3" s="13"/>
      <c r="K3" s="1"/>
      <c r="L3" s="6" t="s">
        <v>57</v>
      </c>
      <c r="M3" s="7" t="s">
        <v>49</v>
      </c>
    </row>
    <row r="4" spans="1:13" x14ac:dyDescent="0.2">
      <c r="A4" s="10" t="s">
        <v>3</v>
      </c>
      <c r="B4" s="15">
        <v>10</v>
      </c>
      <c r="C4" s="27">
        <v>0</v>
      </c>
      <c r="D4" s="27">
        <v>1</v>
      </c>
      <c r="E4" s="27">
        <v>9</v>
      </c>
      <c r="F4" s="18"/>
      <c r="G4" s="10" t="s">
        <v>8</v>
      </c>
      <c r="H4" s="35" t="e">
        <f ca="1">SUM(D23:D35)</f>
        <v>#REF!</v>
      </c>
      <c r="I4" s="35" t="e">
        <f ca="1">SUM(C23:C35)</f>
        <v>#REF!</v>
      </c>
      <c r="J4" s="13" t="e">
        <f t="shared" ref="J4" ca="1" si="0">H4-I4</f>
        <v>#REF!</v>
      </c>
      <c r="K4" s="1"/>
      <c r="L4" s="8">
        <f t="array" ref="L4">INDEX($C$38:$L$50,MATCH(1,($A$38:$A$50=$A$1)*($B$38:$B$50=$M$3),0),4)</f>
        <v>0.61538461538461542</v>
      </c>
      <c r="M4" s="8">
        <f t="array" ref="M4">INDEX($C$38:$L$50,MATCH(1,($A$38:$A$50=$L$3)*($B$38:$B$50=$M$3),0),7)</f>
        <v>0.38461538461538464</v>
      </c>
    </row>
    <row r="5" spans="1:13" x14ac:dyDescent="0.2">
      <c r="A5" s="10" t="s">
        <v>44</v>
      </c>
      <c r="B5" s="15">
        <f>B3+B4</f>
        <v>17</v>
      </c>
      <c r="C5" s="15">
        <f t="shared" ref="C5:E5" si="1">C3+C4</f>
        <v>5</v>
      </c>
      <c r="D5" s="15">
        <f t="shared" si="1"/>
        <v>1</v>
      </c>
      <c r="E5" s="15">
        <f t="shared" si="1"/>
        <v>11</v>
      </c>
      <c r="F5" s="18"/>
      <c r="G5" s="10" t="s">
        <v>9</v>
      </c>
      <c r="H5" s="19" t="e">
        <f ca="1">H4/B4</f>
        <v>#REF!</v>
      </c>
      <c r="I5" s="19" t="e">
        <f ca="1">I4/B4</f>
        <v>#REF!</v>
      </c>
      <c r="J5" s="13"/>
      <c r="K5" s="1"/>
      <c r="L5" s="9">
        <f>100/L4/100</f>
        <v>1.625</v>
      </c>
      <c r="M5" s="9">
        <f>100/M4/100</f>
        <v>2.6</v>
      </c>
    </row>
    <row r="6" spans="1:13" x14ac:dyDescent="0.2">
      <c r="A6" s="1"/>
      <c r="B6" s="1"/>
      <c r="C6" s="1"/>
      <c r="D6" s="1"/>
      <c r="E6" s="1"/>
      <c r="F6" s="1"/>
      <c r="G6" s="10" t="s">
        <v>10</v>
      </c>
      <c r="H6" s="13" t="e">
        <f ca="1">H2+H4</f>
        <v>#REF!</v>
      </c>
      <c r="I6" s="13" t="e">
        <f ca="1">I2+I4</f>
        <v>#REF!</v>
      </c>
      <c r="J6" s="13" t="e">
        <f t="shared" ref="J6" ca="1" si="2">H6-I6</f>
        <v>#REF!</v>
      </c>
      <c r="K6" s="1"/>
      <c r="L6" s="1"/>
      <c r="M6" s="1"/>
    </row>
    <row r="7" spans="1:13" x14ac:dyDescent="0.25">
      <c r="A7" s="51" t="s">
        <v>130</v>
      </c>
      <c r="B7" s="51" t="s">
        <v>131</v>
      </c>
      <c r="C7" s="51" t="s">
        <v>132</v>
      </c>
      <c r="D7" s="51" t="s">
        <v>133</v>
      </c>
      <c r="E7" s="47" t="s">
        <v>120</v>
      </c>
      <c r="F7" s="47" t="s">
        <v>121</v>
      </c>
      <c r="G7" s="10" t="s">
        <v>9</v>
      </c>
      <c r="H7" s="19" t="e">
        <f ca="1">H6/B5</f>
        <v>#REF!</v>
      </c>
      <c r="I7" s="19" t="e">
        <f ca="1">I6/B5</f>
        <v>#REF!</v>
      </c>
      <c r="J7" s="13"/>
      <c r="K7" s="1"/>
      <c r="L7" s="1" t="s">
        <v>57</v>
      </c>
      <c r="M7" s="29" t="s">
        <v>49</v>
      </c>
    </row>
    <row r="8" spans="1:13" x14ac:dyDescent="0.25">
      <c r="A8" s="10" t="s">
        <v>134</v>
      </c>
      <c r="B8" s="52"/>
      <c r="C8" s="25"/>
      <c r="D8" s="25"/>
      <c r="E8" s="43" t="e">
        <f ca="1">VLOOKUP(B8,INDIRECT(A8),COLUMN(resultat!D:D),FALSE)</f>
        <v>#REF!</v>
      </c>
      <c r="F8" s="43" t="e">
        <f ca="1">VLOOKUP(B8,INDIRECT(A8),COLUMN(resultat!E2),FALSE)</f>
        <v>#REF!</v>
      </c>
      <c r="G8" s="1"/>
      <c r="H8" s="1"/>
      <c r="I8" s="1"/>
      <c r="J8" s="1"/>
      <c r="K8" s="1"/>
      <c r="L8" s="1" t="s">
        <v>57</v>
      </c>
      <c r="M8" s="12" t="s">
        <v>50</v>
      </c>
    </row>
    <row r="9" spans="1:13" x14ac:dyDescent="0.25">
      <c r="A9" s="10" t="s">
        <v>135</v>
      </c>
      <c r="B9" s="52"/>
      <c r="C9" s="25"/>
      <c r="D9" s="25"/>
      <c r="E9" s="43"/>
      <c r="F9" s="10"/>
      <c r="G9" s="10" t="s">
        <v>6</v>
      </c>
      <c r="H9" s="56" t="s">
        <v>0</v>
      </c>
      <c r="I9" s="60"/>
      <c r="J9" s="57"/>
      <c r="K9" s="1"/>
      <c r="L9" s="1" t="s">
        <v>57</v>
      </c>
      <c r="M9" s="12" t="s">
        <v>51</v>
      </c>
    </row>
    <row r="10" spans="1:13" x14ac:dyDescent="0.25">
      <c r="A10" s="10" t="s">
        <v>136</v>
      </c>
      <c r="B10" s="52"/>
      <c r="C10" s="25"/>
      <c r="D10" s="25"/>
      <c r="E10" s="43"/>
      <c r="F10" s="10"/>
      <c r="G10" s="10" t="s">
        <v>7</v>
      </c>
      <c r="H10" s="13">
        <v>165</v>
      </c>
      <c r="I10" s="35">
        <v>170</v>
      </c>
      <c r="J10" s="35">
        <v>-5</v>
      </c>
      <c r="K10" s="1"/>
      <c r="L10" s="1" t="s">
        <v>57</v>
      </c>
      <c r="M10" s="12" t="s">
        <v>48</v>
      </c>
    </row>
    <row r="11" spans="1:13" x14ac:dyDescent="0.25">
      <c r="A11" s="10" t="s">
        <v>137</v>
      </c>
      <c r="B11" s="52"/>
      <c r="C11" s="25"/>
      <c r="D11" s="25"/>
      <c r="E11" s="43"/>
      <c r="F11" s="10"/>
      <c r="G11" s="10" t="s">
        <v>9</v>
      </c>
      <c r="H11" s="19">
        <v>23.571428571428573</v>
      </c>
      <c r="I11" s="19">
        <v>24.285714285714285</v>
      </c>
      <c r="J11" s="13"/>
      <c r="K11" s="1"/>
      <c r="L11" s="1" t="s">
        <v>57</v>
      </c>
      <c r="M11" s="12" t="s">
        <v>52</v>
      </c>
    </row>
    <row r="12" spans="1:13" x14ac:dyDescent="0.25">
      <c r="A12" s="10" t="s">
        <v>138</v>
      </c>
      <c r="B12" s="52"/>
      <c r="C12" s="25"/>
      <c r="D12" s="25"/>
      <c r="E12" s="43"/>
      <c r="F12" s="10"/>
      <c r="G12" s="10" t="s">
        <v>8</v>
      </c>
      <c r="H12" s="35">
        <v>154</v>
      </c>
      <c r="I12" s="35">
        <v>275</v>
      </c>
      <c r="J12" s="13">
        <v>-121</v>
      </c>
      <c r="K12" s="1"/>
      <c r="L12" s="1" t="s">
        <v>57</v>
      </c>
      <c r="M12" s="12" t="s">
        <v>53</v>
      </c>
    </row>
    <row r="13" spans="1:13" x14ac:dyDescent="0.25">
      <c r="A13" s="10" t="s">
        <v>139</v>
      </c>
      <c r="B13" s="52"/>
      <c r="C13" s="25"/>
      <c r="D13" s="25"/>
      <c r="E13" s="43"/>
      <c r="F13" s="10"/>
      <c r="G13" s="10" t="s">
        <v>9</v>
      </c>
      <c r="H13" s="19">
        <v>15.4</v>
      </c>
      <c r="I13" s="19">
        <v>27.5</v>
      </c>
      <c r="J13" s="13"/>
      <c r="K13" s="1"/>
      <c r="L13" s="1" t="s">
        <v>57</v>
      </c>
      <c r="M13" s="12" t="s">
        <v>54</v>
      </c>
    </row>
    <row r="14" spans="1:13" x14ac:dyDescent="0.25">
      <c r="A14" s="10" t="s">
        <v>140</v>
      </c>
      <c r="B14" s="52"/>
      <c r="C14" s="25"/>
      <c r="D14" s="25"/>
      <c r="E14" s="43"/>
      <c r="F14" s="10"/>
      <c r="G14" s="10" t="s">
        <v>10</v>
      </c>
      <c r="H14" s="13">
        <v>319</v>
      </c>
      <c r="I14" s="13">
        <v>445</v>
      </c>
      <c r="J14" s="13">
        <v>-126</v>
      </c>
      <c r="K14" s="1"/>
      <c r="L14" s="1" t="s">
        <v>57</v>
      </c>
      <c r="M14" s="12" t="s">
        <v>55</v>
      </c>
    </row>
    <row r="15" spans="1:13" x14ac:dyDescent="0.25">
      <c r="A15" s="10" t="s">
        <v>141</v>
      </c>
      <c r="B15" s="52"/>
      <c r="C15" s="25"/>
      <c r="D15" s="25"/>
      <c r="E15" s="43"/>
      <c r="F15" s="10"/>
      <c r="G15" s="10" t="s">
        <v>9</v>
      </c>
      <c r="H15" s="19">
        <v>18.764705882352942</v>
      </c>
      <c r="I15" s="19">
        <v>26.176470588235293</v>
      </c>
      <c r="J15" s="13"/>
      <c r="K15" s="1"/>
      <c r="L15" s="1" t="s">
        <v>57</v>
      </c>
      <c r="M15" s="12" t="s">
        <v>56</v>
      </c>
    </row>
    <row r="16" spans="1:13" x14ac:dyDescent="0.25">
      <c r="A16" s="10" t="s">
        <v>142</v>
      </c>
      <c r="B16" s="52"/>
      <c r="C16" s="25"/>
      <c r="D16" s="25"/>
      <c r="E16" s="43"/>
      <c r="F16" s="10"/>
      <c r="G16" s="1"/>
      <c r="H16" s="1"/>
      <c r="I16" s="1"/>
      <c r="J16" s="1"/>
      <c r="K16" s="1"/>
      <c r="L16" s="1" t="s">
        <v>57</v>
      </c>
      <c r="M16" s="12" t="s">
        <v>58</v>
      </c>
    </row>
    <row r="17" spans="1:13" x14ac:dyDescent="0.25">
      <c r="A17" s="10" t="s">
        <v>143</v>
      </c>
      <c r="B17" s="52"/>
      <c r="C17" s="25"/>
      <c r="D17" s="25"/>
      <c r="E17" s="43"/>
      <c r="F17" s="10"/>
      <c r="G17" s="10" t="s">
        <v>6</v>
      </c>
      <c r="H17" s="56"/>
      <c r="I17" s="60"/>
      <c r="J17" s="57"/>
      <c r="K17" s="1"/>
      <c r="L17" s="1" t="s">
        <v>57</v>
      </c>
      <c r="M17" s="12" t="s">
        <v>59</v>
      </c>
    </row>
    <row r="18" spans="1:13" x14ac:dyDescent="0.25">
      <c r="A18" s="10" t="s">
        <v>144</v>
      </c>
      <c r="B18" s="52"/>
      <c r="C18" s="25"/>
      <c r="D18" s="25"/>
      <c r="E18" s="43"/>
      <c r="F18" s="10"/>
      <c r="G18" s="10" t="s">
        <v>7</v>
      </c>
      <c r="H18" s="13"/>
      <c r="I18" s="35"/>
      <c r="J18" s="35"/>
      <c r="K18" s="1"/>
      <c r="L18" s="1" t="s">
        <v>57</v>
      </c>
      <c r="M18" s="12" t="s">
        <v>60</v>
      </c>
    </row>
    <row r="19" spans="1:13" x14ac:dyDescent="0.25">
      <c r="A19" s="10" t="s">
        <v>145</v>
      </c>
      <c r="B19" s="52"/>
      <c r="C19" s="25"/>
      <c r="D19" s="25"/>
      <c r="E19" s="43"/>
      <c r="F19" s="10"/>
      <c r="G19" s="10" t="s">
        <v>9</v>
      </c>
      <c r="H19" s="19"/>
      <c r="I19" s="19"/>
      <c r="J19" s="13"/>
      <c r="K19" s="1"/>
      <c r="L19" s="1" t="s">
        <v>57</v>
      </c>
      <c r="M19" s="12" t="s">
        <v>61</v>
      </c>
    </row>
    <row r="20" spans="1:13" x14ac:dyDescent="0.25">
      <c r="A20" s="10" t="s">
        <v>146</v>
      </c>
      <c r="B20" s="52"/>
      <c r="C20" s="25"/>
      <c r="D20" s="25"/>
      <c r="E20" s="43"/>
      <c r="F20" s="10"/>
      <c r="G20" s="10" t="s">
        <v>8</v>
      </c>
      <c r="H20" s="35"/>
      <c r="I20" s="35"/>
      <c r="J20" s="13"/>
      <c r="K20" s="1"/>
      <c r="L20" s="1"/>
      <c r="M20" s="1"/>
    </row>
    <row r="21" spans="1:13" x14ac:dyDescent="0.25">
      <c r="A21" s="10" t="s">
        <v>147</v>
      </c>
      <c r="B21" s="52"/>
      <c r="C21" s="25"/>
      <c r="D21" s="25"/>
      <c r="E21" s="43"/>
      <c r="F21" s="10"/>
      <c r="G21" s="10" t="s">
        <v>9</v>
      </c>
      <c r="H21" s="19"/>
      <c r="I21" s="19"/>
      <c r="J21" s="13"/>
      <c r="K21" s="1"/>
      <c r="L21" s="1"/>
      <c r="M21" s="1"/>
    </row>
    <row r="22" spans="1:13" x14ac:dyDescent="0.25">
      <c r="A22" s="10" t="s">
        <v>148</v>
      </c>
      <c r="B22" s="52"/>
      <c r="C22" s="25"/>
      <c r="D22" s="25"/>
      <c r="E22" s="43"/>
      <c r="F22" s="10"/>
      <c r="G22" s="10" t="s">
        <v>10</v>
      </c>
      <c r="H22" s="13"/>
      <c r="I22" s="13"/>
      <c r="J22" s="13"/>
      <c r="K22" s="1"/>
      <c r="L22" s="1"/>
      <c r="M22" s="1"/>
    </row>
    <row r="23" spans="1:13" x14ac:dyDescent="0.25">
      <c r="A23" s="10" t="s">
        <v>149</v>
      </c>
      <c r="B23" s="52"/>
      <c r="C23" s="25"/>
      <c r="D23" s="25"/>
      <c r="E23" s="43"/>
      <c r="F23" s="10"/>
      <c r="G23" s="10" t="s">
        <v>9</v>
      </c>
      <c r="H23" s="19"/>
      <c r="I23" s="19"/>
      <c r="J23" s="13"/>
      <c r="K23" s="1"/>
      <c r="L23" s="1"/>
      <c r="M23" s="1"/>
    </row>
    <row r="24" spans="1:13" x14ac:dyDescent="0.25">
      <c r="A24" s="10" t="s">
        <v>150</v>
      </c>
      <c r="B24" s="52"/>
      <c r="C24" s="25"/>
      <c r="D24" s="25"/>
      <c r="E24" s="43"/>
      <c r="F24" s="10"/>
      <c r="G24" s="1"/>
      <c r="H24" s="1"/>
      <c r="I24" s="1"/>
      <c r="J24" s="1"/>
      <c r="K24" s="1"/>
      <c r="L24" s="1"/>
      <c r="M24" s="1"/>
    </row>
    <row r="25" spans="1:13" x14ac:dyDescent="0.25">
      <c r="A25" s="10" t="s">
        <v>151</v>
      </c>
      <c r="B25" s="52"/>
      <c r="C25" s="25"/>
      <c r="D25" s="25"/>
      <c r="E25" s="43"/>
      <c r="F25" s="10"/>
      <c r="G25" s="10" t="s">
        <v>6</v>
      </c>
      <c r="H25" s="33"/>
      <c r="I25" s="36"/>
      <c r="J25" s="34"/>
      <c r="K25" s="1"/>
      <c r="L25" s="1"/>
      <c r="M25" s="1"/>
    </row>
    <row r="26" spans="1:13" x14ac:dyDescent="0.25">
      <c r="A26" s="10" t="s">
        <v>152</v>
      </c>
      <c r="B26" s="52"/>
      <c r="C26" s="25"/>
      <c r="D26" s="25"/>
      <c r="E26" s="43"/>
      <c r="F26" s="10"/>
      <c r="G26" s="10" t="s">
        <v>7</v>
      </c>
      <c r="H26" s="13"/>
      <c r="I26" s="35"/>
      <c r="J26" s="35"/>
      <c r="K26" s="1"/>
      <c r="L26" s="1"/>
      <c r="M26" s="1"/>
    </row>
    <row r="27" spans="1:13" x14ac:dyDescent="0.25">
      <c r="A27" s="10" t="s">
        <v>153</v>
      </c>
      <c r="B27" s="52"/>
      <c r="C27" s="25"/>
      <c r="D27" s="25"/>
      <c r="E27" s="43"/>
      <c r="F27" s="10"/>
      <c r="G27" s="10" t="s">
        <v>9</v>
      </c>
      <c r="H27" s="19"/>
      <c r="I27" s="19"/>
      <c r="J27" s="13"/>
      <c r="K27" s="1"/>
      <c r="L27" s="1"/>
      <c r="M27" s="1"/>
    </row>
    <row r="28" spans="1:13" x14ac:dyDescent="0.25">
      <c r="A28" s="10" t="s">
        <v>154</v>
      </c>
      <c r="B28" s="52"/>
      <c r="C28" s="25"/>
      <c r="D28" s="25"/>
      <c r="E28" s="43"/>
      <c r="F28" s="10"/>
      <c r="G28" s="10" t="s">
        <v>8</v>
      </c>
      <c r="H28" s="35"/>
      <c r="I28" s="35"/>
      <c r="J28" s="13"/>
      <c r="K28" s="1"/>
      <c r="L28" s="1"/>
      <c r="M28" s="1"/>
    </row>
    <row r="29" spans="1:13" x14ac:dyDescent="0.25">
      <c r="A29" s="10" t="s">
        <v>155</v>
      </c>
      <c r="B29" s="52"/>
      <c r="C29" s="25"/>
      <c r="D29" s="25"/>
      <c r="E29" s="43"/>
      <c r="F29" s="10"/>
      <c r="G29" s="10" t="s">
        <v>9</v>
      </c>
      <c r="H29" s="19"/>
      <c r="I29" s="19"/>
      <c r="J29" s="13"/>
      <c r="K29" s="1"/>
      <c r="L29" s="1"/>
      <c r="M29" s="1"/>
    </row>
    <row r="30" spans="1:13" x14ac:dyDescent="0.25">
      <c r="A30" s="10" t="s">
        <v>156</v>
      </c>
      <c r="B30" s="52"/>
      <c r="C30" s="25"/>
      <c r="D30" s="25"/>
      <c r="E30" s="43"/>
      <c r="F30" s="10"/>
      <c r="G30" s="10" t="s">
        <v>10</v>
      </c>
      <c r="H30" s="13"/>
      <c r="I30" s="13"/>
      <c r="J30" s="13"/>
      <c r="K30" s="1"/>
      <c r="L30" s="1"/>
      <c r="M30" s="1"/>
    </row>
    <row r="31" spans="1:13" x14ac:dyDescent="0.25">
      <c r="A31" s="10" t="s">
        <v>157</v>
      </c>
      <c r="B31" s="52"/>
      <c r="C31" s="25"/>
      <c r="D31" s="25"/>
      <c r="E31" s="43"/>
      <c r="F31" s="10"/>
      <c r="G31" s="10" t="s">
        <v>9</v>
      </c>
      <c r="H31" s="19"/>
      <c r="I31" s="19"/>
      <c r="J31" s="13"/>
      <c r="K31" s="1"/>
      <c r="L31" s="1"/>
      <c r="M31" s="1"/>
    </row>
    <row r="32" spans="1:13" x14ac:dyDescent="0.25">
      <c r="A32" s="10" t="s">
        <v>158</v>
      </c>
      <c r="B32" s="52"/>
      <c r="C32" s="25"/>
      <c r="D32" s="25"/>
      <c r="E32" s="43"/>
      <c r="F32" s="10"/>
      <c r="G32" s="1"/>
      <c r="H32" s="1"/>
      <c r="I32" s="1"/>
      <c r="J32" s="1"/>
      <c r="K32" s="1"/>
      <c r="L32" s="1"/>
      <c r="M32" s="1"/>
    </row>
    <row r="33" spans="1:13" x14ac:dyDescent="0.25">
      <c r="A33" s="10" t="s">
        <v>159</v>
      </c>
      <c r="B33" s="52"/>
      <c r="C33" s="25"/>
      <c r="D33" s="25"/>
      <c r="E33" s="43"/>
      <c r="F33" s="10"/>
      <c r="G33" s="1"/>
      <c r="H33" s="1"/>
      <c r="I33" s="1"/>
      <c r="J33" s="1"/>
      <c r="K33" s="1"/>
      <c r="L33" s="1"/>
      <c r="M33" s="1"/>
    </row>
    <row r="34" spans="1:13" x14ac:dyDescent="0.25">
      <c r="A34" s="10"/>
      <c r="B34" s="43"/>
      <c r="C34" s="25" t="e">
        <f ca="1">VLOOKUP($E34,INDIRECT($A34),COLUMN(#REF!),FALSE)</f>
        <v>#REF!</v>
      </c>
      <c r="D34" s="25" t="e">
        <f ca="1">VLOOKUP($E34,INDIRECT($A34),COLUMN(#REF!),FALSE)</f>
        <v>#REF!</v>
      </c>
      <c r="E34" s="43" t="s">
        <v>57</v>
      </c>
      <c r="F34" s="1"/>
      <c r="G34" s="1"/>
      <c r="H34" s="1"/>
      <c r="I34" s="1"/>
      <c r="J34" s="1"/>
      <c r="K34" s="1"/>
      <c r="L34" s="1"/>
      <c r="M34" s="1"/>
    </row>
    <row r="35" spans="1:13" x14ac:dyDescent="0.25">
      <c r="A35" s="10"/>
      <c r="B35" s="43"/>
      <c r="C35" s="25" t="e">
        <f ca="1">VLOOKUP($E35,INDIRECT($A35),COLUMN(#REF!),FALSE)</f>
        <v>#REF!</v>
      </c>
      <c r="D35" s="25" t="e">
        <f ca="1">VLOOKUP($E35,INDIRECT($A35),COLUMN(#REF!),FALSE)</f>
        <v>#REF!</v>
      </c>
      <c r="E35" s="43" t="s">
        <v>57</v>
      </c>
      <c r="F35" s="1"/>
      <c r="G35" s="1"/>
      <c r="H35" s="1"/>
      <c r="I35" s="1"/>
      <c r="J35" s="1"/>
      <c r="K35" s="1"/>
      <c r="L35" s="1"/>
      <c r="M35" s="1"/>
    </row>
    <row r="36" spans="1:13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</row>
    <row r="37" spans="1:13" x14ac:dyDescent="0.25">
      <c r="A37" s="56" t="s">
        <v>16</v>
      </c>
      <c r="B37" s="57"/>
      <c r="C37" s="27" t="s">
        <v>17</v>
      </c>
      <c r="D37" s="27" t="s">
        <v>18</v>
      </c>
      <c r="E37" s="27" t="s">
        <v>19</v>
      </c>
      <c r="F37" s="27" t="s">
        <v>20</v>
      </c>
      <c r="G37" s="27" t="s">
        <v>21</v>
      </c>
      <c r="H37" s="27" t="s">
        <v>22</v>
      </c>
      <c r="I37" s="27" t="s">
        <v>23</v>
      </c>
      <c r="J37" s="27" t="s">
        <v>21</v>
      </c>
      <c r="K37" s="27" t="s">
        <v>11</v>
      </c>
      <c r="L37" s="27" t="s">
        <v>21</v>
      </c>
    </row>
    <row r="38" spans="1:13" x14ac:dyDescent="0.25">
      <c r="A38" s="2" t="s">
        <v>32</v>
      </c>
      <c r="B38" s="35" t="s">
        <v>14</v>
      </c>
      <c r="C38" s="35">
        <v>13</v>
      </c>
      <c r="D38" s="35">
        <v>5</v>
      </c>
      <c r="E38" s="35">
        <v>3</v>
      </c>
      <c r="F38" s="20">
        <f t="shared" ref="F38:F50" si="3">(D38+E38)/C38</f>
        <v>0.61538461538461542</v>
      </c>
      <c r="G38" s="35">
        <v>1</v>
      </c>
      <c r="H38" s="35">
        <v>4</v>
      </c>
      <c r="I38" s="20">
        <f t="shared" ref="I38:I50" si="4">(G38+H38)/C38</f>
        <v>0.38461538461538464</v>
      </c>
      <c r="J38" s="35"/>
      <c r="K38" s="22">
        <f t="shared" ref="K38:K50" si="5">100%-(F38+I38)</f>
        <v>0</v>
      </c>
      <c r="L38" s="23">
        <f t="shared" ref="L38:L50" si="6">SUM(F38+I38+K38)</f>
        <v>1</v>
      </c>
    </row>
    <row r="39" spans="1:13" x14ac:dyDescent="0.25">
      <c r="A39" s="2" t="s">
        <v>32</v>
      </c>
      <c r="B39" s="2" t="s">
        <v>24</v>
      </c>
      <c r="C39" s="35">
        <v>18</v>
      </c>
      <c r="D39" s="35">
        <v>8</v>
      </c>
      <c r="E39" s="35">
        <v>1</v>
      </c>
      <c r="F39" s="20">
        <f t="shared" si="3"/>
        <v>0.5</v>
      </c>
      <c r="G39" s="35">
        <v>1</v>
      </c>
      <c r="H39" s="35">
        <v>8</v>
      </c>
      <c r="I39" s="20">
        <f t="shared" si="4"/>
        <v>0.5</v>
      </c>
      <c r="J39" s="35"/>
      <c r="K39" s="22">
        <f t="shared" si="5"/>
        <v>0</v>
      </c>
      <c r="L39" s="23">
        <f t="shared" si="6"/>
        <v>1</v>
      </c>
    </row>
    <row r="40" spans="1:13" x14ac:dyDescent="0.25">
      <c r="A40" s="2" t="s">
        <v>32</v>
      </c>
      <c r="B40" s="35" t="s">
        <v>25</v>
      </c>
      <c r="C40" s="35">
        <v>17</v>
      </c>
      <c r="D40" s="35">
        <v>7</v>
      </c>
      <c r="E40" s="35">
        <v>1</v>
      </c>
      <c r="F40" s="20">
        <f t="shared" si="3"/>
        <v>0.47058823529411764</v>
      </c>
      <c r="G40" s="35">
        <v>1</v>
      </c>
      <c r="H40" s="35">
        <v>8</v>
      </c>
      <c r="I40" s="20">
        <f t="shared" si="4"/>
        <v>0.52941176470588236</v>
      </c>
      <c r="J40" s="35">
        <v>1</v>
      </c>
      <c r="K40" s="22">
        <f t="shared" si="5"/>
        <v>0</v>
      </c>
      <c r="L40" s="23">
        <f t="shared" si="6"/>
        <v>1</v>
      </c>
    </row>
    <row r="41" spans="1:13" x14ac:dyDescent="0.25">
      <c r="A41" s="2" t="s">
        <v>32</v>
      </c>
      <c r="B41" s="2" t="s">
        <v>26</v>
      </c>
      <c r="C41" s="35">
        <v>19</v>
      </c>
      <c r="D41" s="35">
        <v>8</v>
      </c>
      <c r="E41" s="35">
        <v>0</v>
      </c>
      <c r="F41" s="20">
        <f t="shared" si="3"/>
        <v>0.42105263157894735</v>
      </c>
      <c r="G41" s="35">
        <v>1</v>
      </c>
      <c r="H41" s="35">
        <v>10</v>
      </c>
      <c r="I41" s="20">
        <f t="shared" si="4"/>
        <v>0.57894736842105265</v>
      </c>
      <c r="J41" s="35"/>
      <c r="K41" s="22">
        <f t="shared" si="5"/>
        <v>0</v>
      </c>
      <c r="L41" s="23">
        <f t="shared" si="6"/>
        <v>1</v>
      </c>
    </row>
    <row r="42" spans="1:13" x14ac:dyDescent="0.25">
      <c r="A42" s="2" t="s">
        <v>32</v>
      </c>
      <c r="B42" s="35" t="s">
        <v>45</v>
      </c>
      <c r="C42" s="35">
        <v>23</v>
      </c>
      <c r="D42" s="35">
        <v>10</v>
      </c>
      <c r="E42" s="35">
        <v>3</v>
      </c>
      <c r="F42" s="20">
        <f t="shared" si="3"/>
        <v>0.56521739130434778</v>
      </c>
      <c r="G42" s="35">
        <v>0</v>
      </c>
      <c r="H42" s="35">
        <v>9</v>
      </c>
      <c r="I42" s="20">
        <f t="shared" si="4"/>
        <v>0.39130434782608697</v>
      </c>
      <c r="J42" s="35">
        <v>1</v>
      </c>
      <c r="K42" s="22">
        <f t="shared" si="5"/>
        <v>4.3478260869565188E-2</v>
      </c>
      <c r="L42" s="23">
        <f t="shared" si="6"/>
        <v>1</v>
      </c>
    </row>
    <row r="43" spans="1:13" x14ac:dyDescent="0.25">
      <c r="A43" s="2" t="s">
        <v>32</v>
      </c>
      <c r="B43" s="35" t="s">
        <v>28</v>
      </c>
      <c r="C43" s="35">
        <v>25</v>
      </c>
      <c r="D43" s="35">
        <v>6</v>
      </c>
      <c r="E43" s="35">
        <v>1</v>
      </c>
      <c r="F43" s="20">
        <f t="shared" si="3"/>
        <v>0.28000000000000003</v>
      </c>
      <c r="G43" s="35">
        <v>5</v>
      </c>
      <c r="H43" s="35">
        <v>11</v>
      </c>
      <c r="I43" s="20">
        <f t="shared" si="4"/>
        <v>0.64</v>
      </c>
      <c r="J43" s="35">
        <v>2</v>
      </c>
      <c r="K43" s="22">
        <f t="shared" si="5"/>
        <v>7.999999999999996E-2</v>
      </c>
      <c r="L43" s="23">
        <f t="shared" si="6"/>
        <v>1</v>
      </c>
    </row>
    <row r="44" spans="1:13" x14ac:dyDescent="0.25">
      <c r="A44" s="2" t="s">
        <v>32</v>
      </c>
      <c r="B44" s="35" t="s">
        <v>29</v>
      </c>
      <c r="C44" s="35">
        <v>14</v>
      </c>
      <c r="D44" s="35">
        <v>6</v>
      </c>
      <c r="E44" s="35">
        <v>1</v>
      </c>
      <c r="F44" s="20">
        <f t="shared" si="3"/>
        <v>0.5</v>
      </c>
      <c r="G44" s="35">
        <v>1</v>
      </c>
      <c r="H44" s="35">
        <v>4</v>
      </c>
      <c r="I44" s="20">
        <f t="shared" si="4"/>
        <v>0.35714285714285715</v>
      </c>
      <c r="J44" s="35">
        <v>2</v>
      </c>
      <c r="K44" s="22">
        <f t="shared" si="5"/>
        <v>0.14285714285714279</v>
      </c>
      <c r="L44" s="23">
        <f t="shared" si="6"/>
        <v>1</v>
      </c>
    </row>
    <row r="45" spans="1:13" x14ac:dyDescent="0.25">
      <c r="A45" s="2" t="s">
        <v>32</v>
      </c>
      <c r="B45" s="35" t="s">
        <v>30</v>
      </c>
      <c r="C45" s="35">
        <v>11</v>
      </c>
      <c r="D45" s="35">
        <v>3</v>
      </c>
      <c r="E45" s="35">
        <v>0</v>
      </c>
      <c r="F45" s="20">
        <f t="shared" si="3"/>
        <v>0.27272727272727271</v>
      </c>
      <c r="G45" s="35">
        <v>2</v>
      </c>
      <c r="H45" s="35">
        <v>6</v>
      </c>
      <c r="I45" s="20">
        <f t="shared" si="4"/>
        <v>0.72727272727272729</v>
      </c>
      <c r="J45" s="35"/>
      <c r="K45" s="22">
        <f t="shared" si="5"/>
        <v>0</v>
      </c>
      <c r="L45" s="23">
        <f t="shared" si="6"/>
        <v>1</v>
      </c>
    </row>
    <row r="46" spans="1:13" x14ac:dyDescent="0.25">
      <c r="A46" s="2" t="s">
        <v>32</v>
      </c>
      <c r="B46" s="35" t="s">
        <v>31</v>
      </c>
      <c r="C46" s="35">
        <v>23</v>
      </c>
      <c r="D46" s="35">
        <v>9</v>
      </c>
      <c r="E46" s="35">
        <v>0</v>
      </c>
      <c r="F46" s="20">
        <f t="shared" si="3"/>
        <v>0.39130434782608697</v>
      </c>
      <c r="G46" s="35">
        <v>1</v>
      </c>
      <c r="H46" s="35">
        <v>11</v>
      </c>
      <c r="I46" s="20">
        <f t="shared" si="4"/>
        <v>0.52173913043478259</v>
      </c>
      <c r="J46" s="35">
        <v>2</v>
      </c>
      <c r="K46" s="22">
        <f t="shared" si="5"/>
        <v>8.6956521739130377E-2</v>
      </c>
      <c r="L46" s="23">
        <f t="shared" si="6"/>
        <v>1</v>
      </c>
    </row>
    <row r="47" spans="1:13" x14ac:dyDescent="0.25">
      <c r="A47" s="2" t="s">
        <v>32</v>
      </c>
      <c r="B47" s="35" t="s">
        <v>33</v>
      </c>
      <c r="C47" s="35">
        <v>9</v>
      </c>
      <c r="D47" s="35">
        <v>4</v>
      </c>
      <c r="E47" s="35">
        <v>2</v>
      </c>
      <c r="F47" s="20">
        <f t="shared" si="3"/>
        <v>0.66666666666666663</v>
      </c>
      <c r="G47" s="35">
        <v>1</v>
      </c>
      <c r="H47" s="35">
        <v>2</v>
      </c>
      <c r="I47" s="20">
        <f t="shared" si="4"/>
        <v>0.33333333333333331</v>
      </c>
      <c r="J47" s="35"/>
      <c r="K47" s="22">
        <f t="shared" si="5"/>
        <v>0</v>
      </c>
      <c r="L47" s="23">
        <f t="shared" si="6"/>
        <v>1</v>
      </c>
    </row>
    <row r="48" spans="1:13" x14ac:dyDescent="0.25">
      <c r="A48" s="2" t="s">
        <v>32</v>
      </c>
      <c r="B48" s="35" t="s">
        <v>34</v>
      </c>
      <c r="C48" s="35">
        <v>22</v>
      </c>
      <c r="D48" s="35">
        <v>7</v>
      </c>
      <c r="E48" s="35">
        <v>2</v>
      </c>
      <c r="F48" s="20">
        <f t="shared" si="3"/>
        <v>0.40909090909090912</v>
      </c>
      <c r="G48" s="35">
        <v>5</v>
      </c>
      <c r="H48" s="35">
        <v>8</v>
      </c>
      <c r="I48" s="20">
        <f t="shared" si="4"/>
        <v>0.59090909090909094</v>
      </c>
      <c r="J48" s="35"/>
      <c r="K48" s="22">
        <f t="shared" si="5"/>
        <v>0</v>
      </c>
      <c r="L48" s="23">
        <f t="shared" si="6"/>
        <v>1</v>
      </c>
    </row>
    <row r="49" spans="1:12" x14ac:dyDescent="0.25">
      <c r="A49" s="2" t="s">
        <v>32</v>
      </c>
      <c r="B49" s="35" t="s">
        <v>15</v>
      </c>
      <c r="C49" s="35">
        <v>25</v>
      </c>
      <c r="D49" s="35">
        <v>9</v>
      </c>
      <c r="E49" s="35">
        <v>4</v>
      </c>
      <c r="F49" s="20">
        <f t="shared" si="3"/>
        <v>0.52</v>
      </c>
      <c r="G49" s="35">
        <v>3</v>
      </c>
      <c r="H49" s="35">
        <v>7</v>
      </c>
      <c r="I49" s="20">
        <f t="shared" si="4"/>
        <v>0.4</v>
      </c>
      <c r="J49" s="35">
        <v>2</v>
      </c>
      <c r="K49" s="22">
        <f t="shared" si="5"/>
        <v>7.999999999999996E-2</v>
      </c>
      <c r="L49" s="23">
        <f t="shared" si="6"/>
        <v>1</v>
      </c>
    </row>
    <row r="50" spans="1:12" x14ac:dyDescent="0.25">
      <c r="A50" s="2" t="s">
        <v>32</v>
      </c>
      <c r="B50" s="35" t="s">
        <v>35</v>
      </c>
      <c r="C50" s="35">
        <v>23</v>
      </c>
      <c r="D50" s="35">
        <v>4</v>
      </c>
      <c r="E50" s="35">
        <v>0</v>
      </c>
      <c r="F50" s="20">
        <f t="shared" si="3"/>
        <v>0.17391304347826086</v>
      </c>
      <c r="G50" s="35">
        <v>7</v>
      </c>
      <c r="H50" s="35">
        <v>10</v>
      </c>
      <c r="I50" s="20">
        <f t="shared" si="4"/>
        <v>0.73913043478260865</v>
      </c>
      <c r="J50" s="35">
        <v>2</v>
      </c>
      <c r="K50" s="22">
        <f t="shared" si="5"/>
        <v>8.6956521739130488E-2</v>
      </c>
      <c r="L50" s="23">
        <f t="shared" si="6"/>
        <v>1</v>
      </c>
    </row>
  </sheetData>
  <mergeCells count="7">
    <mergeCell ref="L1:M1"/>
    <mergeCell ref="H9:J9"/>
    <mergeCell ref="H17:J17"/>
    <mergeCell ref="A37:B37"/>
    <mergeCell ref="A1:A2"/>
    <mergeCell ref="B1:E1"/>
    <mergeCell ref="H1:J1"/>
  </mergeCells>
  <dataValidations count="2">
    <dataValidation type="list" allowBlank="1" showInputMessage="1" showErrorMessage="1" sqref="M3 B34:B35">
      <formula1>$M$7:$M$19</formula1>
    </dataValidation>
    <dataValidation type="list" allowBlank="1" showInputMessage="1" showErrorMessage="1" sqref="B8:B33">
      <formula1>$N$8:$N$20</formula1>
    </dataValidation>
  </dataValidations>
  <pageMargins left="0.7" right="0.7" top="0.75" bottom="0.75" header="0.3" footer="0.3"/>
  <pageSetup paperSize="9" orientation="portrait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Feuil1!$A$1:$A$26</xm:f>
          </x14:formula1>
          <xm:sqref>A34:A35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M50"/>
  <sheetViews>
    <sheetView zoomScale="85" zoomScaleNormal="85" zoomScalePageLayoutView="85" workbookViewId="0">
      <selection activeCell="A7" sqref="A7:F33"/>
    </sheetView>
  </sheetViews>
  <sheetFormatPr baseColWidth="10" defaultColWidth="10.7109375" defaultRowHeight="15" x14ac:dyDescent="0.25"/>
  <cols>
    <col min="1" max="1" width="13.28515625" bestFit="1" customWidth="1"/>
    <col min="2" max="2" width="13.140625" bestFit="1" customWidth="1"/>
    <col min="3" max="3" width="11.7109375" bestFit="1" customWidth="1"/>
    <col min="4" max="4" width="13.140625" bestFit="1" customWidth="1"/>
    <col min="5" max="5" width="12.5703125" bestFit="1" customWidth="1"/>
    <col min="6" max="6" width="9.5703125" bestFit="1" customWidth="1"/>
    <col min="7" max="7" width="14.42578125" bestFit="1" customWidth="1"/>
    <col min="8" max="8" width="9.7109375" bestFit="1" customWidth="1"/>
    <col min="9" max="9" width="9.5703125" bestFit="1" customWidth="1"/>
    <col min="10" max="10" width="3.7109375" bestFit="1" customWidth="1"/>
    <col min="11" max="11" width="7.140625" bestFit="1" customWidth="1"/>
    <col min="12" max="12" width="9.28515625" bestFit="1" customWidth="1"/>
    <col min="13" max="13" width="12.140625" bestFit="1" customWidth="1"/>
  </cols>
  <sheetData>
    <row r="1" spans="1:13" x14ac:dyDescent="0.25">
      <c r="A1" s="58" t="s">
        <v>58</v>
      </c>
      <c r="B1" s="59" t="s">
        <v>0</v>
      </c>
      <c r="C1" s="59"/>
      <c r="D1" s="59"/>
      <c r="E1" s="59"/>
      <c r="F1" s="16"/>
      <c r="G1" s="10" t="s">
        <v>6</v>
      </c>
      <c r="H1" s="56" t="s">
        <v>88</v>
      </c>
      <c r="I1" s="60"/>
      <c r="J1" s="57"/>
      <c r="K1" s="1"/>
      <c r="L1" s="61" t="s">
        <v>12</v>
      </c>
      <c r="M1" s="62"/>
    </row>
    <row r="2" spans="1:13" x14ac:dyDescent="0.25">
      <c r="A2" s="58"/>
      <c r="B2" s="27" t="s">
        <v>1</v>
      </c>
      <c r="C2" s="27" t="s">
        <v>4</v>
      </c>
      <c r="D2" s="27" t="s">
        <v>43</v>
      </c>
      <c r="E2" s="27" t="s">
        <v>5</v>
      </c>
      <c r="F2" s="17"/>
      <c r="G2" s="10" t="s">
        <v>7</v>
      </c>
      <c r="H2" s="35">
        <f>SUM(C8:C20)</f>
        <v>0</v>
      </c>
      <c r="I2" s="35">
        <f>SUM(D8:D20)</f>
        <v>0</v>
      </c>
      <c r="J2" s="35">
        <f>H2-I2</f>
        <v>0</v>
      </c>
      <c r="K2" s="1"/>
      <c r="L2" s="4" t="s">
        <v>13</v>
      </c>
      <c r="M2" s="5" t="s">
        <v>36</v>
      </c>
    </row>
    <row r="3" spans="1:13" x14ac:dyDescent="0.2">
      <c r="A3" s="10" t="s">
        <v>2</v>
      </c>
      <c r="B3" s="15">
        <v>9</v>
      </c>
      <c r="C3" s="27">
        <v>4</v>
      </c>
      <c r="D3" s="27">
        <v>0</v>
      </c>
      <c r="E3" s="27">
        <v>5</v>
      </c>
      <c r="F3" s="18"/>
      <c r="G3" s="10" t="s">
        <v>9</v>
      </c>
      <c r="H3" s="19">
        <f>H2/B3</f>
        <v>0</v>
      </c>
      <c r="I3" s="19">
        <f>I2/B3</f>
        <v>0</v>
      </c>
      <c r="J3" s="13"/>
      <c r="K3" s="1"/>
      <c r="L3" s="6" t="s">
        <v>58</v>
      </c>
      <c r="M3" s="7" t="s">
        <v>49</v>
      </c>
    </row>
    <row r="4" spans="1:13" x14ac:dyDescent="0.2">
      <c r="A4" s="10" t="s">
        <v>3</v>
      </c>
      <c r="B4" s="15">
        <v>8</v>
      </c>
      <c r="C4" s="27">
        <v>2</v>
      </c>
      <c r="D4" s="27">
        <v>0</v>
      </c>
      <c r="E4" s="27">
        <v>6</v>
      </c>
      <c r="F4" s="18"/>
      <c r="G4" s="10" t="s">
        <v>8</v>
      </c>
      <c r="H4" s="35" t="e">
        <f ca="1">SUM(D23:D35)</f>
        <v>#REF!</v>
      </c>
      <c r="I4" s="35" t="e">
        <f ca="1">SUM(C23:C35)</f>
        <v>#REF!</v>
      </c>
      <c r="J4" s="13" t="e">
        <f t="shared" ref="J4" ca="1" si="0">H4-I4</f>
        <v>#REF!</v>
      </c>
      <c r="K4" s="1"/>
      <c r="L4" s="8">
        <f t="array" ref="L4">INDEX($C$38:$L$50,MATCH(1,($A$38:$A$50=$A$1)*($B$38:$B$50=$M$3),0),4)</f>
        <v>0.72727272727272729</v>
      </c>
      <c r="M4" s="8">
        <f t="array" ref="M4">INDEX($C$38:$L$50,MATCH(1,($A$38:$A$50=$L$3)*($B$38:$B$50=$M$3),0),7)</f>
        <v>0.27272727272727271</v>
      </c>
    </row>
    <row r="5" spans="1:13" x14ac:dyDescent="0.2">
      <c r="A5" s="10" t="s">
        <v>44</v>
      </c>
      <c r="B5" s="15">
        <f>B3+B4</f>
        <v>17</v>
      </c>
      <c r="C5" s="15">
        <f t="shared" ref="C5:E5" si="1">C3+C4</f>
        <v>6</v>
      </c>
      <c r="D5" s="15">
        <f t="shared" si="1"/>
        <v>0</v>
      </c>
      <c r="E5" s="15">
        <f t="shared" si="1"/>
        <v>11</v>
      </c>
      <c r="F5" s="18"/>
      <c r="G5" s="10" t="s">
        <v>9</v>
      </c>
      <c r="H5" s="19" t="e">
        <f ca="1">H4/B4</f>
        <v>#REF!</v>
      </c>
      <c r="I5" s="19" t="e">
        <f ca="1">I4/B4</f>
        <v>#REF!</v>
      </c>
      <c r="J5" s="13"/>
      <c r="K5" s="1"/>
      <c r="L5" s="9">
        <f>100/L4/100</f>
        <v>1.375</v>
      </c>
      <c r="M5" s="9">
        <f>100/M4/100</f>
        <v>3.666666666666667</v>
      </c>
    </row>
    <row r="6" spans="1:13" x14ac:dyDescent="0.2">
      <c r="A6" s="1"/>
      <c r="B6" s="1"/>
      <c r="C6" s="1"/>
      <c r="D6" s="1"/>
      <c r="E6" s="1"/>
      <c r="F6" s="1"/>
      <c r="G6" s="10" t="s">
        <v>10</v>
      </c>
      <c r="H6" s="13" t="e">
        <f ca="1">H2+H4</f>
        <v>#REF!</v>
      </c>
      <c r="I6" s="13" t="e">
        <f ca="1">I2+I4</f>
        <v>#REF!</v>
      </c>
      <c r="J6" s="13" t="e">
        <f t="shared" ref="J6" ca="1" si="2">H6-I6</f>
        <v>#REF!</v>
      </c>
      <c r="K6" s="1"/>
      <c r="L6" s="1"/>
      <c r="M6" s="1"/>
    </row>
    <row r="7" spans="1:13" x14ac:dyDescent="0.25">
      <c r="A7" s="51" t="s">
        <v>130</v>
      </c>
      <c r="B7" s="51" t="s">
        <v>131</v>
      </c>
      <c r="C7" s="51" t="s">
        <v>132</v>
      </c>
      <c r="D7" s="51" t="s">
        <v>133</v>
      </c>
      <c r="E7" s="47" t="s">
        <v>120</v>
      </c>
      <c r="F7" s="47" t="s">
        <v>121</v>
      </c>
      <c r="G7" s="10" t="s">
        <v>9</v>
      </c>
      <c r="H7" s="19" t="e">
        <f ca="1">H6/B5</f>
        <v>#REF!</v>
      </c>
      <c r="I7" s="19" t="e">
        <f ca="1">I6/B5</f>
        <v>#REF!</v>
      </c>
      <c r="J7" s="13"/>
      <c r="K7" s="1"/>
      <c r="L7" s="1" t="s">
        <v>58</v>
      </c>
      <c r="M7" s="29" t="s">
        <v>49</v>
      </c>
    </row>
    <row r="8" spans="1:13" x14ac:dyDescent="0.25">
      <c r="A8" s="10" t="s">
        <v>134</v>
      </c>
      <c r="B8" s="52"/>
      <c r="C8" s="25"/>
      <c r="D8" s="25"/>
      <c r="E8" s="43" t="e">
        <f ca="1">VLOOKUP(B8,INDIRECT(A8),COLUMN(resultat!D:D),FALSE)</f>
        <v>#REF!</v>
      </c>
      <c r="F8" s="43" t="e">
        <f ca="1">VLOOKUP(B8,INDIRECT(A8),COLUMN(resultat!E2),FALSE)</f>
        <v>#REF!</v>
      </c>
      <c r="G8" s="1"/>
      <c r="H8" s="1"/>
      <c r="I8" s="1"/>
      <c r="J8" s="1"/>
      <c r="K8" s="1"/>
      <c r="L8" s="1" t="s">
        <v>58</v>
      </c>
      <c r="M8" s="12" t="s">
        <v>50</v>
      </c>
    </row>
    <row r="9" spans="1:13" x14ac:dyDescent="0.25">
      <c r="A9" s="10" t="s">
        <v>135</v>
      </c>
      <c r="B9" s="52"/>
      <c r="C9" s="25"/>
      <c r="D9" s="25"/>
      <c r="E9" s="43"/>
      <c r="F9" s="10"/>
      <c r="G9" s="10" t="s">
        <v>6</v>
      </c>
      <c r="H9" s="56" t="s">
        <v>0</v>
      </c>
      <c r="I9" s="60"/>
      <c r="J9" s="57"/>
      <c r="K9" s="1"/>
      <c r="L9" s="1" t="s">
        <v>58</v>
      </c>
      <c r="M9" s="12" t="s">
        <v>51</v>
      </c>
    </row>
    <row r="10" spans="1:13" x14ac:dyDescent="0.25">
      <c r="A10" s="10" t="s">
        <v>136</v>
      </c>
      <c r="B10" s="52"/>
      <c r="C10" s="25"/>
      <c r="D10" s="25"/>
      <c r="E10" s="43"/>
      <c r="F10" s="10"/>
      <c r="G10" s="10" t="s">
        <v>7</v>
      </c>
      <c r="H10" s="13">
        <v>142</v>
      </c>
      <c r="I10" s="35">
        <v>195</v>
      </c>
      <c r="J10" s="35">
        <v>-53</v>
      </c>
      <c r="K10" s="1"/>
      <c r="L10" s="1" t="s">
        <v>58</v>
      </c>
      <c r="M10" s="12" t="s">
        <v>48</v>
      </c>
    </row>
    <row r="11" spans="1:13" x14ac:dyDescent="0.25">
      <c r="A11" s="10" t="s">
        <v>137</v>
      </c>
      <c r="B11" s="52"/>
      <c r="C11" s="25"/>
      <c r="D11" s="25"/>
      <c r="E11" s="43"/>
      <c r="F11" s="10"/>
      <c r="G11" s="10" t="s">
        <v>9</v>
      </c>
      <c r="H11" s="19">
        <v>15.777777777777779</v>
      </c>
      <c r="I11" s="19">
        <v>21.666666666666668</v>
      </c>
      <c r="J11" s="13"/>
      <c r="K11" s="1"/>
      <c r="L11" s="1" t="s">
        <v>58</v>
      </c>
      <c r="M11" s="12" t="s">
        <v>52</v>
      </c>
    </row>
    <row r="12" spans="1:13" x14ac:dyDescent="0.25">
      <c r="A12" s="10" t="s">
        <v>138</v>
      </c>
      <c r="B12" s="52"/>
      <c r="C12" s="25"/>
      <c r="D12" s="25"/>
      <c r="E12" s="43"/>
      <c r="F12" s="10"/>
      <c r="G12" s="10" t="s">
        <v>8</v>
      </c>
      <c r="H12" s="35">
        <v>159</v>
      </c>
      <c r="I12" s="35">
        <v>205</v>
      </c>
      <c r="J12" s="13">
        <v>-46</v>
      </c>
      <c r="K12" s="1"/>
      <c r="L12" s="1" t="s">
        <v>58</v>
      </c>
      <c r="M12" s="12" t="s">
        <v>53</v>
      </c>
    </row>
    <row r="13" spans="1:13" x14ac:dyDescent="0.25">
      <c r="A13" s="10" t="s">
        <v>139</v>
      </c>
      <c r="B13" s="52"/>
      <c r="C13" s="25"/>
      <c r="D13" s="25"/>
      <c r="E13" s="43"/>
      <c r="F13" s="10"/>
      <c r="G13" s="10" t="s">
        <v>9</v>
      </c>
      <c r="H13" s="19">
        <v>19.875</v>
      </c>
      <c r="I13" s="19">
        <v>25.625</v>
      </c>
      <c r="J13" s="13"/>
      <c r="K13" s="1"/>
      <c r="L13" s="1" t="s">
        <v>58</v>
      </c>
      <c r="M13" s="12" t="s">
        <v>54</v>
      </c>
    </row>
    <row r="14" spans="1:13" x14ac:dyDescent="0.25">
      <c r="A14" s="10" t="s">
        <v>140</v>
      </c>
      <c r="B14" s="52"/>
      <c r="C14" s="25"/>
      <c r="D14" s="25"/>
      <c r="E14" s="43"/>
      <c r="F14" s="10"/>
      <c r="G14" s="10" t="s">
        <v>10</v>
      </c>
      <c r="H14" s="13">
        <v>301</v>
      </c>
      <c r="I14" s="13">
        <v>400</v>
      </c>
      <c r="J14" s="13">
        <v>-99</v>
      </c>
      <c r="K14" s="1"/>
      <c r="L14" s="1" t="s">
        <v>58</v>
      </c>
      <c r="M14" s="12" t="s">
        <v>55</v>
      </c>
    </row>
    <row r="15" spans="1:13" x14ac:dyDescent="0.25">
      <c r="A15" s="10" t="s">
        <v>141</v>
      </c>
      <c r="B15" s="52"/>
      <c r="C15" s="25"/>
      <c r="D15" s="25"/>
      <c r="E15" s="43"/>
      <c r="F15" s="10"/>
      <c r="G15" s="10" t="s">
        <v>9</v>
      </c>
      <c r="H15" s="19">
        <v>17.705882352941178</v>
      </c>
      <c r="I15" s="19">
        <v>23.529411764705884</v>
      </c>
      <c r="J15" s="13"/>
      <c r="K15" s="1"/>
      <c r="L15" s="1" t="s">
        <v>58</v>
      </c>
      <c r="M15" s="12" t="s">
        <v>56</v>
      </c>
    </row>
    <row r="16" spans="1:13" x14ac:dyDescent="0.25">
      <c r="A16" s="10" t="s">
        <v>142</v>
      </c>
      <c r="B16" s="52"/>
      <c r="C16" s="25"/>
      <c r="D16" s="25"/>
      <c r="E16" s="43"/>
      <c r="F16" s="10"/>
      <c r="G16" s="1"/>
      <c r="H16" s="1"/>
      <c r="I16" s="1"/>
      <c r="J16" s="1"/>
      <c r="K16" s="1"/>
      <c r="L16" s="1" t="s">
        <v>58</v>
      </c>
      <c r="M16" s="12" t="s">
        <v>57</v>
      </c>
    </row>
    <row r="17" spans="1:13" x14ac:dyDescent="0.25">
      <c r="A17" s="10" t="s">
        <v>143</v>
      </c>
      <c r="B17" s="52"/>
      <c r="C17" s="25"/>
      <c r="D17" s="25"/>
      <c r="E17" s="43"/>
      <c r="F17" s="10"/>
      <c r="G17" s="10" t="s">
        <v>6</v>
      </c>
      <c r="H17" s="56"/>
      <c r="I17" s="60"/>
      <c r="J17" s="57"/>
      <c r="K17" s="1"/>
      <c r="L17" s="1" t="s">
        <v>58</v>
      </c>
      <c r="M17" s="12" t="s">
        <v>59</v>
      </c>
    </row>
    <row r="18" spans="1:13" x14ac:dyDescent="0.25">
      <c r="A18" s="10" t="s">
        <v>144</v>
      </c>
      <c r="B18" s="52"/>
      <c r="C18" s="25"/>
      <c r="D18" s="25"/>
      <c r="E18" s="43"/>
      <c r="F18" s="10"/>
      <c r="G18" s="10" t="s">
        <v>7</v>
      </c>
      <c r="H18" s="13"/>
      <c r="I18" s="35"/>
      <c r="J18" s="35"/>
      <c r="K18" s="1"/>
      <c r="L18" s="1" t="s">
        <v>58</v>
      </c>
      <c r="M18" s="12" t="s">
        <v>60</v>
      </c>
    </row>
    <row r="19" spans="1:13" x14ac:dyDescent="0.25">
      <c r="A19" s="10" t="s">
        <v>145</v>
      </c>
      <c r="B19" s="52"/>
      <c r="C19" s="25"/>
      <c r="D19" s="25"/>
      <c r="E19" s="43"/>
      <c r="F19" s="10"/>
      <c r="G19" s="10" t="s">
        <v>9</v>
      </c>
      <c r="H19" s="19"/>
      <c r="I19" s="19"/>
      <c r="J19" s="13"/>
      <c r="K19" s="1"/>
      <c r="L19" s="1" t="s">
        <v>58</v>
      </c>
      <c r="M19" s="12" t="s">
        <v>61</v>
      </c>
    </row>
    <row r="20" spans="1:13" x14ac:dyDescent="0.25">
      <c r="A20" s="10" t="s">
        <v>146</v>
      </c>
      <c r="B20" s="52"/>
      <c r="C20" s="25"/>
      <c r="D20" s="25"/>
      <c r="E20" s="43"/>
      <c r="F20" s="10"/>
      <c r="G20" s="10" t="s">
        <v>8</v>
      </c>
      <c r="H20" s="35"/>
      <c r="I20" s="35"/>
      <c r="J20" s="13"/>
      <c r="K20" s="1"/>
      <c r="L20" s="1"/>
      <c r="M20" s="1"/>
    </row>
    <row r="21" spans="1:13" x14ac:dyDescent="0.25">
      <c r="A21" s="10" t="s">
        <v>147</v>
      </c>
      <c r="B21" s="52"/>
      <c r="C21" s="25"/>
      <c r="D21" s="25"/>
      <c r="E21" s="43"/>
      <c r="F21" s="10"/>
      <c r="G21" s="10" t="s">
        <v>9</v>
      </c>
      <c r="H21" s="19"/>
      <c r="I21" s="19"/>
      <c r="J21" s="13"/>
      <c r="K21" s="1"/>
      <c r="L21" s="1"/>
      <c r="M21" s="1"/>
    </row>
    <row r="22" spans="1:13" x14ac:dyDescent="0.25">
      <c r="A22" s="10" t="s">
        <v>148</v>
      </c>
      <c r="B22" s="52"/>
      <c r="C22" s="25"/>
      <c r="D22" s="25"/>
      <c r="E22" s="43"/>
      <c r="F22" s="10"/>
      <c r="G22" s="10" t="s">
        <v>10</v>
      </c>
      <c r="H22" s="13"/>
      <c r="I22" s="13"/>
      <c r="J22" s="13"/>
      <c r="K22" s="1"/>
      <c r="L22" s="1"/>
      <c r="M22" s="1"/>
    </row>
    <row r="23" spans="1:13" x14ac:dyDescent="0.25">
      <c r="A23" s="10" t="s">
        <v>149</v>
      </c>
      <c r="B23" s="52"/>
      <c r="C23" s="25"/>
      <c r="D23" s="25"/>
      <c r="E23" s="43"/>
      <c r="F23" s="10"/>
      <c r="G23" s="10" t="s">
        <v>9</v>
      </c>
      <c r="H23" s="19"/>
      <c r="I23" s="19"/>
      <c r="J23" s="13"/>
      <c r="K23" s="1"/>
      <c r="L23" s="1"/>
      <c r="M23" s="1"/>
    </row>
    <row r="24" spans="1:13" x14ac:dyDescent="0.25">
      <c r="A24" s="10" t="s">
        <v>150</v>
      </c>
      <c r="B24" s="52"/>
      <c r="C24" s="25"/>
      <c r="D24" s="25"/>
      <c r="E24" s="43"/>
      <c r="F24" s="10"/>
      <c r="G24" s="1"/>
      <c r="H24" s="1"/>
      <c r="I24" s="1"/>
      <c r="J24" s="1"/>
      <c r="K24" s="1"/>
      <c r="L24" s="1"/>
      <c r="M24" s="1"/>
    </row>
    <row r="25" spans="1:13" x14ac:dyDescent="0.25">
      <c r="A25" s="10" t="s">
        <v>151</v>
      </c>
      <c r="B25" s="52"/>
      <c r="C25" s="25"/>
      <c r="D25" s="25"/>
      <c r="E25" s="43"/>
      <c r="F25" s="10"/>
      <c r="G25" s="10" t="s">
        <v>6</v>
      </c>
      <c r="H25" s="33"/>
      <c r="I25" s="36"/>
      <c r="J25" s="34"/>
      <c r="K25" s="1"/>
      <c r="L25" s="1"/>
      <c r="M25" s="1"/>
    </row>
    <row r="26" spans="1:13" x14ac:dyDescent="0.25">
      <c r="A26" s="10" t="s">
        <v>152</v>
      </c>
      <c r="B26" s="52"/>
      <c r="C26" s="25"/>
      <c r="D26" s="25"/>
      <c r="E26" s="43"/>
      <c r="F26" s="10"/>
      <c r="G26" s="10" t="s">
        <v>7</v>
      </c>
      <c r="H26" s="13"/>
      <c r="I26" s="35"/>
      <c r="J26" s="35"/>
      <c r="K26" s="1"/>
      <c r="L26" s="1"/>
      <c r="M26" s="1"/>
    </row>
    <row r="27" spans="1:13" x14ac:dyDescent="0.25">
      <c r="A27" s="10" t="s">
        <v>153</v>
      </c>
      <c r="B27" s="52"/>
      <c r="C27" s="25"/>
      <c r="D27" s="25"/>
      <c r="E27" s="43"/>
      <c r="F27" s="10"/>
      <c r="G27" s="10" t="s">
        <v>9</v>
      </c>
      <c r="H27" s="19"/>
      <c r="I27" s="19"/>
      <c r="J27" s="13"/>
      <c r="K27" s="1"/>
      <c r="L27" s="1"/>
      <c r="M27" s="1"/>
    </row>
    <row r="28" spans="1:13" x14ac:dyDescent="0.25">
      <c r="A28" s="10" t="s">
        <v>154</v>
      </c>
      <c r="B28" s="52"/>
      <c r="C28" s="25"/>
      <c r="D28" s="25"/>
      <c r="E28" s="43"/>
      <c r="F28" s="10"/>
      <c r="G28" s="10" t="s">
        <v>8</v>
      </c>
      <c r="H28" s="35"/>
      <c r="I28" s="35"/>
      <c r="J28" s="13"/>
      <c r="K28" s="1"/>
      <c r="L28" s="1"/>
      <c r="M28" s="1"/>
    </row>
    <row r="29" spans="1:13" x14ac:dyDescent="0.25">
      <c r="A29" s="10" t="s">
        <v>155</v>
      </c>
      <c r="B29" s="52"/>
      <c r="C29" s="25"/>
      <c r="D29" s="25"/>
      <c r="E29" s="43"/>
      <c r="F29" s="10"/>
      <c r="G29" s="10" t="s">
        <v>9</v>
      </c>
      <c r="H29" s="19"/>
      <c r="I29" s="19"/>
      <c r="J29" s="13"/>
      <c r="K29" s="1"/>
      <c r="L29" s="1"/>
      <c r="M29" s="1"/>
    </row>
    <row r="30" spans="1:13" x14ac:dyDescent="0.25">
      <c r="A30" s="10" t="s">
        <v>156</v>
      </c>
      <c r="B30" s="52"/>
      <c r="C30" s="25"/>
      <c r="D30" s="25"/>
      <c r="E30" s="43"/>
      <c r="F30" s="10"/>
      <c r="G30" s="10" t="s">
        <v>10</v>
      </c>
      <c r="H30" s="13"/>
      <c r="I30" s="13"/>
      <c r="J30" s="13"/>
      <c r="K30" s="1"/>
      <c r="L30" s="1"/>
      <c r="M30" s="1"/>
    </row>
    <row r="31" spans="1:13" x14ac:dyDescent="0.25">
      <c r="A31" s="10" t="s">
        <v>157</v>
      </c>
      <c r="B31" s="52"/>
      <c r="C31" s="25"/>
      <c r="D31" s="25"/>
      <c r="E31" s="43"/>
      <c r="F31" s="10"/>
      <c r="G31" s="10" t="s">
        <v>9</v>
      </c>
      <c r="H31" s="19"/>
      <c r="I31" s="19"/>
      <c r="J31" s="13"/>
      <c r="K31" s="1"/>
      <c r="L31" s="1"/>
      <c r="M31" s="1"/>
    </row>
    <row r="32" spans="1:13" x14ac:dyDescent="0.25">
      <c r="A32" s="10" t="s">
        <v>158</v>
      </c>
      <c r="B32" s="52"/>
      <c r="C32" s="25"/>
      <c r="D32" s="25"/>
      <c r="E32" s="43"/>
      <c r="F32" s="10"/>
      <c r="G32" s="1"/>
      <c r="H32" s="1"/>
      <c r="I32" s="1"/>
      <c r="J32" s="1"/>
      <c r="K32" s="1"/>
      <c r="L32" s="1"/>
      <c r="M32" s="1"/>
    </row>
    <row r="33" spans="1:13" x14ac:dyDescent="0.25">
      <c r="A33" s="10" t="s">
        <v>159</v>
      </c>
      <c r="B33" s="52"/>
      <c r="C33" s="25"/>
      <c r="D33" s="25"/>
      <c r="E33" s="43"/>
      <c r="F33" s="10"/>
      <c r="G33" s="1"/>
      <c r="H33" s="1"/>
      <c r="I33" s="1"/>
      <c r="J33" s="1"/>
      <c r="K33" s="1"/>
      <c r="L33" s="1"/>
      <c r="M33" s="1"/>
    </row>
    <row r="34" spans="1:13" x14ac:dyDescent="0.25">
      <c r="A34" s="10"/>
      <c r="B34" s="43"/>
      <c r="C34" s="25" t="e">
        <f ca="1">VLOOKUP($E34,INDIRECT($A34),COLUMN(#REF!),FALSE)</f>
        <v>#REF!</v>
      </c>
      <c r="D34" s="25" t="e">
        <f ca="1">VLOOKUP($E34,INDIRECT($A34),COLUMN(#REF!),FALSE)</f>
        <v>#REF!</v>
      </c>
      <c r="E34" s="43" t="s">
        <v>58</v>
      </c>
      <c r="F34" s="1"/>
      <c r="G34" s="1"/>
      <c r="H34" s="1"/>
      <c r="I34" s="1"/>
      <c r="J34" s="1"/>
      <c r="K34" s="1"/>
      <c r="L34" s="1"/>
      <c r="M34" s="1"/>
    </row>
    <row r="35" spans="1:13" x14ac:dyDescent="0.25">
      <c r="A35" s="10"/>
      <c r="B35" s="43"/>
      <c r="C35" s="25" t="e">
        <f ca="1">VLOOKUP($E35,INDIRECT($A35),COLUMN(#REF!),FALSE)</f>
        <v>#REF!</v>
      </c>
      <c r="D35" s="25" t="e">
        <f ca="1">VLOOKUP($E35,INDIRECT($A35),COLUMN(#REF!),FALSE)</f>
        <v>#REF!</v>
      </c>
      <c r="E35" s="43" t="s">
        <v>58</v>
      </c>
      <c r="F35" s="1"/>
      <c r="G35" s="1"/>
      <c r="H35" s="1"/>
      <c r="I35" s="1"/>
      <c r="J35" s="1"/>
      <c r="K35" s="1"/>
      <c r="L35" s="1"/>
      <c r="M35" s="1"/>
    </row>
    <row r="36" spans="1:13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</row>
    <row r="37" spans="1:13" x14ac:dyDescent="0.25">
      <c r="A37" s="56" t="s">
        <v>16</v>
      </c>
      <c r="B37" s="57"/>
      <c r="C37" s="27" t="s">
        <v>17</v>
      </c>
      <c r="D37" s="27" t="s">
        <v>18</v>
      </c>
      <c r="E37" s="27" t="s">
        <v>19</v>
      </c>
      <c r="F37" s="27" t="s">
        <v>20</v>
      </c>
      <c r="G37" s="27" t="s">
        <v>21</v>
      </c>
      <c r="H37" s="27" t="s">
        <v>22</v>
      </c>
      <c r="I37" s="27" t="s">
        <v>23</v>
      </c>
      <c r="J37" s="27" t="s">
        <v>21</v>
      </c>
      <c r="K37" s="27" t="s">
        <v>11</v>
      </c>
      <c r="L37" s="27" t="s">
        <v>21</v>
      </c>
    </row>
    <row r="38" spans="1:13" x14ac:dyDescent="0.25">
      <c r="A38" s="2" t="s">
        <v>33</v>
      </c>
      <c r="B38" s="35" t="s">
        <v>14</v>
      </c>
      <c r="C38" s="35">
        <v>11</v>
      </c>
      <c r="D38" s="35">
        <v>5</v>
      </c>
      <c r="E38" s="35">
        <v>3</v>
      </c>
      <c r="F38" s="20">
        <f t="shared" ref="F38:F50" si="3">(D38+E38)/C38</f>
        <v>0.72727272727272729</v>
      </c>
      <c r="G38" s="35">
        <v>1</v>
      </c>
      <c r="H38" s="35">
        <v>2</v>
      </c>
      <c r="I38" s="20">
        <f t="shared" ref="I38:I50" si="4">(G38+H38)/C38</f>
        <v>0.27272727272727271</v>
      </c>
      <c r="J38" s="35"/>
      <c r="K38" s="22">
        <f t="shared" ref="K38:K50" si="5">100%-(F38+I38)</f>
        <v>0</v>
      </c>
      <c r="L38" s="23">
        <f t="shared" ref="L38:L50" si="6">SUM(F38+I38+K38)</f>
        <v>1</v>
      </c>
    </row>
    <row r="39" spans="1:13" x14ac:dyDescent="0.25">
      <c r="A39" s="2" t="s">
        <v>33</v>
      </c>
      <c r="B39" s="2" t="s">
        <v>24</v>
      </c>
      <c r="C39" s="35">
        <v>3</v>
      </c>
      <c r="D39" s="35">
        <v>1</v>
      </c>
      <c r="E39" s="35">
        <v>1</v>
      </c>
      <c r="F39" s="20">
        <f t="shared" si="3"/>
        <v>0.66666666666666663</v>
      </c>
      <c r="G39" s="35">
        <v>0</v>
      </c>
      <c r="H39" s="35">
        <v>0</v>
      </c>
      <c r="I39" s="20">
        <f t="shared" si="4"/>
        <v>0</v>
      </c>
      <c r="J39" s="35">
        <v>1</v>
      </c>
      <c r="K39" s="22">
        <f t="shared" si="5"/>
        <v>0.33333333333333337</v>
      </c>
      <c r="L39" s="23">
        <f t="shared" si="6"/>
        <v>1</v>
      </c>
    </row>
    <row r="40" spans="1:13" x14ac:dyDescent="0.25">
      <c r="A40" s="2" t="s">
        <v>33</v>
      </c>
      <c r="B40" s="35" t="s">
        <v>25</v>
      </c>
      <c r="C40" s="35">
        <v>9</v>
      </c>
      <c r="D40" s="35">
        <v>2</v>
      </c>
      <c r="E40" s="35">
        <v>1</v>
      </c>
      <c r="F40" s="20">
        <f t="shared" si="3"/>
        <v>0.33333333333333331</v>
      </c>
      <c r="G40" s="35">
        <v>3</v>
      </c>
      <c r="H40" s="35">
        <v>3</v>
      </c>
      <c r="I40" s="20">
        <f t="shared" si="4"/>
        <v>0.66666666666666663</v>
      </c>
      <c r="J40" s="35"/>
      <c r="K40" s="22">
        <f t="shared" si="5"/>
        <v>0</v>
      </c>
      <c r="L40" s="23">
        <f t="shared" si="6"/>
        <v>1</v>
      </c>
    </row>
    <row r="41" spans="1:13" x14ac:dyDescent="0.25">
      <c r="A41" s="2" t="s">
        <v>33</v>
      </c>
      <c r="B41" s="2" t="s">
        <v>26</v>
      </c>
      <c r="C41" s="35">
        <v>11</v>
      </c>
      <c r="D41" s="35">
        <v>4</v>
      </c>
      <c r="E41" s="35">
        <v>1</v>
      </c>
      <c r="F41" s="20">
        <f t="shared" si="3"/>
        <v>0.45454545454545453</v>
      </c>
      <c r="G41" s="35">
        <v>1</v>
      </c>
      <c r="H41" s="35">
        <v>5</v>
      </c>
      <c r="I41" s="20">
        <f t="shared" si="4"/>
        <v>0.54545454545454541</v>
      </c>
      <c r="J41" s="35"/>
      <c r="K41" s="22">
        <f t="shared" si="5"/>
        <v>0</v>
      </c>
      <c r="L41" s="23">
        <f t="shared" si="6"/>
        <v>1</v>
      </c>
    </row>
    <row r="42" spans="1:13" x14ac:dyDescent="0.25">
      <c r="A42" s="2" t="s">
        <v>33</v>
      </c>
      <c r="B42" s="35" t="s">
        <v>45</v>
      </c>
      <c r="C42" s="35">
        <v>10</v>
      </c>
      <c r="D42" s="35">
        <v>4</v>
      </c>
      <c r="E42" s="35">
        <v>1</v>
      </c>
      <c r="F42" s="20">
        <f t="shared" si="3"/>
        <v>0.5</v>
      </c>
      <c r="G42" s="35">
        <v>1</v>
      </c>
      <c r="H42" s="35">
        <v>4</v>
      </c>
      <c r="I42" s="20">
        <f t="shared" si="4"/>
        <v>0.5</v>
      </c>
      <c r="J42" s="35"/>
      <c r="K42" s="22">
        <f t="shared" si="5"/>
        <v>0</v>
      </c>
      <c r="L42" s="23">
        <f t="shared" si="6"/>
        <v>1</v>
      </c>
    </row>
    <row r="43" spans="1:13" x14ac:dyDescent="0.25">
      <c r="A43" s="2" t="s">
        <v>33</v>
      </c>
      <c r="B43" s="35" t="s">
        <v>28</v>
      </c>
      <c r="C43" s="35">
        <v>10</v>
      </c>
      <c r="D43" s="35">
        <v>2</v>
      </c>
      <c r="E43" s="35">
        <v>1</v>
      </c>
      <c r="F43" s="20">
        <f t="shared" si="3"/>
        <v>0.3</v>
      </c>
      <c r="G43" s="35">
        <v>3</v>
      </c>
      <c r="H43" s="35">
        <v>4</v>
      </c>
      <c r="I43" s="20">
        <f t="shared" si="4"/>
        <v>0.7</v>
      </c>
      <c r="J43" s="35"/>
      <c r="K43" s="22">
        <f t="shared" si="5"/>
        <v>0</v>
      </c>
      <c r="L43" s="23">
        <f t="shared" si="6"/>
        <v>1</v>
      </c>
    </row>
    <row r="44" spans="1:13" x14ac:dyDescent="0.25">
      <c r="A44" s="2" t="s">
        <v>33</v>
      </c>
      <c r="B44" s="35" t="s">
        <v>29</v>
      </c>
      <c r="C44" s="35">
        <v>15</v>
      </c>
      <c r="D44" s="35">
        <v>4</v>
      </c>
      <c r="E44" s="35">
        <v>0</v>
      </c>
      <c r="F44" s="20">
        <f t="shared" si="3"/>
        <v>0.26666666666666666</v>
      </c>
      <c r="G44" s="35">
        <v>4</v>
      </c>
      <c r="H44" s="35">
        <v>7</v>
      </c>
      <c r="I44" s="20">
        <f t="shared" si="4"/>
        <v>0.73333333333333328</v>
      </c>
      <c r="J44" s="35"/>
      <c r="K44" s="22">
        <f t="shared" si="5"/>
        <v>0</v>
      </c>
      <c r="L44" s="23">
        <f t="shared" si="6"/>
        <v>1</v>
      </c>
    </row>
    <row r="45" spans="1:13" x14ac:dyDescent="0.25">
      <c r="A45" s="2" t="s">
        <v>33</v>
      </c>
      <c r="B45" s="35" t="s">
        <v>30</v>
      </c>
      <c r="C45" s="35">
        <v>11</v>
      </c>
      <c r="D45" s="35">
        <v>3</v>
      </c>
      <c r="E45" s="35">
        <v>1</v>
      </c>
      <c r="F45" s="20">
        <f t="shared" si="3"/>
        <v>0.36363636363636365</v>
      </c>
      <c r="G45" s="35">
        <v>2</v>
      </c>
      <c r="H45" s="35">
        <v>5</v>
      </c>
      <c r="I45" s="20">
        <f t="shared" si="4"/>
        <v>0.63636363636363635</v>
      </c>
      <c r="J45" s="35"/>
      <c r="K45" s="22">
        <f t="shared" si="5"/>
        <v>0</v>
      </c>
      <c r="L45" s="23">
        <f t="shared" si="6"/>
        <v>1</v>
      </c>
    </row>
    <row r="46" spans="1:13" x14ac:dyDescent="0.25">
      <c r="A46" s="2" t="s">
        <v>33</v>
      </c>
      <c r="B46" s="35" t="s">
        <v>31</v>
      </c>
      <c r="C46" s="35">
        <v>10</v>
      </c>
      <c r="D46" s="35">
        <v>3</v>
      </c>
      <c r="E46" s="35">
        <v>1</v>
      </c>
      <c r="F46" s="20">
        <f t="shared" si="3"/>
        <v>0.4</v>
      </c>
      <c r="G46" s="35">
        <v>2</v>
      </c>
      <c r="H46" s="35">
        <v>4</v>
      </c>
      <c r="I46" s="20">
        <f t="shared" si="4"/>
        <v>0.6</v>
      </c>
      <c r="J46" s="35"/>
      <c r="K46" s="22">
        <f t="shared" si="5"/>
        <v>0</v>
      </c>
      <c r="L46" s="23">
        <f t="shared" si="6"/>
        <v>1</v>
      </c>
    </row>
    <row r="47" spans="1:13" x14ac:dyDescent="0.25">
      <c r="A47" s="2" t="s">
        <v>33</v>
      </c>
      <c r="B47" s="35" t="s">
        <v>32</v>
      </c>
      <c r="C47" s="35">
        <v>9</v>
      </c>
      <c r="D47" s="35">
        <v>2</v>
      </c>
      <c r="E47" s="35">
        <v>1</v>
      </c>
      <c r="F47" s="20">
        <f t="shared" si="3"/>
        <v>0.33333333333333331</v>
      </c>
      <c r="G47" s="35">
        <v>2</v>
      </c>
      <c r="H47" s="35">
        <v>4</v>
      </c>
      <c r="I47" s="20">
        <f t="shared" si="4"/>
        <v>0.66666666666666663</v>
      </c>
      <c r="J47" s="35"/>
      <c r="K47" s="22">
        <f t="shared" si="5"/>
        <v>0</v>
      </c>
      <c r="L47" s="23">
        <f t="shared" si="6"/>
        <v>1</v>
      </c>
    </row>
    <row r="48" spans="1:13" x14ac:dyDescent="0.25">
      <c r="A48" s="2" t="s">
        <v>33</v>
      </c>
      <c r="B48" s="35" t="s">
        <v>34</v>
      </c>
      <c r="C48" s="35">
        <v>9</v>
      </c>
      <c r="D48" s="35">
        <v>3</v>
      </c>
      <c r="E48" s="35">
        <v>0</v>
      </c>
      <c r="F48" s="20">
        <f t="shared" si="3"/>
        <v>0.33333333333333331</v>
      </c>
      <c r="G48" s="35">
        <v>1</v>
      </c>
      <c r="H48" s="35">
        <v>4</v>
      </c>
      <c r="I48" s="20">
        <f t="shared" si="4"/>
        <v>0.55555555555555558</v>
      </c>
      <c r="J48" s="35">
        <v>1</v>
      </c>
      <c r="K48" s="22">
        <f t="shared" si="5"/>
        <v>0.11111111111111116</v>
      </c>
      <c r="L48" s="23">
        <f t="shared" si="6"/>
        <v>1</v>
      </c>
    </row>
    <row r="49" spans="1:12" x14ac:dyDescent="0.25">
      <c r="A49" s="2" t="s">
        <v>33</v>
      </c>
      <c r="B49" s="35" t="s">
        <v>15</v>
      </c>
      <c r="C49" s="35">
        <v>9</v>
      </c>
      <c r="D49" s="35">
        <v>2</v>
      </c>
      <c r="E49" s="35">
        <v>0</v>
      </c>
      <c r="F49" s="20">
        <f t="shared" si="3"/>
        <v>0.22222222222222221</v>
      </c>
      <c r="G49" s="35">
        <v>3</v>
      </c>
      <c r="H49" s="35">
        <v>4</v>
      </c>
      <c r="I49" s="20">
        <f t="shared" si="4"/>
        <v>0.77777777777777779</v>
      </c>
      <c r="J49" s="35"/>
      <c r="K49" s="22">
        <f t="shared" si="5"/>
        <v>0</v>
      </c>
      <c r="L49" s="23">
        <f t="shared" si="6"/>
        <v>1</v>
      </c>
    </row>
    <row r="50" spans="1:12" x14ac:dyDescent="0.25">
      <c r="A50" s="2" t="s">
        <v>33</v>
      </c>
      <c r="B50" s="35" t="s">
        <v>35</v>
      </c>
      <c r="C50" s="35">
        <v>9</v>
      </c>
      <c r="D50" s="35">
        <v>2</v>
      </c>
      <c r="E50" s="35">
        <v>1</v>
      </c>
      <c r="F50" s="20">
        <f t="shared" si="3"/>
        <v>0.33333333333333331</v>
      </c>
      <c r="G50" s="35">
        <v>2</v>
      </c>
      <c r="H50" s="35">
        <v>4</v>
      </c>
      <c r="I50" s="20">
        <f t="shared" si="4"/>
        <v>0.66666666666666663</v>
      </c>
      <c r="J50" s="35"/>
      <c r="K50" s="22">
        <f t="shared" si="5"/>
        <v>0</v>
      </c>
      <c r="L50" s="23">
        <f t="shared" si="6"/>
        <v>1</v>
      </c>
    </row>
  </sheetData>
  <mergeCells count="7">
    <mergeCell ref="L1:M1"/>
    <mergeCell ref="H9:J9"/>
    <mergeCell ref="H17:J17"/>
    <mergeCell ref="A37:B37"/>
    <mergeCell ref="A1:A2"/>
    <mergeCell ref="B1:E1"/>
    <mergeCell ref="H1:J1"/>
  </mergeCells>
  <dataValidations count="2">
    <dataValidation type="list" allowBlank="1" showInputMessage="1" showErrorMessage="1" sqref="M3 B34:B35">
      <formula1>$M$7:$M$19</formula1>
    </dataValidation>
    <dataValidation type="list" allowBlank="1" showInputMessage="1" showErrorMessage="1" sqref="B8:B33">
      <formula1>$N$8:$N$20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Feuil1!$A$1:$A$26</xm:f>
          </x14:formula1>
          <xm:sqref>A34:A35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M50"/>
  <sheetViews>
    <sheetView zoomScale="85" zoomScaleNormal="85" zoomScalePageLayoutView="85" workbookViewId="0">
      <selection activeCell="A7" sqref="A7:F33"/>
    </sheetView>
  </sheetViews>
  <sheetFormatPr baseColWidth="10" defaultColWidth="10.7109375" defaultRowHeight="15" x14ac:dyDescent="0.25"/>
  <cols>
    <col min="1" max="1" width="13.28515625" bestFit="1" customWidth="1"/>
    <col min="2" max="2" width="13.140625" bestFit="1" customWidth="1"/>
    <col min="3" max="3" width="11.7109375" bestFit="1" customWidth="1"/>
    <col min="4" max="4" width="13.140625" bestFit="1" customWidth="1"/>
    <col min="5" max="5" width="12.5703125" bestFit="1" customWidth="1"/>
    <col min="6" max="6" width="9.5703125" bestFit="1" customWidth="1"/>
    <col min="7" max="7" width="14.42578125" bestFit="1" customWidth="1"/>
    <col min="8" max="8" width="9.7109375" bestFit="1" customWidth="1"/>
    <col min="9" max="9" width="9.5703125" bestFit="1" customWidth="1"/>
    <col min="10" max="10" width="4.140625" bestFit="1" customWidth="1"/>
    <col min="11" max="11" width="7.140625" bestFit="1" customWidth="1"/>
    <col min="12" max="12" width="9.7109375" bestFit="1" customWidth="1"/>
    <col min="13" max="13" width="12.140625" bestFit="1" customWidth="1"/>
  </cols>
  <sheetData>
    <row r="1" spans="1:13" x14ac:dyDescent="0.25">
      <c r="A1" s="58" t="s">
        <v>59</v>
      </c>
      <c r="B1" s="59" t="s">
        <v>0</v>
      </c>
      <c r="C1" s="59"/>
      <c r="D1" s="59"/>
      <c r="E1" s="59"/>
      <c r="F1" s="16"/>
      <c r="G1" s="10" t="s">
        <v>6</v>
      </c>
      <c r="H1" s="56" t="s">
        <v>88</v>
      </c>
      <c r="I1" s="60"/>
      <c r="J1" s="57"/>
      <c r="K1" s="1"/>
      <c r="L1" s="61" t="s">
        <v>12</v>
      </c>
      <c r="M1" s="62"/>
    </row>
    <row r="2" spans="1:13" x14ac:dyDescent="0.25">
      <c r="A2" s="58"/>
      <c r="B2" s="27" t="s">
        <v>1</v>
      </c>
      <c r="C2" s="27" t="s">
        <v>4</v>
      </c>
      <c r="D2" s="27" t="s">
        <v>43</v>
      </c>
      <c r="E2" s="27" t="s">
        <v>5</v>
      </c>
      <c r="F2" s="17"/>
      <c r="G2" s="10" t="s">
        <v>7</v>
      </c>
      <c r="H2" s="35">
        <f>SUM(C8:C20)</f>
        <v>0</v>
      </c>
      <c r="I2" s="35">
        <f>SUM(D8:D20)</f>
        <v>0</v>
      </c>
      <c r="J2" s="35">
        <f>H2-I2</f>
        <v>0</v>
      </c>
      <c r="K2" s="1"/>
      <c r="L2" s="4" t="s">
        <v>13</v>
      </c>
      <c r="M2" s="5" t="s">
        <v>36</v>
      </c>
    </row>
    <row r="3" spans="1:13" x14ac:dyDescent="0.2">
      <c r="A3" s="10" t="s">
        <v>2</v>
      </c>
      <c r="B3" s="15">
        <v>9</v>
      </c>
      <c r="C3" s="27">
        <v>5</v>
      </c>
      <c r="D3" s="27">
        <v>1</v>
      </c>
      <c r="E3" s="27">
        <v>3</v>
      </c>
      <c r="F3" s="18"/>
      <c r="G3" s="10" t="s">
        <v>9</v>
      </c>
      <c r="H3" s="19">
        <f>H2/B3</f>
        <v>0</v>
      </c>
      <c r="I3" s="19">
        <f>I2/B3</f>
        <v>0</v>
      </c>
      <c r="J3" s="13"/>
      <c r="K3" s="1"/>
      <c r="L3" s="6" t="s">
        <v>59</v>
      </c>
      <c r="M3" s="7" t="s">
        <v>49</v>
      </c>
    </row>
    <row r="4" spans="1:13" x14ac:dyDescent="0.2">
      <c r="A4" s="10" t="s">
        <v>3</v>
      </c>
      <c r="B4" s="15">
        <v>8</v>
      </c>
      <c r="C4" s="27">
        <v>4</v>
      </c>
      <c r="D4" s="27">
        <v>0</v>
      </c>
      <c r="E4" s="27">
        <v>4</v>
      </c>
      <c r="F4" s="18"/>
      <c r="G4" s="10" t="s">
        <v>8</v>
      </c>
      <c r="H4" s="35" t="e">
        <f ca="1">SUM(D23:D35)</f>
        <v>#REF!</v>
      </c>
      <c r="I4" s="35" t="e">
        <f ca="1">SUM(C23:C35)</f>
        <v>#REF!</v>
      </c>
      <c r="J4" s="13" t="e">
        <f t="shared" ref="J4" ca="1" si="0">H4-I4</f>
        <v>#REF!</v>
      </c>
      <c r="K4" s="1"/>
      <c r="L4" s="8">
        <f t="array" ref="L4">INDEX($C$38:$L$50,MATCH(1,($A$38:$A$50=$A$1)*($B$38:$B$50=$M$3),0),4)</f>
        <v>0.61538461538461542</v>
      </c>
      <c r="M4" s="8">
        <f t="array" ref="M4">INDEX($C$38:$L$50,MATCH(1,($A$38:$A$50=$L$3)*($B$38:$B$50=$M$3),0),7)</f>
        <v>0.30769230769230771</v>
      </c>
    </row>
    <row r="5" spans="1:13" x14ac:dyDescent="0.2">
      <c r="A5" s="10" t="s">
        <v>44</v>
      </c>
      <c r="B5" s="15">
        <f>B3+B4</f>
        <v>17</v>
      </c>
      <c r="C5" s="15">
        <f t="shared" ref="C5:E5" si="1">C3+C4</f>
        <v>9</v>
      </c>
      <c r="D5" s="15">
        <f t="shared" si="1"/>
        <v>1</v>
      </c>
      <c r="E5" s="15">
        <f t="shared" si="1"/>
        <v>7</v>
      </c>
      <c r="F5" s="18"/>
      <c r="G5" s="10" t="s">
        <v>9</v>
      </c>
      <c r="H5" s="19" t="e">
        <f ca="1">H4/B4</f>
        <v>#REF!</v>
      </c>
      <c r="I5" s="19" t="e">
        <f ca="1">I4/B4</f>
        <v>#REF!</v>
      </c>
      <c r="J5" s="13"/>
      <c r="K5" s="1"/>
      <c r="L5" s="9">
        <f>100/L4/100</f>
        <v>1.625</v>
      </c>
      <c r="M5" s="9">
        <f>100/M4/100</f>
        <v>3.25</v>
      </c>
    </row>
    <row r="6" spans="1:13" x14ac:dyDescent="0.2">
      <c r="A6" s="1"/>
      <c r="B6" s="1"/>
      <c r="C6" s="1"/>
      <c r="D6" s="1"/>
      <c r="E6" s="1"/>
      <c r="F6" s="1"/>
      <c r="G6" s="10" t="s">
        <v>10</v>
      </c>
      <c r="H6" s="13" t="e">
        <f ca="1">H2+H4</f>
        <v>#REF!</v>
      </c>
      <c r="I6" s="13" t="e">
        <f ca="1">I2+I4</f>
        <v>#REF!</v>
      </c>
      <c r="J6" s="13" t="e">
        <f t="shared" ref="J6" ca="1" si="2">H6-I6</f>
        <v>#REF!</v>
      </c>
      <c r="K6" s="1"/>
      <c r="L6" s="1"/>
      <c r="M6" s="1"/>
    </row>
    <row r="7" spans="1:13" x14ac:dyDescent="0.25">
      <c r="A7" s="51" t="s">
        <v>130</v>
      </c>
      <c r="B7" s="51" t="s">
        <v>131</v>
      </c>
      <c r="C7" s="51" t="s">
        <v>132</v>
      </c>
      <c r="D7" s="51" t="s">
        <v>133</v>
      </c>
      <c r="E7" s="47" t="s">
        <v>120</v>
      </c>
      <c r="F7" s="47" t="s">
        <v>121</v>
      </c>
      <c r="G7" s="10" t="s">
        <v>9</v>
      </c>
      <c r="H7" s="19" t="e">
        <f ca="1">H6/B5</f>
        <v>#REF!</v>
      </c>
      <c r="I7" s="19" t="e">
        <f ca="1">I6/B5</f>
        <v>#REF!</v>
      </c>
      <c r="J7" s="13"/>
      <c r="K7" s="1"/>
      <c r="L7" s="1" t="s">
        <v>42</v>
      </c>
      <c r="M7" s="29" t="s">
        <v>49</v>
      </c>
    </row>
    <row r="8" spans="1:13" x14ac:dyDescent="0.25">
      <c r="A8" s="10" t="s">
        <v>134</v>
      </c>
      <c r="B8" s="52"/>
      <c r="C8" s="25"/>
      <c r="D8" s="25"/>
      <c r="E8" s="43" t="e">
        <f ca="1">VLOOKUP(B8,INDIRECT(A8),COLUMN(resultat!D:D),FALSE)</f>
        <v>#REF!</v>
      </c>
      <c r="F8" s="43" t="e">
        <f ca="1">VLOOKUP(B8,INDIRECT(A8),COLUMN(resultat!E2),FALSE)</f>
        <v>#REF!</v>
      </c>
      <c r="G8" s="1"/>
      <c r="H8" s="1"/>
      <c r="I8" s="1"/>
      <c r="J8" s="1"/>
      <c r="K8" s="1"/>
      <c r="L8" s="1" t="s">
        <v>42</v>
      </c>
      <c r="M8" s="12" t="s">
        <v>50</v>
      </c>
    </row>
    <row r="9" spans="1:13" x14ac:dyDescent="0.25">
      <c r="A9" s="10" t="s">
        <v>135</v>
      </c>
      <c r="B9" s="52"/>
      <c r="C9" s="25"/>
      <c r="D9" s="25"/>
      <c r="E9" s="43"/>
      <c r="F9" s="10"/>
      <c r="G9" s="10" t="s">
        <v>6</v>
      </c>
      <c r="H9" s="56" t="s">
        <v>0</v>
      </c>
      <c r="I9" s="60"/>
      <c r="J9" s="57"/>
      <c r="K9" s="1"/>
      <c r="L9" s="1" t="s">
        <v>42</v>
      </c>
      <c r="M9" s="12" t="s">
        <v>51</v>
      </c>
    </row>
    <row r="10" spans="1:13" x14ac:dyDescent="0.25">
      <c r="A10" s="10" t="s">
        <v>136</v>
      </c>
      <c r="B10" s="52"/>
      <c r="C10" s="25"/>
      <c r="D10" s="25"/>
      <c r="E10" s="43"/>
      <c r="F10" s="10"/>
      <c r="G10" s="10" t="s">
        <v>7</v>
      </c>
      <c r="H10" s="13">
        <v>235</v>
      </c>
      <c r="I10" s="35">
        <v>177</v>
      </c>
      <c r="J10" s="35">
        <v>58</v>
      </c>
      <c r="K10" s="1"/>
      <c r="L10" s="1" t="s">
        <v>42</v>
      </c>
      <c r="M10" s="12" t="s">
        <v>48</v>
      </c>
    </row>
    <row r="11" spans="1:13" x14ac:dyDescent="0.25">
      <c r="A11" s="10" t="s">
        <v>137</v>
      </c>
      <c r="B11" s="52"/>
      <c r="C11" s="25"/>
      <c r="D11" s="25"/>
      <c r="E11" s="43"/>
      <c r="F11" s="10"/>
      <c r="G11" s="10" t="s">
        <v>9</v>
      </c>
      <c r="H11" s="19">
        <v>26.111111111111111</v>
      </c>
      <c r="I11" s="19">
        <v>19.666666666666668</v>
      </c>
      <c r="J11" s="13"/>
      <c r="K11" s="1"/>
      <c r="L11" s="1" t="s">
        <v>42</v>
      </c>
      <c r="M11" s="12" t="s">
        <v>52</v>
      </c>
    </row>
    <row r="12" spans="1:13" x14ac:dyDescent="0.25">
      <c r="A12" s="10" t="s">
        <v>138</v>
      </c>
      <c r="B12" s="52"/>
      <c r="C12" s="25"/>
      <c r="D12" s="25"/>
      <c r="E12" s="43"/>
      <c r="F12" s="10"/>
      <c r="G12" s="10" t="s">
        <v>8</v>
      </c>
      <c r="H12" s="35">
        <v>199</v>
      </c>
      <c r="I12" s="35">
        <v>125</v>
      </c>
      <c r="J12" s="13">
        <v>74</v>
      </c>
      <c r="K12" s="1"/>
      <c r="L12" s="1" t="s">
        <v>42</v>
      </c>
      <c r="M12" s="12" t="s">
        <v>53</v>
      </c>
    </row>
    <row r="13" spans="1:13" x14ac:dyDescent="0.25">
      <c r="A13" s="10" t="s">
        <v>139</v>
      </c>
      <c r="B13" s="52"/>
      <c r="C13" s="25"/>
      <c r="D13" s="25"/>
      <c r="E13" s="43"/>
      <c r="F13" s="10"/>
      <c r="G13" s="10" t="s">
        <v>9</v>
      </c>
      <c r="H13" s="19">
        <v>24.875</v>
      </c>
      <c r="I13" s="19">
        <v>15.625</v>
      </c>
      <c r="J13" s="13"/>
      <c r="K13" s="1"/>
      <c r="L13" s="1" t="s">
        <v>42</v>
      </c>
      <c r="M13" s="12" t="s">
        <v>54</v>
      </c>
    </row>
    <row r="14" spans="1:13" x14ac:dyDescent="0.25">
      <c r="A14" s="10" t="s">
        <v>140</v>
      </c>
      <c r="B14" s="52"/>
      <c r="C14" s="25"/>
      <c r="D14" s="25"/>
      <c r="E14" s="43"/>
      <c r="F14" s="10"/>
      <c r="G14" s="10" t="s">
        <v>10</v>
      </c>
      <c r="H14" s="13">
        <v>434</v>
      </c>
      <c r="I14" s="13">
        <v>302</v>
      </c>
      <c r="J14" s="13">
        <v>132</v>
      </c>
      <c r="K14" s="1"/>
      <c r="L14" s="1" t="s">
        <v>42</v>
      </c>
      <c r="M14" s="12" t="s">
        <v>55</v>
      </c>
    </row>
    <row r="15" spans="1:13" x14ac:dyDescent="0.25">
      <c r="A15" s="10" t="s">
        <v>141</v>
      </c>
      <c r="B15" s="52"/>
      <c r="C15" s="25"/>
      <c r="D15" s="25"/>
      <c r="E15" s="43"/>
      <c r="F15" s="10"/>
      <c r="G15" s="10" t="s">
        <v>9</v>
      </c>
      <c r="H15" s="19">
        <v>25.529411764705884</v>
      </c>
      <c r="I15" s="19">
        <v>17.764705882352942</v>
      </c>
      <c r="J15" s="13"/>
      <c r="K15" s="1"/>
      <c r="L15" s="1" t="s">
        <v>42</v>
      </c>
      <c r="M15" s="12" t="s">
        <v>56</v>
      </c>
    </row>
    <row r="16" spans="1:13" x14ac:dyDescent="0.25">
      <c r="A16" s="10" t="s">
        <v>142</v>
      </c>
      <c r="B16" s="52"/>
      <c r="C16" s="25"/>
      <c r="D16" s="25"/>
      <c r="E16" s="43"/>
      <c r="F16" s="10"/>
      <c r="G16" s="1"/>
      <c r="H16" s="1"/>
      <c r="I16" s="1"/>
      <c r="J16" s="1"/>
      <c r="K16" s="1"/>
      <c r="L16" s="1" t="s">
        <v>42</v>
      </c>
      <c r="M16" s="12" t="s">
        <v>57</v>
      </c>
    </row>
    <row r="17" spans="1:13" x14ac:dyDescent="0.25">
      <c r="A17" s="10" t="s">
        <v>143</v>
      </c>
      <c r="B17" s="52"/>
      <c r="C17" s="25"/>
      <c r="D17" s="25"/>
      <c r="E17" s="43"/>
      <c r="F17" s="10"/>
      <c r="G17" s="10" t="s">
        <v>6</v>
      </c>
      <c r="H17" s="56"/>
      <c r="I17" s="60"/>
      <c r="J17" s="57"/>
      <c r="K17" s="1"/>
      <c r="L17" s="1" t="s">
        <v>42</v>
      </c>
      <c r="M17" s="12" t="s">
        <v>58</v>
      </c>
    </row>
    <row r="18" spans="1:13" x14ac:dyDescent="0.25">
      <c r="A18" s="10" t="s">
        <v>144</v>
      </c>
      <c r="B18" s="52"/>
      <c r="C18" s="25"/>
      <c r="D18" s="25"/>
      <c r="E18" s="43"/>
      <c r="F18" s="10"/>
      <c r="G18" s="10" t="s">
        <v>7</v>
      </c>
      <c r="H18" s="13"/>
      <c r="I18" s="35"/>
      <c r="J18" s="35"/>
      <c r="K18" s="1"/>
      <c r="L18" s="1" t="s">
        <v>42</v>
      </c>
      <c r="M18" s="12" t="s">
        <v>60</v>
      </c>
    </row>
    <row r="19" spans="1:13" x14ac:dyDescent="0.25">
      <c r="A19" s="10" t="s">
        <v>145</v>
      </c>
      <c r="B19" s="52"/>
      <c r="C19" s="25"/>
      <c r="D19" s="25"/>
      <c r="E19" s="43"/>
      <c r="F19" s="10"/>
      <c r="G19" s="10" t="s">
        <v>9</v>
      </c>
      <c r="H19" s="19"/>
      <c r="I19" s="19"/>
      <c r="J19" s="13"/>
      <c r="K19" s="1"/>
      <c r="L19" s="1" t="s">
        <v>42</v>
      </c>
      <c r="M19" s="12" t="s">
        <v>61</v>
      </c>
    </row>
    <row r="20" spans="1:13" x14ac:dyDescent="0.25">
      <c r="A20" s="10" t="s">
        <v>146</v>
      </c>
      <c r="B20" s="52"/>
      <c r="C20" s="25"/>
      <c r="D20" s="25"/>
      <c r="E20" s="43"/>
      <c r="F20" s="10"/>
      <c r="G20" s="10" t="s">
        <v>8</v>
      </c>
      <c r="H20" s="35"/>
      <c r="I20" s="35"/>
      <c r="J20" s="13"/>
      <c r="K20" s="1"/>
      <c r="L20" s="1"/>
      <c r="M20" s="1"/>
    </row>
    <row r="21" spans="1:13" x14ac:dyDescent="0.25">
      <c r="A21" s="10" t="s">
        <v>147</v>
      </c>
      <c r="B21" s="52"/>
      <c r="C21" s="25"/>
      <c r="D21" s="25"/>
      <c r="E21" s="43"/>
      <c r="F21" s="10"/>
      <c r="G21" s="10" t="s">
        <v>9</v>
      </c>
      <c r="H21" s="19"/>
      <c r="I21" s="19"/>
      <c r="J21" s="13"/>
      <c r="K21" s="1"/>
      <c r="L21" s="1"/>
      <c r="M21" s="1"/>
    </row>
    <row r="22" spans="1:13" x14ac:dyDescent="0.25">
      <c r="A22" s="10" t="s">
        <v>148</v>
      </c>
      <c r="B22" s="52"/>
      <c r="C22" s="25"/>
      <c r="D22" s="25"/>
      <c r="E22" s="43"/>
      <c r="F22" s="10"/>
      <c r="G22" s="10" t="s">
        <v>10</v>
      </c>
      <c r="H22" s="13"/>
      <c r="I22" s="13"/>
      <c r="J22" s="13"/>
      <c r="K22" s="1"/>
      <c r="L22" s="1"/>
      <c r="M22" s="1"/>
    </row>
    <row r="23" spans="1:13" x14ac:dyDescent="0.25">
      <c r="A23" s="10" t="s">
        <v>149</v>
      </c>
      <c r="B23" s="52"/>
      <c r="C23" s="25"/>
      <c r="D23" s="25"/>
      <c r="E23" s="43"/>
      <c r="F23" s="10"/>
      <c r="G23" s="10" t="s">
        <v>9</v>
      </c>
      <c r="H23" s="19"/>
      <c r="I23" s="19"/>
      <c r="J23" s="13"/>
      <c r="K23" s="1"/>
      <c r="L23" s="1"/>
      <c r="M23" s="1"/>
    </row>
    <row r="24" spans="1:13" x14ac:dyDescent="0.25">
      <c r="A24" s="10" t="s">
        <v>150</v>
      </c>
      <c r="B24" s="52"/>
      <c r="C24" s="25"/>
      <c r="D24" s="25"/>
      <c r="E24" s="43"/>
      <c r="F24" s="10"/>
      <c r="G24" s="1"/>
      <c r="H24" s="1"/>
      <c r="I24" s="1"/>
      <c r="J24" s="1"/>
      <c r="K24" s="1"/>
      <c r="L24" s="1"/>
      <c r="M24" s="1"/>
    </row>
    <row r="25" spans="1:13" x14ac:dyDescent="0.25">
      <c r="A25" s="10" t="s">
        <v>151</v>
      </c>
      <c r="B25" s="52"/>
      <c r="C25" s="25"/>
      <c r="D25" s="25"/>
      <c r="E25" s="43"/>
      <c r="F25" s="10"/>
      <c r="G25" s="10" t="s">
        <v>6</v>
      </c>
      <c r="H25" s="33"/>
      <c r="I25" s="36"/>
      <c r="J25" s="34"/>
      <c r="K25" s="1"/>
      <c r="L25" s="1"/>
      <c r="M25" s="1"/>
    </row>
    <row r="26" spans="1:13" x14ac:dyDescent="0.25">
      <c r="A26" s="10" t="s">
        <v>152</v>
      </c>
      <c r="B26" s="52"/>
      <c r="C26" s="25"/>
      <c r="D26" s="25"/>
      <c r="E26" s="43"/>
      <c r="F26" s="10"/>
      <c r="G26" s="10" t="s">
        <v>7</v>
      </c>
      <c r="H26" s="13"/>
      <c r="I26" s="35"/>
      <c r="J26" s="35"/>
      <c r="K26" s="1"/>
      <c r="L26" s="1"/>
      <c r="M26" s="1"/>
    </row>
    <row r="27" spans="1:13" x14ac:dyDescent="0.25">
      <c r="A27" s="10" t="s">
        <v>153</v>
      </c>
      <c r="B27" s="52"/>
      <c r="C27" s="25"/>
      <c r="D27" s="25"/>
      <c r="E27" s="43"/>
      <c r="F27" s="10"/>
      <c r="G27" s="10" t="s">
        <v>9</v>
      </c>
      <c r="H27" s="19"/>
      <c r="I27" s="19"/>
      <c r="J27" s="13"/>
      <c r="K27" s="1"/>
      <c r="L27" s="1"/>
      <c r="M27" s="1"/>
    </row>
    <row r="28" spans="1:13" x14ac:dyDescent="0.25">
      <c r="A28" s="10" t="s">
        <v>154</v>
      </c>
      <c r="B28" s="52"/>
      <c r="C28" s="25"/>
      <c r="D28" s="25"/>
      <c r="E28" s="43"/>
      <c r="F28" s="10"/>
      <c r="G28" s="10" t="s">
        <v>8</v>
      </c>
      <c r="H28" s="35"/>
      <c r="I28" s="35"/>
      <c r="J28" s="13"/>
      <c r="K28" s="1"/>
      <c r="L28" s="1"/>
      <c r="M28" s="1"/>
    </row>
    <row r="29" spans="1:13" x14ac:dyDescent="0.25">
      <c r="A29" s="10" t="s">
        <v>155</v>
      </c>
      <c r="B29" s="52"/>
      <c r="C29" s="25"/>
      <c r="D29" s="25"/>
      <c r="E29" s="43"/>
      <c r="F29" s="10"/>
      <c r="G29" s="10" t="s">
        <v>9</v>
      </c>
      <c r="H29" s="19"/>
      <c r="I29" s="19"/>
      <c r="J29" s="13"/>
      <c r="K29" s="1"/>
      <c r="L29" s="1"/>
      <c r="M29" s="1"/>
    </row>
    <row r="30" spans="1:13" x14ac:dyDescent="0.25">
      <c r="A30" s="10" t="s">
        <v>156</v>
      </c>
      <c r="B30" s="52"/>
      <c r="C30" s="25"/>
      <c r="D30" s="25"/>
      <c r="E30" s="43"/>
      <c r="F30" s="10"/>
      <c r="G30" s="10" t="s">
        <v>10</v>
      </c>
      <c r="H30" s="13"/>
      <c r="I30" s="13"/>
      <c r="J30" s="13"/>
      <c r="K30" s="1"/>
      <c r="L30" s="1"/>
      <c r="M30" s="1"/>
    </row>
    <row r="31" spans="1:13" x14ac:dyDescent="0.25">
      <c r="A31" s="10" t="s">
        <v>157</v>
      </c>
      <c r="B31" s="52"/>
      <c r="C31" s="25"/>
      <c r="D31" s="25"/>
      <c r="E31" s="43"/>
      <c r="F31" s="10"/>
      <c r="G31" s="10" t="s">
        <v>9</v>
      </c>
      <c r="H31" s="19"/>
      <c r="I31" s="19"/>
      <c r="J31" s="13"/>
      <c r="K31" s="1"/>
      <c r="L31" s="1"/>
      <c r="M31" s="1"/>
    </row>
    <row r="32" spans="1:13" x14ac:dyDescent="0.25">
      <c r="A32" s="10" t="s">
        <v>158</v>
      </c>
      <c r="B32" s="52"/>
      <c r="C32" s="25"/>
      <c r="D32" s="25"/>
      <c r="E32" s="43"/>
      <c r="F32" s="10"/>
      <c r="G32" s="1"/>
      <c r="H32" s="1"/>
      <c r="I32" s="1"/>
      <c r="J32" s="1"/>
      <c r="K32" s="1"/>
      <c r="L32" s="1"/>
      <c r="M32" s="1"/>
    </row>
    <row r="33" spans="1:13" x14ac:dyDescent="0.25">
      <c r="A33" s="10" t="s">
        <v>159</v>
      </c>
      <c r="B33" s="52"/>
      <c r="C33" s="25"/>
      <c r="D33" s="25"/>
      <c r="E33" s="43"/>
      <c r="F33" s="10"/>
      <c r="G33" s="1"/>
      <c r="H33" s="1"/>
      <c r="I33" s="1"/>
      <c r="J33" s="1"/>
      <c r="K33" s="1"/>
      <c r="L33" s="1"/>
      <c r="M33" s="1"/>
    </row>
    <row r="34" spans="1:13" x14ac:dyDescent="0.25">
      <c r="A34" s="10"/>
      <c r="B34" s="43"/>
      <c r="C34" s="25" t="e">
        <f ca="1">VLOOKUP($E34,INDIRECT($A34),COLUMN(#REF!),FALSE)</f>
        <v>#REF!</v>
      </c>
      <c r="D34" s="25" t="e">
        <f ca="1">VLOOKUP($E34,INDIRECT($A34),COLUMN(#REF!),FALSE)</f>
        <v>#REF!</v>
      </c>
      <c r="E34" s="43" t="s">
        <v>59</v>
      </c>
      <c r="F34" s="1"/>
      <c r="G34" s="1"/>
      <c r="H34" s="1"/>
      <c r="I34" s="1"/>
      <c r="J34" s="1"/>
      <c r="K34" s="1"/>
      <c r="L34" s="1"/>
      <c r="M34" s="1"/>
    </row>
    <row r="35" spans="1:13" x14ac:dyDescent="0.25">
      <c r="A35" s="10"/>
      <c r="B35" s="43"/>
      <c r="C35" s="25" t="e">
        <f ca="1">VLOOKUP($E35,INDIRECT($A35),COLUMN(#REF!),FALSE)</f>
        <v>#REF!</v>
      </c>
      <c r="D35" s="25" t="e">
        <f ca="1">VLOOKUP($E35,INDIRECT($A35),COLUMN(#REF!),FALSE)</f>
        <v>#REF!</v>
      </c>
      <c r="E35" s="43" t="s">
        <v>59</v>
      </c>
      <c r="F35" s="1"/>
      <c r="G35" s="1"/>
      <c r="H35" s="1"/>
      <c r="I35" s="1"/>
      <c r="J35" s="1"/>
      <c r="K35" s="1"/>
      <c r="L35" s="1"/>
      <c r="M35" s="1"/>
    </row>
    <row r="36" spans="1:13" x14ac:dyDescent="0.25">
      <c r="A36" s="1"/>
      <c r="B36" s="1"/>
      <c r="C36" s="1"/>
      <c r="D36" s="1"/>
      <c r="E36" s="1"/>
      <c r="F36" s="1"/>
      <c r="G36" s="28"/>
      <c r="H36" s="17"/>
      <c r="I36" s="17"/>
      <c r="J36" s="28"/>
      <c r="K36" s="1"/>
      <c r="L36" s="1"/>
      <c r="M36" s="1"/>
    </row>
    <row r="37" spans="1:13" x14ac:dyDescent="0.25">
      <c r="A37" s="56" t="s">
        <v>16</v>
      </c>
      <c r="B37" s="57"/>
      <c r="C37" s="35" t="s">
        <v>17</v>
      </c>
      <c r="D37" s="35" t="s">
        <v>18</v>
      </c>
      <c r="E37" s="35" t="s">
        <v>19</v>
      </c>
      <c r="F37" s="35" t="s">
        <v>20</v>
      </c>
      <c r="G37" s="35" t="s">
        <v>21</v>
      </c>
      <c r="H37" s="35" t="s">
        <v>22</v>
      </c>
      <c r="I37" s="35" t="s">
        <v>23</v>
      </c>
      <c r="J37" s="35" t="s">
        <v>21</v>
      </c>
      <c r="K37" s="35" t="s">
        <v>11</v>
      </c>
      <c r="L37" s="35" t="s">
        <v>21</v>
      </c>
      <c r="M37" s="1"/>
    </row>
    <row r="38" spans="1:13" x14ac:dyDescent="0.25">
      <c r="A38" s="37" t="s">
        <v>34</v>
      </c>
      <c r="B38" s="35" t="s">
        <v>14</v>
      </c>
      <c r="C38" s="35">
        <v>13</v>
      </c>
      <c r="D38" s="24">
        <v>6</v>
      </c>
      <c r="E38" s="2">
        <v>2</v>
      </c>
      <c r="F38" s="20">
        <f t="shared" ref="F38:F50" si="3">(D38+E38)/C38</f>
        <v>0.61538461538461542</v>
      </c>
      <c r="G38" s="2">
        <v>0</v>
      </c>
      <c r="H38" s="2">
        <v>4</v>
      </c>
      <c r="I38" s="20">
        <f t="shared" ref="I38:I50" si="4">(G38+H38)/C38</f>
        <v>0.30769230769230771</v>
      </c>
      <c r="J38" s="2">
        <v>1</v>
      </c>
      <c r="K38" s="22">
        <f t="shared" ref="K38:K50" si="5">100%-(F38+I38)</f>
        <v>7.6923076923076872E-2</v>
      </c>
      <c r="L38" s="23">
        <f t="shared" ref="L38:L50" si="6">SUM(F38+I38+K38)</f>
        <v>1</v>
      </c>
      <c r="M38" s="1"/>
    </row>
    <row r="39" spans="1:13" x14ac:dyDescent="0.25">
      <c r="A39" s="2" t="s">
        <v>34</v>
      </c>
      <c r="B39" s="2" t="s">
        <v>24</v>
      </c>
      <c r="C39" s="2">
        <v>15</v>
      </c>
      <c r="D39" s="24">
        <v>7</v>
      </c>
      <c r="E39" s="2">
        <v>5</v>
      </c>
      <c r="F39" s="20">
        <f t="shared" si="3"/>
        <v>0.8</v>
      </c>
      <c r="G39" s="2">
        <v>1</v>
      </c>
      <c r="H39" s="2">
        <v>2</v>
      </c>
      <c r="I39" s="20">
        <f t="shared" si="4"/>
        <v>0.2</v>
      </c>
      <c r="J39" s="35"/>
      <c r="K39" s="22">
        <f t="shared" si="5"/>
        <v>0</v>
      </c>
      <c r="L39" s="23">
        <f t="shared" si="6"/>
        <v>1</v>
      </c>
      <c r="M39" s="1"/>
    </row>
    <row r="40" spans="1:13" x14ac:dyDescent="0.25">
      <c r="A40" s="2" t="s">
        <v>34</v>
      </c>
      <c r="B40" s="35" t="s">
        <v>25</v>
      </c>
      <c r="C40" s="2">
        <v>17</v>
      </c>
      <c r="D40" s="24">
        <v>8</v>
      </c>
      <c r="E40" s="2">
        <v>3</v>
      </c>
      <c r="F40" s="20">
        <f t="shared" si="3"/>
        <v>0.6470588235294118</v>
      </c>
      <c r="G40" s="2">
        <v>1</v>
      </c>
      <c r="H40" s="2">
        <v>5</v>
      </c>
      <c r="I40" s="20">
        <f t="shared" si="4"/>
        <v>0.35294117647058826</v>
      </c>
      <c r="J40" s="35"/>
      <c r="K40" s="22">
        <f t="shared" si="5"/>
        <v>0</v>
      </c>
      <c r="L40" s="23">
        <f t="shared" si="6"/>
        <v>1</v>
      </c>
      <c r="M40" s="1"/>
    </row>
    <row r="41" spans="1:13" x14ac:dyDescent="0.25">
      <c r="A41" s="2" t="s">
        <v>34</v>
      </c>
      <c r="B41" s="2" t="s">
        <v>26</v>
      </c>
      <c r="C41" s="2">
        <v>17</v>
      </c>
      <c r="D41" s="24">
        <v>7</v>
      </c>
      <c r="E41" s="2">
        <v>5</v>
      </c>
      <c r="F41" s="20">
        <f t="shared" si="3"/>
        <v>0.70588235294117652</v>
      </c>
      <c r="G41" s="2">
        <v>0</v>
      </c>
      <c r="H41" s="2">
        <v>3</v>
      </c>
      <c r="I41" s="20">
        <f t="shared" si="4"/>
        <v>0.17647058823529413</v>
      </c>
      <c r="J41" s="35">
        <v>2</v>
      </c>
      <c r="K41" s="22">
        <f t="shared" si="5"/>
        <v>0.11764705882352933</v>
      </c>
      <c r="L41" s="23">
        <f t="shared" si="6"/>
        <v>1</v>
      </c>
      <c r="M41" s="1"/>
    </row>
    <row r="42" spans="1:13" x14ac:dyDescent="0.25">
      <c r="A42" s="2" t="s">
        <v>34</v>
      </c>
      <c r="B42" s="35" t="s">
        <v>45</v>
      </c>
      <c r="C42" s="2">
        <v>23</v>
      </c>
      <c r="D42" s="24">
        <v>9</v>
      </c>
      <c r="E42" s="2">
        <v>4</v>
      </c>
      <c r="F42" s="20">
        <f t="shared" si="3"/>
        <v>0.56521739130434778</v>
      </c>
      <c r="G42" s="2">
        <v>2</v>
      </c>
      <c r="H42" s="2">
        <v>7</v>
      </c>
      <c r="I42" s="20">
        <f t="shared" si="4"/>
        <v>0.39130434782608697</v>
      </c>
      <c r="J42" s="35">
        <v>1</v>
      </c>
      <c r="K42" s="22">
        <f t="shared" si="5"/>
        <v>4.3478260869565188E-2</v>
      </c>
      <c r="L42" s="23">
        <f t="shared" si="6"/>
        <v>1</v>
      </c>
      <c r="M42" s="1"/>
    </row>
    <row r="43" spans="1:13" x14ac:dyDescent="0.25">
      <c r="A43" s="2" t="s">
        <v>34</v>
      </c>
      <c r="B43" s="35" t="s">
        <v>28</v>
      </c>
      <c r="C43" s="2">
        <v>24</v>
      </c>
      <c r="D43" s="24">
        <v>8</v>
      </c>
      <c r="E43" s="2">
        <v>1</v>
      </c>
      <c r="F43" s="20">
        <f t="shared" si="3"/>
        <v>0.375</v>
      </c>
      <c r="G43" s="2">
        <v>2</v>
      </c>
      <c r="H43" s="2">
        <v>10</v>
      </c>
      <c r="I43" s="20">
        <f t="shared" si="4"/>
        <v>0.5</v>
      </c>
      <c r="J43" s="35">
        <v>3</v>
      </c>
      <c r="K43" s="22">
        <f t="shared" si="5"/>
        <v>0.125</v>
      </c>
      <c r="L43" s="23">
        <f t="shared" si="6"/>
        <v>1</v>
      </c>
      <c r="M43" s="1"/>
    </row>
    <row r="44" spans="1:13" x14ac:dyDescent="0.25">
      <c r="A44" s="2" t="s">
        <v>34</v>
      </c>
      <c r="B44" s="35" t="s">
        <v>29</v>
      </c>
      <c r="C44" s="2">
        <v>15</v>
      </c>
      <c r="D44" s="24">
        <v>6</v>
      </c>
      <c r="E44" s="2">
        <v>2</v>
      </c>
      <c r="F44" s="20">
        <f t="shared" si="3"/>
        <v>0.53333333333333333</v>
      </c>
      <c r="G44" s="2">
        <v>2</v>
      </c>
      <c r="H44" s="2">
        <v>3</v>
      </c>
      <c r="I44" s="20">
        <f t="shared" si="4"/>
        <v>0.33333333333333331</v>
      </c>
      <c r="J44" s="35">
        <v>2</v>
      </c>
      <c r="K44" s="22">
        <f t="shared" si="5"/>
        <v>0.1333333333333333</v>
      </c>
      <c r="L44" s="23">
        <f t="shared" si="6"/>
        <v>1</v>
      </c>
      <c r="M44" s="1"/>
    </row>
    <row r="45" spans="1:13" x14ac:dyDescent="0.25">
      <c r="A45" s="2" t="s">
        <v>34</v>
      </c>
      <c r="B45" s="35" t="s">
        <v>30</v>
      </c>
      <c r="C45" s="2">
        <v>12</v>
      </c>
      <c r="D45" s="24">
        <v>3</v>
      </c>
      <c r="E45" s="2">
        <v>3</v>
      </c>
      <c r="F45" s="20">
        <f t="shared" si="3"/>
        <v>0.5</v>
      </c>
      <c r="G45" s="2">
        <v>3</v>
      </c>
      <c r="H45" s="2">
        <v>3</v>
      </c>
      <c r="I45" s="20">
        <f t="shared" si="4"/>
        <v>0.5</v>
      </c>
      <c r="J45" s="35"/>
      <c r="K45" s="22">
        <f t="shared" si="5"/>
        <v>0</v>
      </c>
      <c r="L45" s="23">
        <f t="shared" si="6"/>
        <v>1</v>
      </c>
      <c r="M45" s="1"/>
    </row>
    <row r="46" spans="1:13" x14ac:dyDescent="0.25">
      <c r="A46" s="2" t="s">
        <v>34</v>
      </c>
      <c r="B46" s="35" t="s">
        <v>31</v>
      </c>
      <c r="C46" s="2">
        <v>23</v>
      </c>
      <c r="D46" s="24">
        <v>9</v>
      </c>
      <c r="E46" s="2">
        <v>4</v>
      </c>
      <c r="F46" s="20">
        <f t="shared" si="3"/>
        <v>0.56521739130434778</v>
      </c>
      <c r="G46" s="2">
        <v>2</v>
      </c>
      <c r="H46" s="2">
        <v>7</v>
      </c>
      <c r="I46" s="20">
        <f t="shared" si="4"/>
        <v>0.39130434782608697</v>
      </c>
      <c r="J46" s="35">
        <v>1</v>
      </c>
      <c r="K46" s="22">
        <f t="shared" si="5"/>
        <v>4.3478260869565188E-2</v>
      </c>
      <c r="L46" s="23">
        <f t="shared" si="6"/>
        <v>1</v>
      </c>
      <c r="M46" s="1"/>
    </row>
    <row r="47" spans="1:13" x14ac:dyDescent="0.25">
      <c r="A47" s="2" t="s">
        <v>34</v>
      </c>
      <c r="B47" s="35" t="s">
        <v>32</v>
      </c>
      <c r="C47" s="2">
        <v>22</v>
      </c>
      <c r="D47" s="24">
        <v>8</v>
      </c>
      <c r="E47" s="2">
        <v>5</v>
      </c>
      <c r="F47" s="20">
        <f t="shared" si="3"/>
        <v>0.59090909090909094</v>
      </c>
      <c r="G47" s="2">
        <v>2</v>
      </c>
      <c r="H47" s="2">
        <v>7</v>
      </c>
      <c r="I47" s="20">
        <f t="shared" si="4"/>
        <v>0.40909090909090912</v>
      </c>
      <c r="J47" s="35"/>
      <c r="K47" s="22">
        <f t="shared" si="5"/>
        <v>0</v>
      </c>
      <c r="L47" s="23">
        <f t="shared" si="6"/>
        <v>1</v>
      </c>
      <c r="M47" s="1"/>
    </row>
    <row r="48" spans="1:13" x14ac:dyDescent="0.25">
      <c r="A48" s="2" t="s">
        <v>34</v>
      </c>
      <c r="B48" s="35" t="s">
        <v>33</v>
      </c>
      <c r="C48" s="2">
        <v>9</v>
      </c>
      <c r="D48" s="24">
        <v>4</v>
      </c>
      <c r="E48" s="2">
        <v>1</v>
      </c>
      <c r="F48" s="20">
        <f t="shared" si="3"/>
        <v>0.55555555555555558</v>
      </c>
      <c r="G48" s="2">
        <v>0</v>
      </c>
      <c r="H48" s="2">
        <v>3</v>
      </c>
      <c r="I48" s="20">
        <f t="shared" si="4"/>
        <v>0.33333333333333331</v>
      </c>
      <c r="J48" s="35">
        <v>1</v>
      </c>
      <c r="K48" s="22">
        <f t="shared" si="5"/>
        <v>0.11111111111111116</v>
      </c>
      <c r="L48" s="23">
        <f t="shared" si="6"/>
        <v>1</v>
      </c>
      <c r="M48" s="1"/>
    </row>
    <row r="49" spans="1:12" x14ac:dyDescent="0.25">
      <c r="A49" s="2" t="s">
        <v>34</v>
      </c>
      <c r="B49" s="35" t="s">
        <v>15</v>
      </c>
      <c r="C49" s="2">
        <v>24</v>
      </c>
      <c r="D49" s="24">
        <v>7</v>
      </c>
      <c r="E49" s="2">
        <v>6</v>
      </c>
      <c r="F49" s="20">
        <f t="shared" si="3"/>
        <v>0.54166666666666663</v>
      </c>
      <c r="G49" s="2">
        <v>3</v>
      </c>
      <c r="H49" s="2">
        <v>8</v>
      </c>
      <c r="I49" s="20">
        <f t="shared" si="4"/>
        <v>0.45833333333333331</v>
      </c>
      <c r="J49" s="35"/>
      <c r="K49" s="22">
        <f t="shared" si="5"/>
        <v>0</v>
      </c>
      <c r="L49" s="23">
        <f t="shared" si="6"/>
        <v>1</v>
      </c>
    </row>
    <row r="50" spans="1:12" x14ac:dyDescent="0.25">
      <c r="A50" s="2" t="s">
        <v>34</v>
      </c>
      <c r="B50" s="35" t="s">
        <v>35</v>
      </c>
      <c r="C50" s="2">
        <v>25</v>
      </c>
      <c r="D50" s="24">
        <v>9</v>
      </c>
      <c r="E50" s="2">
        <v>2</v>
      </c>
      <c r="F50" s="20">
        <f t="shared" si="3"/>
        <v>0.44</v>
      </c>
      <c r="G50" s="2">
        <v>3</v>
      </c>
      <c r="H50" s="2">
        <v>11</v>
      </c>
      <c r="I50" s="20">
        <f t="shared" si="4"/>
        <v>0.56000000000000005</v>
      </c>
      <c r="J50" s="35"/>
      <c r="K50" s="22">
        <f t="shared" si="5"/>
        <v>0</v>
      </c>
      <c r="L50" s="23">
        <f t="shared" si="6"/>
        <v>1</v>
      </c>
    </row>
  </sheetData>
  <mergeCells count="7">
    <mergeCell ref="H1:J1"/>
    <mergeCell ref="L1:M1"/>
    <mergeCell ref="H9:J9"/>
    <mergeCell ref="H17:J17"/>
    <mergeCell ref="A37:B37"/>
    <mergeCell ref="A1:A2"/>
    <mergeCell ref="B1:E1"/>
  </mergeCells>
  <dataValidations count="2">
    <dataValidation type="list" allowBlank="1" showInputMessage="1" showErrorMessage="1" sqref="M3 B34:B35">
      <formula1>$M$7:$M$19</formula1>
    </dataValidation>
    <dataValidation type="list" allowBlank="1" showInputMessage="1" showErrorMessage="1" sqref="B8:B33">
      <formula1>$N$8:$N$20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Feuil1!$A$1:$A$26</xm:f>
          </x14:formula1>
          <xm:sqref>A34:A35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M56"/>
  <sheetViews>
    <sheetView zoomScale="85" zoomScaleNormal="85" zoomScalePageLayoutView="85" workbookViewId="0">
      <selection activeCell="A7" sqref="A7:F33"/>
    </sheetView>
  </sheetViews>
  <sheetFormatPr baseColWidth="10" defaultColWidth="10.7109375" defaultRowHeight="15" x14ac:dyDescent="0.25"/>
  <cols>
    <col min="1" max="1" width="13.28515625" bestFit="1" customWidth="1"/>
    <col min="2" max="2" width="13.140625" bestFit="1" customWidth="1"/>
    <col min="3" max="3" width="11.7109375" bestFit="1" customWidth="1"/>
    <col min="4" max="4" width="13.140625" bestFit="1" customWidth="1"/>
    <col min="5" max="5" width="12.5703125" bestFit="1" customWidth="1"/>
    <col min="6" max="6" width="9.5703125" bestFit="1" customWidth="1"/>
    <col min="7" max="7" width="14.42578125" bestFit="1" customWidth="1"/>
    <col min="8" max="8" width="9.7109375" bestFit="1" customWidth="1"/>
    <col min="9" max="9" width="9.5703125" bestFit="1" customWidth="1"/>
    <col min="10" max="10" width="3.7109375" bestFit="1" customWidth="1"/>
    <col min="11" max="11" width="7.140625" bestFit="1" customWidth="1"/>
    <col min="12" max="12" width="9.28515625" bestFit="1" customWidth="1"/>
    <col min="13" max="13" width="12.140625" bestFit="1" customWidth="1"/>
  </cols>
  <sheetData>
    <row r="1" spans="1:13" x14ac:dyDescent="0.25">
      <c r="A1" s="58" t="s">
        <v>60</v>
      </c>
      <c r="B1" s="59" t="s">
        <v>0</v>
      </c>
      <c r="C1" s="59"/>
      <c r="D1" s="59"/>
      <c r="E1" s="59"/>
      <c r="F1" s="16"/>
      <c r="G1" s="10" t="s">
        <v>6</v>
      </c>
      <c r="H1" s="56" t="s">
        <v>88</v>
      </c>
      <c r="I1" s="60"/>
      <c r="J1" s="57"/>
      <c r="K1" s="1"/>
      <c r="L1" s="61" t="s">
        <v>12</v>
      </c>
      <c r="M1" s="62"/>
    </row>
    <row r="2" spans="1:13" x14ac:dyDescent="0.25">
      <c r="A2" s="58"/>
      <c r="B2" s="27" t="s">
        <v>1</v>
      </c>
      <c r="C2" s="27" t="s">
        <v>4</v>
      </c>
      <c r="D2" s="27" t="s">
        <v>43</v>
      </c>
      <c r="E2" s="27" t="s">
        <v>5</v>
      </c>
      <c r="F2" s="17"/>
      <c r="G2" s="10" t="s">
        <v>7</v>
      </c>
      <c r="H2" s="35">
        <f>SUM(C8:C20)</f>
        <v>0</v>
      </c>
      <c r="I2" s="35">
        <f>SUM(D8:D20)</f>
        <v>0</v>
      </c>
      <c r="J2" s="35">
        <f>H2-I2</f>
        <v>0</v>
      </c>
      <c r="K2" s="1"/>
      <c r="L2" s="4" t="s">
        <v>13</v>
      </c>
      <c r="M2" s="5" t="s">
        <v>36</v>
      </c>
    </row>
    <row r="3" spans="1:13" x14ac:dyDescent="0.2">
      <c r="A3" s="10" t="s">
        <v>2</v>
      </c>
      <c r="B3" s="15">
        <v>9</v>
      </c>
      <c r="C3" s="27">
        <v>7</v>
      </c>
      <c r="D3" s="27">
        <v>1</v>
      </c>
      <c r="E3" s="27">
        <v>1</v>
      </c>
      <c r="F3" s="18"/>
      <c r="G3" s="10" t="s">
        <v>9</v>
      </c>
      <c r="H3" s="19">
        <f>H2/B3</f>
        <v>0</v>
      </c>
      <c r="I3" s="19">
        <f>I2/B3</f>
        <v>0</v>
      </c>
      <c r="J3" s="13"/>
      <c r="K3" s="1"/>
      <c r="L3" s="6" t="s">
        <v>60</v>
      </c>
      <c r="M3" s="7" t="s">
        <v>49</v>
      </c>
    </row>
    <row r="4" spans="1:13" x14ac:dyDescent="0.2">
      <c r="A4" s="10" t="s">
        <v>3</v>
      </c>
      <c r="B4" s="15">
        <v>8</v>
      </c>
      <c r="C4" s="27">
        <v>2</v>
      </c>
      <c r="D4" s="27">
        <v>1</v>
      </c>
      <c r="E4" s="27">
        <v>5</v>
      </c>
      <c r="F4" s="18"/>
      <c r="G4" s="10" t="s">
        <v>8</v>
      </c>
      <c r="H4" s="35" t="e">
        <f ca="1">SUM(D23:D35)</f>
        <v>#REF!</v>
      </c>
      <c r="I4" s="35" t="e">
        <f ca="1">SUM(C23:C35)</f>
        <v>#REF!</v>
      </c>
      <c r="J4" s="13" t="e">
        <f t="shared" ref="J4" ca="1" si="0">H4-I4</f>
        <v>#REF!</v>
      </c>
      <c r="K4" s="1"/>
      <c r="L4" s="8">
        <f t="array" ref="L4">INDEX($C$38:$L$50,MATCH(1,($A$38:$A$50=$A$1)*($B$38:$B$50=$M$3),0),4)</f>
        <v>0.69230769230769229</v>
      </c>
      <c r="M4" s="8">
        <f t="array" ref="M4">INDEX($C$38:$L$50,MATCH(1,($A$38:$A$50=$L$3)*($B$38:$B$50=$M$3),0),7)</f>
        <v>0.30769230769230771</v>
      </c>
    </row>
    <row r="5" spans="1:13" x14ac:dyDescent="0.2">
      <c r="A5" s="10" t="s">
        <v>44</v>
      </c>
      <c r="B5" s="15">
        <f>B3+B4</f>
        <v>17</v>
      </c>
      <c r="C5" s="15">
        <f t="shared" ref="C5:E5" si="1">C3+C4</f>
        <v>9</v>
      </c>
      <c r="D5" s="15">
        <f t="shared" si="1"/>
        <v>2</v>
      </c>
      <c r="E5" s="15">
        <f t="shared" si="1"/>
        <v>6</v>
      </c>
      <c r="F5" s="18"/>
      <c r="G5" s="10" t="s">
        <v>9</v>
      </c>
      <c r="H5" s="19" t="e">
        <f ca="1">H4/B4</f>
        <v>#REF!</v>
      </c>
      <c r="I5" s="19" t="e">
        <f ca="1">I4/B4</f>
        <v>#REF!</v>
      </c>
      <c r="J5" s="13"/>
      <c r="K5" s="1"/>
      <c r="L5" s="9">
        <f>100/L4/100</f>
        <v>1.4444444444444446</v>
      </c>
      <c r="M5" s="9">
        <f>100/M4/100</f>
        <v>3.25</v>
      </c>
    </row>
    <row r="6" spans="1:13" x14ac:dyDescent="0.2">
      <c r="A6" s="1"/>
      <c r="B6" s="1"/>
      <c r="C6" s="1"/>
      <c r="D6" s="1"/>
      <c r="E6" s="1"/>
      <c r="F6" s="1"/>
      <c r="G6" s="10" t="s">
        <v>10</v>
      </c>
      <c r="H6" s="13" t="e">
        <f ca="1">H2+H4</f>
        <v>#REF!</v>
      </c>
      <c r="I6" s="13" t="e">
        <f ca="1">I2+I4</f>
        <v>#REF!</v>
      </c>
      <c r="J6" s="13" t="e">
        <f t="shared" ref="J6" ca="1" si="2">H6-I6</f>
        <v>#REF!</v>
      </c>
      <c r="K6" s="1"/>
      <c r="L6" s="1"/>
      <c r="M6" s="1"/>
    </row>
    <row r="7" spans="1:13" x14ac:dyDescent="0.25">
      <c r="A7" s="51" t="s">
        <v>130</v>
      </c>
      <c r="B7" s="51" t="s">
        <v>131</v>
      </c>
      <c r="C7" s="51" t="s">
        <v>132</v>
      </c>
      <c r="D7" s="51" t="s">
        <v>133</v>
      </c>
      <c r="E7" s="47" t="s">
        <v>120</v>
      </c>
      <c r="F7" s="47" t="s">
        <v>121</v>
      </c>
      <c r="G7" s="10" t="s">
        <v>9</v>
      </c>
      <c r="H7" s="19" t="e">
        <f ca="1">H6/B5</f>
        <v>#REF!</v>
      </c>
      <c r="I7" s="19" t="e">
        <f ca="1">I6/B5</f>
        <v>#REF!</v>
      </c>
      <c r="J7" s="13"/>
      <c r="K7" s="1"/>
      <c r="L7" s="1" t="s">
        <v>60</v>
      </c>
      <c r="M7" s="29" t="s">
        <v>49</v>
      </c>
    </row>
    <row r="8" spans="1:13" x14ac:dyDescent="0.25">
      <c r="A8" s="10" t="s">
        <v>134</v>
      </c>
      <c r="B8" s="52"/>
      <c r="C8" s="25"/>
      <c r="D8" s="25"/>
      <c r="E8" s="43" t="e">
        <f ca="1">VLOOKUP(B8,INDIRECT(A8),COLUMN(resultat!D:D),FALSE)</f>
        <v>#REF!</v>
      </c>
      <c r="F8" s="43" t="e">
        <f ca="1">VLOOKUP(B8,INDIRECT(A8),COLUMN(resultat!E2),FALSE)</f>
        <v>#REF!</v>
      </c>
      <c r="G8" s="1"/>
      <c r="H8" s="1"/>
      <c r="I8" s="1"/>
      <c r="J8" s="1"/>
      <c r="K8" s="1"/>
      <c r="L8" s="1" t="s">
        <v>60</v>
      </c>
      <c r="M8" s="12" t="s">
        <v>50</v>
      </c>
    </row>
    <row r="9" spans="1:13" x14ac:dyDescent="0.25">
      <c r="A9" s="10" t="s">
        <v>135</v>
      </c>
      <c r="B9" s="52"/>
      <c r="C9" s="25"/>
      <c r="D9" s="25"/>
      <c r="E9" s="43"/>
      <c r="F9" s="10"/>
      <c r="G9" s="10" t="s">
        <v>6</v>
      </c>
      <c r="H9" s="56" t="s">
        <v>0</v>
      </c>
      <c r="I9" s="60"/>
      <c r="J9" s="57"/>
      <c r="K9" s="1"/>
      <c r="L9" s="1" t="s">
        <v>60</v>
      </c>
      <c r="M9" s="12" t="s">
        <v>51</v>
      </c>
    </row>
    <row r="10" spans="1:13" x14ac:dyDescent="0.25">
      <c r="A10" s="10" t="s">
        <v>136</v>
      </c>
      <c r="B10" s="52"/>
      <c r="C10" s="25"/>
      <c r="D10" s="25"/>
      <c r="E10" s="43"/>
      <c r="F10" s="10"/>
      <c r="G10" s="10" t="s">
        <v>7</v>
      </c>
      <c r="H10" s="13">
        <v>233</v>
      </c>
      <c r="I10" s="35">
        <v>137</v>
      </c>
      <c r="J10" s="35">
        <v>96</v>
      </c>
      <c r="K10" s="1"/>
      <c r="L10" s="1" t="s">
        <v>60</v>
      </c>
      <c r="M10" s="12" t="s">
        <v>48</v>
      </c>
    </row>
    <row r="11" spans="1:13" x14ac:dyDescent="0.25">
      <c r="A11" s="10" t="s">
        <v>137</v>
      </c>
      <c r="B11" s="52"/>
      <c r="C11" s="25"/>
      <c r="D11" s="25"/>
      <c r="E11" s="43"/>
      <c r="F11" s="10"/>
      <c r="G11" s="10" t="s">
        <v>9</v>
      </c>
      <c r="H11" s="19">
        <v>25.888888888888889</v>
      </c>
      <c r="I11" s="19">
        <v>15.222222222222221</v>
      </c>
      <c r="J11" s="13"/>
      <c r="K11" s="1"/>
      <c r="L11" s="1" t="s">
        <v>60</v>
      </c>
      <c r="M11" s="12" t="s">
        <v>52</v>
      </c>
    </row>
    <row r="12" spans="1:13" x14ac:dyDescent="0.25">
      <c r="A12" s="10" t="s">
        <v>138</v>
      </c>
      <c r="B12" s="52"/>
      <c r="C12" s="25"/>
      <c r="D12" s="25"/>
      <c r="E12" s="43"/>
      <c r="F12" s="10"/>
      <c r="G12" s="10" t="s">
        <v>8</v>
      </c>
      <c r="H12" s="35">
        <v>115</v>
      </c>
      <c r="I12" s="35">
        <v>172</v>
      </c>
      <c r="J12" s="13">
        <v>-57</v>
      </c>
      <c r="K12" s="1"/>
      <c r="L12" s="1" t="s">
        <v>60</v>
      </c>
      <c r="M12" s="12" t="s">
        <v>53</v>
      </c>
    </row>
    <row r="13" spans="1:13" x14ac:dyDescent="0.25">
      <c r="A13" s="10" t="s">
        <v>139</v>
      </c>
      <c r="B13" s="52"/>
      <c r="C13" s="25"/>
      <c r="D13" s="25"/>
      <c r="E13" s="43"/>
      <c r="F13" s="10"/>
      <c r="G13" s="10" t="s">
        <v>9</v>
      </c>
      <c r="H13" s="19">
        <v>14.375</v>
      </c>
      <c r="I13" s="19">
        <v>21.5</v>
      </c>
      <c r="J13" s="13"/>
      <c r="K13" s="1"/>
      <c r="L13" s="1" t="s">
        <v>60</v>
      </c>
      <c r="M13" s="12" t="s">
        <v>54</v>
      </c>
    </row>
    <row r="14" spans="1:13" x14ac:dyDescent="0.25">
      <c r="A14" s="10" t="s">
        <v>140</v>
      </c>
      <c r="B14" s="52"/>
      <c r="C14" s="25"/>
      <c r="D14" s="25"/>
      <c r="E14" s="43"/>
      <c r="F14" s="10"/>
      <c r="G14" s="10" t="s">
        <v>10</v>
      </c>
      <c r="H14" s="13">
        <v>348</v>
      </c>
      <c r="I14" s="13">
        <v>309</v>
      </c>
      <c r="J14" s="13">
        <v>39</v>
      </c>
      <c r="K14" s="1"/>
      <c r="L14" s="1" t="s">
        <v>60</v>
      </c>
      <c r="M14" s="12" t="s">
        <v>55</v>
      </c>
    </row>
    <row r="15" spans="1:13" x14ac:dyDescent="0.25">
      <c r="A15" s="10" t="s">
        <v>141</v>
      </c>
      <c r="B15" s="52"/>
      <c r="C15" s="25"/>
      <c r="D15" s="25"/>
      <c r="E15" s="43"/>
      <c r="F15" s="10"/>
      <c r="G15" s="10" t="s">
        <v>9</v>
      </c>
      <c r="H15" s="19">
        <v>20.470588235294116</v>
      </c>
      <c r="I15" s="19">
        <v>18.176470588235293</v>
      </c>
      <c r="J15" s="13"/>
      <c r="K15" s="1"/>
      <c r="L15" s="1" t="s">
        <v>60</v>
      </c>
      <c r="M15" s="12" t="s">
        <v>56</v>
      </c>
    </row>
    <row r="16" spans="1:13" x14ac:dyDescent="0.25">
      <c r="A16" s="10" t="s">
        <v>142</v>
      </c>
      <c r="B16" s="52"/>
      <c r="C16" s="25"/>
      <c r="D16" s="25"/>
      <c r="E16" s="43"/>
      <c r="F16" s="10"/>
      <c r="G16" s="1"/>
      <c r="H16" s="1"/>
      <c r="I16" s="1"/>
      <c r="J16" s="1"/>
      <c r="K16" s="1"/>
      <c r="L16" s="1" t="s">
        <v>60</v>
      </c>
      <c r="M16" s="12" t="s">
        <v>57</v>
      </c>
    </row>
    <row r="17" spans="1:13" x14ac:dyDescent="0.25">
      <c r="A17" s="10" t="s">
        <v>143</v>
      </c>
      <c r="B17" s="52"/>
      <c r="C17" s="25"/>
      <c r="D17" s="25"/>
      <c r="E17" s="43"/>
      <c r="F17" s="10"/>
      <c r="G17" s="10" t="s">
        <v>6</v>
      </c>
      <c r="H17" s="56"/>
      <c r="I17" s="60"/>
      <c r="J17" s="57"/>
      <c r="K17" s="1"/>
      <c r="L17" s="1" t="s">
        <v>60</v>
      </c>
      <c r="M17" s="12" t="s">
        <v>58</v>
      </c>
    </row>
    <row r="18" spans="1:13" x14ac:dyDescent="0.25">
      <c r="A18" s="10" t="s">
        <v>144</v>
      </c>
      <c r="B18" s="52"/>
      <c r="C18" s="25"/>
      <c r="D18" s="25"/>
      <c r="E18" s="43"/>
      <c r="F18" s="10"/>
      <c r="G18" s="10" t="s">
        <v>7</v>
      </c>
      <c r="H18" s="13"/>
      <c r="I18" s="35"/>
      <c r="J18" s="35"/>
      <c r="K18" s="1"/>
      <c r="L18" s="1" t="s">
        <v>60</v>
      </c>
      <c r="M18" s="12" t="s">
        <v>59</v>
      </c>
    </row>
    <row r="19" spans="1:13" x14ac:dyDescent="0.25">
      <c r="A19" s="10" t="s">
        <v>145</v>
      </c>
      <c r="B19" s="52"/>
      <c r="C19" s="25"/>
      <c r="D19" s="25"/>
      <c r="E19" s="43"/>
      <c r="F19" s="10"/>
      <c r="G19" s="10" t="s">
        <v>9</v>
      </c>
      <c r="H19" s="19"/>
      <c r="I19" s="19"/>
      <c r="J19" s="13"/>
      <c r="K19" s="1"/>
      <c r="L19" s="1" t="s">
        <v>60</v>
      </c>
      <c r="M19" s="12" t="s">
        <v>61</v>
      </c>
    </row>
    <row r="20" spans="1:13" x14ac:dyDescent="0.25">
      <c r="A20" s="10" t="s">
        <v>146</v>
      </c>
      <c r="B20" s="52"/>
      <c r="C20" s="25"/>
      <c r="D20" s="25"/>
      <c r="E20" s="43"/>
      <c r="F20" s="10"/>
      <c r="G20" s="10" t="s">
        <v>8</v>
      </c>
      <c r="H20" s="35"/>
      <c r="I20" s="35"/>
      <c r="J20" s="13"/>
      <c r="K20" s="1"/>
      <c r="L20" s="1"/>
      <c r="M20" s="1"/>
    </row>
    <row r="21" spans="1:13" x14ac:dyDescent="0.25">
      <c r="A21" s="10" t="s">
        <v>147</v>
      </c>
      <c r="B21" s="52"/>
      <c r="C21" s="25"/>
      <c r="D21" s="25"/>
      <c r="E21" s="43"/>
      <c r="F21" s="10"/>
      <c r="G21" s="10" t="s">
        <v>9</v>
      </c>
      <c r="H21" s="19"/>
      <c r="I21" s="19"/>
      <c r="J21" s="13"/>
      <c r="K21" s="1"/>
      <c r="L21" s="1"/>
      <c r="M21" s="1"/>
    </row>
    <row r="22" spans="1:13" x14ac:dyDescent="0.25">
      <c r="A22" s="10" t="s">
        <v>148</v>
      </c>
      <c r="B22" s="52"/>
      <c r="C22" s="25"/>
      <c r="D22" s="25"/>
      <c r="E22" s="43"/>
      <c r="F22" s="10"/>
      <c r="G22" s="10" t="s">
        <v>10</v>
      </c>
      <c r="H22" s="13"/>
      <c r="I22" s="13"/>
      <c r="J22" s="13"/>
      <c r="K22" s="1"/>
      <c r="L22" s="1"/>
      <c r="M22" s="1"/>
    </row>
    <row r="23" spans="1:13" x14ac:dyDescent="0.25">
      <c r="A23" s="10" t="s">
        <v>149</v>
      </c>
      <c r="B23" s="52"/>
      <c r="C23" s="25"/>
      <c r="D23" s="25"/>
      <c r="E23" s="43"/>
      <c r="F23" s="10"/>
      <c r="G23" s="10" t="s">
        <v>9</v>
      </c>
      <c r="H23" s="19"/>
      <c r="I23" s="19"/>
      <c r="J23" s="13"/>
      <c r="K23" s="1"/>
      <c r="L23" s="1"/>
      <c r="M23" s="1"/>
    </row>
    <row r="24" spans="1:13" x14ac:dyDescent="0.25">
      <c r="A24" s="10" t="s">
        <v>150</v>
      </c>
      <c r="B24" s="52"/>
      <c r="C24" s="25"/>
      <c r="D24" s="25"/>
      <c r="E24" s="43"/>
      <c r="F24" s="10"/>
      <c r="G24" s="1"/>
      <c r="H24" s="1"/>
      <c r="I24" s="1"/>
      <c r="J24" s="1"/>
      <c r="K24" s="1"/>
      <c r="L24" s="1"/>
      <c r="M24" s="1"/>
    </row>
    <row r="25" spans="1:13" x14ac:dyDescent="0.25">
      <c r="A25" s="10" t="s">
        <v>151</v>
      </c>
      <c r="B25" s="52"/>
      <c r="C25" s="25"/>
      <c r="D25" s="25"/>
      <c r="E25" s="43"/>
      <c r="F25" s="10"/>
      <c r="G25" s="10" t="s">
        <v>6</v>
      </c>
      <c r="H25" s="33"/>
      <c r="I25" s="36"/>
      <c r="J25" s="34"/>
      <c r="K25" s="1"/>
      <c r="L25" s="1"/>
      <c r="M25" s="1"/>
    </row>
    <row r="26" spans="1:13" x14ac:dyDescent="0.25">
      <c r="A26" s="10" t="s">
        <v>152</v>
      </c>
      <c r="B26" s="52"/>
      <c r="C26" s="25"/>
      <c r="D26" s="25"/>
      <c r="E26" s="43"/>
      <c r="F26" s="10"/>
      <c r="G26" s="10" t="s">
        <v>7</v>
      </c>
      <c r="H26" s="13"/>
      <c r="I26" s="35"/>
      <c r="J26" s="35"/>
      <c r="K26" s="1"/>
      <c r="L26" s="1"/>
      <c r="M26" s="1"/>
    </row>
    <row r="27" spans="1:13" x14ac:dyDescent="0.25">
      <c r="A27" s="10" t="s">
        <v>153</v>
      </c>
      <c r="B27" s="52"/>
      <c r="C27" s="25"/>
      <c r="D27" s="25"/>
      <c r="E27" s="43"/>
      <c r="F27" s="10"/>
      <c r="G27" s="10" t="s">
        <v>9</v>
      </c>
      <c r="H27" s="19"/>
      <c r="I27" s="19"/>
      <c r="J27" s="13"/>
      <c r="K27" s="1"/>
      <c r="L27" s="1"/>
      <c r="M27" s="1"/>
    </row>
    <row r="28" spans="1:13" x14ac:dyDescent="0.25">
      <c r="A28" s="10" t="s">
        <v>154</v>
      </c>
      <c r="B28" s="52"/>
      <c r="C28" s="25"/>
      <c r="D28" s="25"/>
      <c r="E28" s="43"/>
      <c r="F28" s="10"/>
      <c r="G28" s="10" t="s">
        <v>8</v>
      </c>
      <c r="H28" s="35"/>
      <c r="I28" s="35"/>
      <c r="J28" s="13"/>
      <c r="K28" s="1"/>
      <c r="L28" s="1"/>
      <c r="M28" s="1"/>
    </row>
    <row r="29" spans="1:13" x14ac:dyDescent="0.25">
      <c r="A29" s="10" t="s">
        <v>155</v>
      </c>
      <c r="B29" s="52"/>
      <c r="C29" s="25"/>
      <c r="D29" s="25"/>
      <c r="E29" s="43"/>
      <c r="F29" s="10"/>
      <c r="G29" s="10" t="s">
        <v>9</v>
      </c>
      <c r="H29" s="19"/>
      <c r="I29" s="19"/>
      <c r="J29" s="13"/>
      <c r="K29" s="1"/>
      <c r="L29" s="1"/>
      <c r="M29" s="1"/>
    </row>
    <row r="30" spans="1:13" x14ac:dyDescent="0.25">
      <c r="A30" s="10" t="s">
        <v>156</v>
      </c>
      <c r="B30" s="52"/>
      <c r="C30" s="25"/>
      <c r="D30" s="25"/>
      <c r="E30" s="43"/>
      <c r="F30" s="10"/>
      <c r="G30" s="10" t="s">
        <v>10</v>
      </c>
      <c r="H30" s="13"/>
      <c r="I30" s="13"/>
      <c r="J30" s="13"/>
      <c r="K30" s="1"/>
      <c r="L30" s="1"/>
      <c r="M30" s="1"/>
    </row>
    <row r="31" spans="1:13" x14ac:dyDescent="0.25">
      <c r="A31" s="10" t="s">
        <v>157</v>
      </c>
      <c r="B31" s="52"/>
      <c r="C31" s="25"/>
      <c r="D31" s="25"/>
      <c r="E31" s="43"/>
      <c r="F31" s="10"/>
      <c r="G31" s="10" t="s">
        <v>9</v>
      </c>
      <c r="H31" s="19"/>
      <c r="I31" s="19"/>
      <c r="J31" s="13"/>
      <c r="K31" s="1"/>
      <c r="L31" s="1"/>
      <c r="M31" s="1"/>
    </row>
    <row r="32" spans="1:13" x14ac:dyDescent="0.25">
      <c r="A32" s="10" t="s">
        <v>158</v>
      </c>
      <c r="B32" s="52"/>
      <c r="C32" s="25"/>
      <c r="D32" s="25"/>
      <c r="E32" s="43"/>
      <c r="F32" s="10"/>
      <c r="G32" s="1"/>
      <c r="H32" s="1"/>
      <c r="I32" s="1"/>
      <c r="J32" s="1"/>
      <c r="K32" s="1"/>
      <c r="L32" s="1"/>
      <c r="M32" s="1"/>
    </row>
    <row r="33" spans="1:13" x14ac:dyDescent="0.25">
      <c r="A33" s="10" t="s">
        <v>159</v>
      </c>
      <c r="B33" s="52"/>
      <c r="C33" s="25"/>
      <c r="D33" s="25"/>
      <c r="E33" s="43"/>
      <c r="F33" s="10"/>
      <c r="G33" s="1"/>
      <c r="H33" s="1"/>
      <c r="I33" s="1"/>
      <c r="J33" s="1"/>
      <c r="K33" s="1"/>
      <c r="L33" s="1"/>
      <c r="M33" s="1"/>
    </row>
    <row r="34" spans="1:13" x14ac:dyDescent="0.25">
      <c r="A34" s="10"/>
      <c r="B34" s="43"/>
      <c r="C34" s="25" t="e">
        <f ca="1">VLOOKUP($E34,INDIRECT($A34),COLUMN(#REF!),FALSE)</f>
        <v>#REF!</v>
      </c>
      <c r="D34" s="25" t="e">
        <f ca="1">VLOOKUP($E34,INDIRECT($A34),COLUMN(#REF!),FALSE)</f>
        <v>#REF!</v>
      </c>
      <c r="E34" s="43" t="s">
        <v>60</v>
      </c>
      <c r="F34" s="1"/>
      <c r="G34" s="1"/>
      <c r="H34" s="1"/>
      <c r="I34" s="1"/>
      <c r="J34" s="1"/>
      <c r="K34" s="1"/>
      <c r="L34" s="1"/>
      <c r="M34" s="1"/>
    </row>
    <row r="35" spans="1:13" x14ac:dyDescent="0.25">
      <c r="A35" s="10"/>
      <c r="B35" s="43"/>
      <c r="C35" s="25" t="e">
        <f ca="1">VLOOKUP($E35,INDIRECT($A35),COLUMN(#REF!),FALSE)</f>
        <v>#REF!</v>
      </c>
      <c r="D35" s="25" t="e">
        <f ca="1">VLOOKUP($E35,INDIRECT($A35),COLUMN(#REF!),FALSE)</f>
        <v>#REF!</v>
      </c>
      <c r="E35" s="43" t="s">
        <v>60</v>
      </c>
      <c r="F35" s="1"/>
      <c r="G35" s="1"/>
      <c r="H35" s="1"/>
      <c r="I35" s="1"/>
      <c r="J35" s="1"/>
      <c r="K35" s="1"/>
      <c r="L35" s="1"/>
      <c r="M35" s="1"/>
    </row>
    <row r="36" spans="1:13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</row>
    <row r="37" spans="1:13" x14ac:dyDescent="0.25">
      <c r="A37" s="56" t="s">
        <v>16</v>
      </c>
      <c r="B37" s="57"/>
      <c r="C37" s="27" t="s">
        <v>17</v>
      </c>
      <c r="D37" s="27" t="s">
        <v>18</v>
      </c>
      <c r="E37" s="27" t="s">
        <v>19</v>
      </c>
      <c r="F37" s="27" t="s">
        <v>20</v>
      </c>
      <c r="G37" s="27" t="s">
        <v>21</v>
      </c>
      <c r="H37" s="27" t="s">
        <v>22</v>
      </c>
      <c r="I37" s="27" t="s">
        <v>23</v>
      </c>
      <c r="J37" s="27" t="s">
        <v>21</v>
      </c>
      <c r="K37" s="27" t="s">
        <v>11</v>
      </c>
      <c r="L37" s="27" t="s">
        <v>21</v>
      </c>
    </row>
    <row r="38" spans="1:13" x14ac:dyDescent="0.25">
      <c r="A38" s="2" t="s">
        <v>15</v>
      </c>
      <c r="B38" s="35" t="s">
        <v>14</v>
      </c>
      <c r="C38" s="35">
        <v>13</v>
      </c>
      <c r="D38" s="35">
        <v>6</v>
      </c>
      <c r="E38" s="35">
        <v>3</v>
      </c>
      <c r="F38" s="20">
        <f t="shared" ref="F38:F50" si="3">(D38+E38)/C38</f>
        <v>0.69230769230769229</v>
      </c>
      <c r="G38" s="35">
        <v>0</v>
      </c>
      <c r="H38" s="35">
        <v>4</v>
      </c>
      <c r="I38" s="20">
        <f t="shared" ref="I38:I50" si="4">(G38+H38)/C38</f>
        <v>0.30769230769230771</v>
      </c>
      <c r="J38" s="35"/>
      <c r="K38" s="22">
        <f t="shared" ref="K38:K50" si="5">100%-(F38+I38)</f>
        <v>0</v>
      </c>
      <c r="L38" s="23">
        <f t="shared" ref="L38:L50" si="6">SUM(F38+I38+K38)</f>
        <v>1</v>
      </c>
    </row>
    <row r="39" spans="1:13" x14ac:dyDescent="0.25">
      <c r="A39" s="2" t="s">
        <v>15</v>
      </c>
      <c r="B39" s="2" t="s">
        <v>24</v>
      </c>
      <c r="C39" s="35">
        <v>17</v>
      </c>
      <c r="D39" s="35">
        <v>7</v>
      </c>
      <c r="E39" s="35">
        <v>3</v>
      </c>
      <c r="F39" s="20">
        <f t="shared" si="3"/>
        <v>0.58823529411764708</v>
      </c>
      <c r="G39" s="35">
        <v>1</v>
      </c>
      <c r="H39" s="35">
        <v>4</v>
      </c>
      <c r="I39" s="20">
        <f t="shared" si="4"/>
        <v>0.29411764705882354</v>
      </c>
      <c r="J39" s="35">
        <v>2</v>
      </c>
      <c r="K39" s="22">
        <f t="shared" si="5"/>
        <v>0.11764705882352944</v>
      </c>
      <c r="L39" s="23">
        <f t="shared" si="6"/>
        <v>1</v>
      </c>
    </row>
    <row r="40" spans="1:13" x14ac:dyDescent="0.25">
      <c r="A40" s="2" t="s">
        <v>15</v>
      </c>
      <c r="B40" s="35" t="s">
        <v>25</v>
      </c>
      <c r="C40" s="35">
        <v>17</v>
      </c>
      <c r="D40" s="35">
        <v>8</v>
      </c>
      <c r="E40" s="35">
        <v>3</v>
      </c>
      <c r="F40" s="20">
        <f t="shared" si="3"/>
        <v>0.6470588235294118</v>
      </c>
      <c r="G40" s="35">
        <v>0</v>
      </c>
      <c r="H40" s="35">
        <v>6</v>
      </c>
      <c r="I40" s="20">
        <f t="shared" si="4"/>
        <v>0.35294117647058826</v>
      </c>
      <c r="J40" s="35"/>
      <c r="K40" s="22">
        <f t="shared" si="5"/>
        <v>0</v>
      </c>
      <c r="L40" s="23">
        <f t="shared" si="6"/>
        <v>1</v>
      </c>
    </row>
    <row r="41" spans="1:13" x14ac:dyDescent="0.25">
      <c r="A41" s="2" t="s">
        <v>15</v>
      </c>
      <c r="B41" s="2" t="s">
        <v>26</v>
      </c>
      <c r="C41" s="35">
        <v>20</v>
      </c>
      <c r="D41" s="35">
        <v>9</v>
      </c>
      <c r="E41" s="35">
        <v>2</v>
      </c>
      <c r="F41" s="20">
        <f t="shared" si="3"/>
        <v>0.55000000000000004</v>
      </c>
      <c r="G41" s="35">
        <v>1</v>
      </c>
      <c r="H41" s="35">
        <v>8</v>
      </c>
      <c r="I41" s="20">
        <f t="shared" si="4"/>
        <v>0.45</v>
      </c>
      <c r="J41" s="35"/>
      <c r="K41" s="22">
        <f t="shared" si="5"/>
        <v>0</v>
      </c>
      <c r="L41" s="23">
        <f t="shared" si="6"/>
        <v>1</v>
      </c>
    </row>
    <row r="42" spans="1:13" x14ac:dyDescent="0.25">
      <c r="A42" s="2" t="s">
        <v>15</v>
      </c>
      <c r="B42" s="35" t="s">
        <v>45</v>
      </c>
      <c r="C42" s="35">
        <v>26</v>
      </c>
      <c r="D42" s="35">
        <v>12</v>
      </c>
      <c r="E42" s="35">
        <v>1</v>
      </c>
      <c r="F42" s="20">
        <f t="shared" si="3"/>
        <v>0.5</v>
      </c>
      <c r="G42" s="35">
        <v>2</v>
      </c>
      <c r="H42" s="35">
        <v>9</v>
      </c>
      <c r="I42" s="20">
        <f t="shared" si="4"/>
        <v>0.42307692307692307</v>
      </c>
      <c r="J42" s="35">
        <v>2</v>
      </c>
      <c r="K42" s="22">
        <f t="shared" si="5"/>
        <v>7.6923076923076872E-2</v>
      </c>
      <c r="L42" s="23">
        <f t="shared" si="6"/>
        <v>1</v>
      </c>
    </row>
    <row r="43" spans="1:13" x14ac:dyDescent="0.25">
      <c r="A43" s="2" t="s">
        <v>15</v>
      </c>
      <c r="B43" s="35" t="s">
        <v>28</v>
      </c>
      <c r="C43" s="35">
        <v>26</v>
      </c>
      <c r="D43" s="35">
        <v>9</v>
      </c>
      <c r="E43" s="35">
        <v>2</v>
      </c>
      <c r="F43" s="20">
        <f t="shared" si="3"/>
        <v>0.42307692307692307</v>
      </c>
      <c r="G43" s="35">
        <v>2</v>
      </c>
      <c r="H43" s="35">
        <v>11</v>
      </c>
      <c r="I43" s="20">
        <f t="shared" si="4"/>
        <v>0.5</v>
      </c>
      <c r="J43" s="35">
        <v>2</v>
      </c>
      <c r="K43" s="22">
        <f t="shared" si="5"/>
        <v>7.6923076923076872E-2</v>
      </c>
      <c r="L43" s="23">
        <f t="shared" si="6"/>
        <v>1</v>
      </c>
    </row>
    <row r="44" spans="1:13" x14ac:dyDescent="0.25">
      <c r="A44" s="2" t="s">
        <v>15</v>
      </c>
      <c r="B44" s="35" t="s">
        <v>29</v>
      </c>
      <c r="C44" s="35">
        <v>15</v>
      </c>
      <c r="D44" s="35">
        <v>5</v>
      </c>
      <c r="E44" s="35">
        <v>3</v>
      </c>
      <c r="F44" s="20">
        <f t="shared" si="3"/>
        <v>0.53333333333333333</v>
      </c>
      <c r="G44" s="35">
        <v>2</v>
      </c>
      <c r="H44" s="35">
        <v>4</v>
      </c>
      <c r="I44" s="20">
        <f t="shared" si="4"/>
        <v>0.4</v>
      </c>
      <c r="J44" s="35">
        <v>1</v>
      </c>
      <c r="K44" s="22">
        <f t="shared" si="5"/>
        <v>6.6666666666666652E-2</v>
      </c>
      <c r="L44" s="23">
        <f t="shared" si="6"/>
        <v>1</v>
      </c>
    </row>
    <row r="45" spans="1:13" x14ac:dyDescent="0.25">
      <c r="A45" s="2" t="s">
        <v>15</v>
      </c>
      <c r="B45" s="35" t="s">
        <v>30</v>
      </c>
      <c r="C45" s="35">
        <v>13</v>
      </c>
      <c r="D45" s="35">
        <v>5</v>
      </c>
      <c r="E45" s="35">
        <v>2</v>
      </c>
      <c r="F45" s="20">
        <f t="shared" si="3"/>
        <v>0.53846153846153844</v>
      </c>
      <c r="G45" s="35">
        <v>1</v>
      </c>
      <c r="H45" s="35">
        <v>4</v>
      </c>
      <c r="I45" s="20">
        <f t="shared" si="4"/>
        <v>0.38461538461538464</v>
      </c>
      <c r="J45" s="35">
        <v>1</v>
      </c>
      <c r="K45" s="22">
        <f t="shared" si="5"/>
        <v>7.6923076923076872E-2</v>
      </c>
      <c r="L45" s="23">
        <f t="shared" si="6"/>
        <v>1</v>
      </c>
    </row>
    <row r="46" spans="1:13" x14ac:dyDescent="0.25">
      <c r="A46" s="2" t="s">
        <v>15</v>
      </c>
      <c r="B46" s="35" t="s">
        <v>31</v>
      </c>
      <c r="C46" s="35">
        <v>24</v>
      </c>
      <c r="D46" s="35">
        <v>11</v>
      </c>
      <c r="E46" s="35">
        <v>1</v>
      </c>
      <c r="F46" s="20">
        <f>(D46+E46)/C46</f>
        <v>0.5</v>
      </c>
      <c r="G46" s="35">
        <v>1</v>
      </c>
      <c r="H46" s="35">
        <v>9</v>
      </c>
      <c r="I46" s="20">
        <f>(G46+H46)/C46</f>
        <v>0.41666666666666669</v>
      </c>
      <c r="J46" s="35">
        <v>2</v>
      </c>
      <c r="K46" s="22">
        <f t="shared" si="5"/>
        <v>8.3333333333333259E-2</v>
      </c>
      <c r="L46" s="23">
        <f t="shared" si="6"/>
        <v>1</v>
      </c>
    </row>
    <row r="47" spans="1:13" x14ac:dyDescent="0.25">
      <c r="A47" s="2" t="s">
        <v>15</v>
      </c>
      <c r="B47" s="35" t="s">
        <v>32</v>
      </c>
      <c r="C47" s="35">
        <v>25</v>
      </c>
      <c r="D47" s="35">
        <v>7</v>
      </c>
      <c r="E47" s="35">
        <v>3</v>
      </c>
      <c r="F47" s="20">
        <f>(D47+E47)/C47</f>
        <v>0.4</v>
      </c>
      <c r="G47" s="35">
        <v>4</v>
      </c>
      <c r="H47" s="35">
        <v>9</v>
      </c>
      <c r="I47" s="20">
        <f>(G47+H47)/C47</f>
        <v>0.52</v>
      </c>
      <c r="J47" s="35">
        <v>2</v>
      </c>
      <c r="K47" s="22">
        <f t="shared" si="5"/>
        <v>7.999999999999996E-2</v>
      </c>
      <c r="L47" s="23">
        <f t="shared" si="6"/>
        <v>1</v>
      </c>
    </row>
    <row r="48" spans="1:13" x14ac:dyDescent="0.25">
      <c r="A48" s="2" t="s">
        <v>15</v>
      </c>
      <c r="B48" s="35" t="s">
        <v>33</v>
      </c>
      <c r="C48" s="35">
        <v>9</v>
      </c>
      <c r="D48" s="35">
        <v>4</v>
      </c>
      <c r="E48" s="35">
        <v>3</v>
      </c>
      <c r="F48" s="20">
        <f t="shared" si="3"/>
        <v>0.77777777777777779</v>
      </c>
      <c r="G48" s="35">
        <v>0</v>
      </c>
      <c r="H48" s="35">
        <v>2</v>
      </c>
      <c r="I48" s="20">
        <f t="shared" si="4"/>
        <v>0.22222222222222221</v>
      </c>
      <c r="J48" s="35">
        <v>1</v>
      </c>
      <c r="K48" s="22">
        <f t="shared" si="5"/>
        <v>0</v>
      </c>
      <c r="L48" s="23">
        <f t="shared" si="6"/>
        <v>1</v>
      </c>
    </row>
    <row r="49" spans="1:12" x14ac:dyDescent="0.25">
      <c r="A49" s="2" t="s">
        <v>15</v>
      </c>
      <c r="B49" s="35" t="s">
        <v>34</v>
      </c>
      <c r="C49" s="35">
        <v>24</v>
      </c>
      <c r="D49" s="35">
        <v>8</v>
      </c>
      <c r="E49" s="35">
        <v>3</v>
      </c>
      <c r="F49" s="20">
        <f t="shared" si="3"/>
        <v>0.45833333333333331</v>
      </c>
      <c r="G49" s="35">
        <v>6</v>
      </c>
      <c r="H49" s="35">
        <v>7</v>
      </c>
      <c r="I49" s="20">
        <f t="shared" si="4"/>
        <v>0.54166666666666663</v>
      </c>
      <c r="J49" s="35"/>
      <c r="K49" s="22">
        <f t="shared" si="5"/>
        <v>0</v>
      </c>
      <c r="L49" s="23">
        <f t="shared" si="6"/>
        <v>1</v>
      </c>
    </row>
    <row r="50" spans="1:12" x14ac:dyDescent="0.25">
      <c r="A50" s="2" t="s">
        <v>15</v>
      </c>
      <c r="B50" s="35" t="s">
        <v>35</v>
      </c>
      <c r="C50" s="35">
        <v>25</v>
      </c>
      <c r="D50" s="35">
        <v>10</v>
      </c>
      <c r="E50" s="35">
        <v>2</v>
      </c>
      <c r="F50" s="20">
        <f t="shared" si="3"/>
        <v>0.48</v>
      </c>
      <c r="G50" s="35">
        <v>2</v>
      </c>
      <c r="H50" s="35">
        <v>10</v>
      </c>
      <c r="I50" s="20">
        <f t="shared" si="4"/>
        <v>0.48</v>
      </c>
      <c r="J50" s="35">
        <v>1</v>
      </c>
      <c r="K50" s="22">
        <f t="shared" si="5"/>
        <v>4.0000000000000036E-2</v>
      </c>
      <c r="L50" s="23">
        <f t="shared" si="6"/>
        <v>1</v>
      </c>
    </row>
    <row r="51" spans="1:12" x14ac:dyDescent="0.25">
      <c r="A51" s="17"/>
      <c r="B51" s="17"/>
      <c r="C51" s="17"/>
      <c r="D51" s="17"/>
      <c r="E51" s="17"/>
      <c r="F51" s="17"/>
      <c r="G51" s="17"/>
      <c r="H51" s="17"/>
      <c r="I51" s="17"/>
      <c r="J51" s="17"/>
      <c r="K51" s="17"/>
      <c r="L51" s="17"/>
    </row>
    <row r="52" spans="1:12" x14ac:dyDescent="0.25">
      <c r="A52" s="17"/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</row>
    <row r="53" spans="1:12" x14ac:dyDescent="0.25">
      <c r="A53" s="17"/>
      <c r="B53" s="17"/>
      <c r="C53" s="17"/>
      <c r="D53" s="17"/>
      <c r="E53" s="17"/>
      <c r="F53" s="17"/>
      <c r="G53" s="17"/>
      <c r="H53" s="17"/>
      <c r="I53" s="17"/>
      <c r="J53" s="17"/>
      <c r="K53" s="17"/>
      <c r="L53" s="17"/>
    </row>
    <row r="54" spans="1:12" x14ac:dyDescent="0.25">
      <c r="A54" s="17"/>
      <c r="B54" s="17"/>
      <c r="C54" s="17"/>
      <c r="D54" s="17"/>
      <c r="E54" s="17"/>
      <c r="F54" s="17"/>
      <c r="G54" s="17"/>
      <c r="H54" s="17"/>
      <c r="I54" s="17"/>
      <c r="J54" s="17"/>
      <c r="K54" s="17"/>
      <c r="L54" s="17"/>
    </row>
    <row r="55" spans="1:12" x14ac:dyDescent="0.25">
      <c r="A55" s="17"/>
      <c r="B55" s="17"/>
      <c r="C55" s="17"/>
      <c r="D55" s="17"/>
      <c r="E55" s="17"/>
      <c r="F55" s="17"/>
      <c r="G55" s="17"/>
      <c r="H55" s="17"/>
      <c r="I55" s="17"/>
      <c r="J55" s="17"/>
      <c r="K55" s="17"/>
      <c r="L55" s="17"/>
    </row>
    <row r="56" spans="1:12" x14ac:dyDescent="0.25">
      <c r="A56" s="17"/>
      <c r="B56" s="17"/>
      <c r="C56" s="17"/>
      <c r="D56" s="17"/>
      <c r="E56" s="17"/>
      <c r="F56" s="17"/>
      <c r="G56" s="17"/>
      <c r="H56" s="17"/>
      <c r="I56" s="17"/>
      <c r="J56" s="17"/>
      <c r="K56" s="17"/>
      <c r="L56" s="17"/>
    </row>
  </sheetData>
  <mergeCells count="7">
    <mergeCell ref="L1:M1"/>
    <mergeCell ref="H9:J9"/>
    <mergeCell ref="H17:J17"/>
    <mergeCell ref="A37:B37"/>
    <mergeCell ref="A1:A2"/>
    <mergeCell ref="B1:E1"/>
    <mergeCell ref="H1:J1"/>
  </mergeCells>
  <dataValidations count="2">
    <dataValidation type="list" allowBlank="1" showInputMessage="1" showErrorMessage="1" sqref="M3 B34:B35">
      <formula1>$M$7:$M$19</formula1>
    </dataValidation>
    <dataValidation type="list" allowBlank="1" showInputMessage="1" showErrorMessage="1" sqref="B8:B33">
      <formula1>$N$8:$N$20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Feuil1!$A$1:$A$26</xm:f>
          </x14:formula1>
          <xm:sqref>A34:A35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O49"/>
  <sheetViews>
    <sheetView tabSelected="1" zoomScale="85" zoomScaleNormal="85" zoomScalePageLayoutView="85" workbookViewId="0">
      <selection activeCell="E9" sqref="E9:F9"/>
    </sheetView>
  </sheetViews>
  <sheetFormatPr baseColWidth="10" defaultColWidth="10.7109375" defaultRowHeight="15" x14ac:dyDescent="0.25"/>
  <cols>
    <col min="1" max="1" width="13.28515625" bestFit="1" customWidth="1"/>
    <col min="2" max="2" width="15.28515625" bestFit="1" customWidth="1"/>
    <col min="3" max="3" width="15.5703125" bestFit="1" customWidth="1"/>
    <col min="4" max="4" width="16.42578125" bestFit="1" customWidth="1"/>
    <col min="5" max="5" width="12.85546875" bestFit="1" customWidth="1"/>
    <col min="6" max="6" width="12.5703125" bestFit="1" customWidth="1"/>
    <col min="7" max="8" width="14.42578125" bestFit="1" customWidth="1"/>
    <col min="9" max="9" width="9.5703125" bestFit="1" customWidth="1"/>
    <col min="10" max="10" width="4.140625" bestFit="1" customWidth="1"/>
    <col min="11" max="11" width="7.140625" bestFit="1" customWidth="1"/>
    <col min="12" max="12" width="9.7109375" bestFit="1" customWidth="1"/>
    <col min="13" max="13" width="12.140625" bestFit="1" customWidth="1"/>
  </cols>
  <sheetData>
    <row r="1" spans="1:14" x14ac:dyDescent="0.25">
      <c r="A1" s="58" t="s">
        <v>61</v>
      </c>
      <c r="B1" s="59" t="s">
        <v>0</v>
      </c>
      <c r="C1" s="59"/>
      <c r="D1" s="59"/>
      <c r="E1" s="59"/>
      <c r="F1" s="16"/>
    </row>
    <row r="2" spans="1:14" x14ac:dyDescent="0.25">
      <c r="A2" s="58"/>
      <c r="B2" s="27" t="s">
        <v>1</v>
      </c>
      <c r="C2" s="27" t="s">
        <v>4</v>
      </c>
      <c r="D2" s="27" t="s">
        <v>43</v>
      </c>
      <c r="E2" s="27" t="s">
        <v>5</v>
      </c>
      <c r="F2" s="17"/>
      <c r="H2" s="10" t="s">
        <v>6</v>
      </c>
      <c r="I2" s="56" t="s">
        <v>88</v>
      </c>
      <c r="J2" s="60"/>
      <c r="K2" s="57"/>
      <c r="L2" s="1"/>
      <c r="M2" s="61" t="s">
        <v>12</v>
      </c>
      <c r="N2" s="62"/>
    </row>
    <row r="3" spans="1:14" x14ac:dyDescent="0.2">
      <c r="A3" s="10" t="s">
        <v>2</v>
      </c>
      <c r="B3" s="15">
        <v>8</v>
      </c>
      <c r="C3" s="27">
        <v>7</v>
      </c>
      <c r="D3" s="27">
        <v>1</v>
      </c>
      <c r="E3" s="27">
        <v>0</v>
      </c>
      <c r="F3" s="18"/>
      <c r="H3" s="10" t="s">
        <v>7</v>
      </c>
      <c r="I3" s="13">
        <f>SUM(C8:C20)</f>
        <v>0</v>
      </c>
      <c r="J3" s="46">
        <f>SUM(D8:D20)</f>
        <v>0</v>
      </c>
      <c r="K3" s="46">
        <f>I3-J3</f>
        <v>0</v>
      </c>
      <c r="L3" s="1"/>
      <c r="M3" s="4" t="s">
        <v>13</v>
      </c>
      <c r="N3" s="5" t="s">
        <v>36</v>
      </c>
    </row>
    <row r="4" spans="1:14" x14ac:dyDescent="0.2">
      <c r="A4" s="10" t="s">
        <v>3</v>
      </c>
      <c r="B4" s="15">
        <v>9</v>
      </c>
      <c r="C4" s="27">
        <v>1</v>
      </c>
      <c r="D4" s="27">
        <v>0</v>
      </c>
      <c r="E4" s="27">
        <v>8</v>
      </c>
      <c r="F4" s="18"/>
      <c r="H4" s="10" t="s">
        <v>9</v>
      </c>
      <c r="I4" s="19">
        <f>I3/B3</f>
        <v>0</v>
      </c>
      <c r="J4" s="19">
        <f>J3/B3</f>
        <v>0</v>
      </c>
      <c r="K4" s="13"/>
      <c r="L4" s="1"/>
      <c r="M4" s="6" t="s">
        <v>61</v>
      </c>
      <c r="N4" s="7" t="s">
        <v>49</v>
      </c>
    </row>
    <row r="5" spans="1:14" x14ac:dyDescent="0.2">
      <c r="A5" s="10" t="s">
        <v>44</v>
      </c>
      <c r="B5" s="15">
        <f>B3+B4</f>
        <v>17</v>
      </c>
      <c r="C5" s="15">
        <f t="shared" ref="C5:E5" si="0">C3+C4</f>
        <v>8</v>
      </c>
      <c r="D5" s="15">
        <f t="shared" si="0"/>
        <v>1</v>
      </c>
      <c r="E5" s="15">
        <f t="shared" si="0"/>
        <v>8</v>
      </c>
      <c r="F5" s="18"/>
      <c r="H5" s="10" t="s">
        <v>8</v>
      </c>
      <c r="I5" s="46">
        <f>SUM(D23:D35)</f>
        <v>0</v>
      </c>
      <c r="J5" s="46">
        <f>SUM(C23:C35)</f>
        <v>0</v>
      </c>
      <c r="K5" s="13">
        <f t="shared" ref="K5" si="1">I5-J5</f>
        <v>0</v>
      </c>
      <c r="L5" s="1"/>
      <c r="M5" s="8">
        <f t="array" ref="M5">INDEX($G$36:$L$48,MATCH(1,($A$37:$A$49=$A$1)*($B$37:$B$49=$N$4),0),4)</f>
        <v>0</v>
      </c>
      <c r="N5" s="8" t="e">
        <f t="array" ref="N5">INDEX($G$36:$L$48,MATCH(1,($A$37:$A$49=$M$4)*($B$37:$B$49=$N$4),0),7)</f>
        <v>#REF!</v>
      </c>
    </row>
    <row r="6" spans="1:14" x14ac:dyDescent="0.2">
      <c r="A6" s="1"/>
      <c r="B6" s="1"/>
      <c r="C6" s="1"/>
      <c r="D6" s="1"/>
      <c r="E6" s="1"/>
      <c r="F6" s="1"/>
      <c r="H6" s="10" t="s">
        <v>9</v>
      </c>
      <c r="I6" s="19">
        <f>I5/B4</f>
        <v>0</v>
      </c>
      <c r="J6" s="19">
        <f>J5/B4</f>
        <v>0</v>
      </c>
      <c r="K6" s="13"/>
      <c r="L6" s="1"/>
      <c r="M6" s="9" t="e">
        <f>100/M5/100</f>
        <v>#DIV/0!</v>
      </c>
      <c r="N6" s="9" t="e">
        <f>100/N5/100</f>
        <v>#REF!</v>
      </c>
    </row>
    <row r="7" spans="1:14" x14ac:dyDescent="0.25">
      <c r="A7" s="74" t="s">
        <v>130</v>
      </c>
      <c r="B7" s="75" t="s">
        <v>131</v>
      </c>
      <c r="C7" s="76" t="s">
        <v>132</v>
      </c>
      <c r="D7" s="76" t="s">
        <v>133</v>
      </c>
      <c r="E7" s="77" t="s">
        <v>120</v>
      </c>
      <c r="F7" s="78" t="s">
        <v>121</v>
      </c>
      <c r="H7" s="10" t="s">
        <v>10</v>
      </c>
      <c r="I7" s="13">
        <f>I3+I5</f>
        <v>0</v>
      </c>
      <c r="J7" s="13">
        <f>J3+J5</f>
        <v>0</v>
      </c>
      <c r="K7" s="13">
        <f t="shared" ref="K7" si="2">I7-J7</f>
        <v>0</v>
      </c>
      <c r="L7" s="1"/>
      <c r="M7" s="1"/>
      <c r="N7" s="1"/>
    </row>
    <row r="8" spans="1:14" x14ac:dyDescent="0.25">
      <c r="A8" s="71" t="s">
        <v>134</v>
      </c>
      <c r="B8" s="65" t="s">
        <v>53</v>
      </c>
      <c r="C8" s="68" t="s">
        <v>47</v>
      </c>
      <c r="D8" s="68" t="s">
        <v>160</v>
      </c>
      <c r="E8" s="79">
        <f>SUMIFS(resultat!D:D,resultat!$A:$A,toulouse!$A8,resultat!$C:$C,toulouse!$B8)</f>
        <v>10</v>
      </c>
      <c r="F8" s="80">
        <f>SUMIFS(resultat!E:E,resultat!$A:$A,toulouse!$A8,resultat!$C:$C,toulouse!$B8)</f>
        <v>25</v>
      </c>
      <c r="H8" s="10" t="s">
        <v>9</v>
      </c>
      <c r="I8" s="19">
        <f>I7/B5</f>
        <v>0</v>
      </c>
      <c r="J8" s="19">
        <f>J7/B5</f>
        <v>0</v>
      </c>
      <c r="K8" s="13"/>
      <c r="L8" s="1"/>
      <c r="M8" s="1" t="s">
        <v>61</v>
      </c>
      <c r="N8" s="29" t="s">
        <v>49</v>
      </c>
    </row>
    <row r="9" spans="1:14" x14ac:dyDescent="0.25">
      <c r="A9" s="72" t="s">
        <v>63</v>
      </c>
      <c r="B9" s="66" t="s">
        <v>54</v>
      </c>
      <c r="C9" s="69" t="s">
        <v>117</v>
      </c>
      <c r="D9" s="69" t="s">
        <v>160</v>
      </c>
      <c r="E9" s="83">
        <f>SUMIFS(resultat!D:D,resultat!$A:$A,toulouse!$A9,resultat!$C:$C,toulouse!$B9)</f>
        <v>0</v>
      </c>
      <c r="F9" s="84">
        <f>SUMIFS(resultat!E:E,resultat!$A:$A,toulouse!$A9,resultat!$C:$C,toulouse!$B9)</f>
        <v>0</v>
      </c>
      <c r="H9" s="1"/>
      <c r="I9" s="1"/>
      <c r="J9" s="1"/>
      <c r="K9" s="1"/>
      <c r="L9" s="1"/>
      <c r="M9" s="1" t="s">
        <v>61</v>
      </c>
      <c r="N9" s="12" t="s">
        <v>50</v>
      </c>
    </row>
    <row r="10" spans="1:14" x14ac:dyDescent="0.25">
      <c r="A10" s="72"/>
      <c r="B10" s="66" t="s">
        <v>60</v>
      </c>
      <c r="C10" s="69" t="s">
        <v>117</v>
      </c>
      <c r="D10" s="69" t="s">
        <v>162</v>
      </c>
      <c r="E10" s="79">
        <f>SUMIFS(resultat!D:D,resultat!$A:$A,toulouse!$A10,resultat!$C:$C,toulouse!$B10)</f>
        <v>0</v>
      </c>
      <c r="F10" s="80">
        <f>SUMIFS(resultat!E:E,resultat!$A:$A,toulouse!$A10,resultat!$C:$C,toulouse!$B10)</f>
        <v>0</v>
      </c>
      <c r="H10" s="10" t="s">
        <v>6</v>
      </c>
      <c r="I10" s="56" t="s">
        <v>0</v>
      </c>
      <c r="J10" s="60"/>
      <c r="K10" s="57"/>
      <c r="L10" s="1"/>
      <c r="M10" s="1" t="s">
        <v>61</v>
      </c>
      <c r="N10" s="12" t="s">
        <v>51</v>
      </c>
    </row>
    <row r="11" spans="1:14" x14ac:dyDescent="0.25">
      <c r="A11" s="72" t="s">
        <v>137</v>
      </c>
      <c r="B11" s="66"/>
      <c r="C11" s="69"/>
      <c r="D11" s="69"/>
      <c r="E11" s="79">
        <f>SUMIFS(resultat!D:D,resultat!$A:$A,toulouse!$A11,resultat!$C:$C,toulouse!$B11)</f>
        <v>0</v>
      </c>
      <c r="F11" s="80">
        <f>SUMIFS(resultat!E:E,resultat!$A:$A,toulouse!$A11,resultat!$C:$C,toulouse!$B11)</f>
        <v>0</v>
      </c>
      <c r="H11" s="10" t="s">
        <v>7</v>
      </c>
      <c r="I11" s="46">
        <v>218</v>
      </c>
      <c r="J11" s="46">
        <v>107</v>
      </c>
      <c r="K11" s="46">
        <v>111</v>
      </c>
      <c r="L11" s="1"/>
      <c r="M11" s="1" t="s">
        <v>61</v>
      </c>
      <c r="N11" s="12" t="s">
        <v>48</v>
      </c>
    </row>
    <row r="12" spans="1:14" x14ac:dyDescent="0.25">
      <c r="A12" s="72" t="s">
        <v>138</v>
      </c>
      <c r="B12" s="66"/>
      <c r="C12" s="69"/>
      <c r="D12" s="69"/>
      <c r="E12" s="79">
        <f>SUMIFS(resultat!D:D,resultat!$A:$A,toulouse!$A12,resultat!$C:$C,toulouse!$B12)</f>
        <v>0</v>
      </c>
      <c r="F12" s="80">
        <f>SUMIFS(resultat!E:E,resultat!$A:$A,toulouse!$A12,resultat!$C:$C,toulouse!$B12)</f>
        <v>0</v>
      </c>
      <c r="H12" s="10" t="s">
        <v>9</v>
      </c>
      <c r="I12" s="19">
        <v>27.25</v>
      </c>
      <c r="J12" s="19">
        <v>13.375</v>
      </c>
      <c r="K12" s="13"/>
      <c r="L12" s="1"/>
      <c r="M12" s="1" t="s">
        <v>61</v>
      </c>
      <c r="N12" s="12" t="s">
        <v>52</v>
      </c>
    </row>
    <row r="13" spans="1:14" x14ac:dyDescent="0.25">
      <c r="A13" s="72" t="s">
        <v>139</v>
      </c>
      <c r="B13" s="66"/>
      <c r="C13" s="69"/>
      <c r="D13" s="69"/>
      <c r="E13" s="79">
        <f>SUMIFS(resultat!D:D,resultat!$A:$A,toulouse!$A13,resultat!$C:$C,toulouse!$B13)</f>
        <v>0</v>
      </c>
      <c r="F13" s="80">
        <f>SUMIFS(resultat!E:E,resultat!$A:$A,toulouse!$A13,resultat!$C:$C,toulouse!$B13)</f>
        <v>0</v>
      </c>
      <c r="H13" s="10" t="s">
        <v>8</v>
      </c>
      <c r="I13" s="46">
        <v>149</v>
      </c>
      <c r="J13" s="46">
        <v>224</v>
      </c>
      <c r="K13" s="13">
        <v>-75</v>
      </c>
      <c r="L13" s="1"/>
      <c r="M13" s="1" t="s">
        <v>61</v>
      </c>
      <c r="N13" s="12" t="s">
        <v>53</v>
      </c>
    </row>
    <row r="14" spans="1:14" x14ac:dyDescent="0.25">
      <c r="A14" s="72" t="s">
        <v>140</v>
      </c>
      <c r="B14" s="66"/>
      <c r="C14" s="69"/>
      <c r="D14" s="69"/>
      <c r="E14" s="79">
        <f>SUMIFS(resultat!D:D,resultat!$A:$A,toulouse!$A14,resultat!$C:$C,toulouse!$B14)</f>
        <v>0</v>
      </c>
      <c r="F14" s="80">
        <f>SUMIFS(resultat!E:E,resultat!$A:$A,toulouse!$A14,resultat!$C:$C,toulouse!$B14)</f>
        <v>0</v>
      </c>
      <c r="H14" s="10" t="s">
        <v>9</v>
      </c>
      <c r="I14" s="19">
        <v>16.555555555555557</v>
      </c>
      <c r="J14" s="19">
        <v>24.888888888888889</v>
      </c>
      <c r="K14" s="13"/>
      <c r="L14" s="1"/>
      <c r="M14" s="1" t="s">
        <v>61</v>
      </c>
      <c r="N14" s="12" t="s">
        <v>54</v>
      </c>
    </row>
    <row r="15" spans="1:14" x14ac:dyDescent="0.25">
      <c r="A15" s="72" t="s">
        <v>141</v>
      </c>
      <c r="B15" s="66"/>
      <c r="C15" s="69"/>
      <c r="D15" s="69"/>
      <c r="E15" s="79">
        <f>SUMIFS(resultat!D:D,resultat!$A:$A,toulouse!$A15,resultat!$C:$C,toulouse!$B15)</f>
        <v>0</v>
      </c>
      <c r="F15" s="80">
        <f>SUMIFS(resultat!E:E,resultat!$A:$A,toulouse!$A15,resultat!$C:$C,toulouse!$B15)</f>
        <v>0</v>
      </c>
      <c r="H15" s="10" t="s">
        <v>10</v>
      </c>
      <c r="I15" s="13">
        <v>367</v>
      </c>
      <c r="J15" s="13">
        <v>331</v>
      </c>
      <c r="K15" s="13">
        <v>36</v>
      </c>
      <c r="L15" s="1"/>
      <c r="M15" s="1" t="s">
        <v>61</v>
      </c>
      <c r="N15" s="12" t="s">
        <v>55</v>
      </c>
    </row>
    <row r="16" spans="1:14" x14ac:dyDescent="0.25">
      <c r="A16" s="72" t="s">
        <v>142</v>
      </c>
      <c r="B16" s="66"/>
      <c r="C16" s="69"/>
      <c r="D16" s="69"/>
      <c r="E16" s="79">
        <f>SUMIFS(resultat!D:D,resultat!$A:$A,toulouse!$A16,resultat!$C:$C,toulouse!$B16)</f>
        <v>0</v>
      </c>
      <c r="F16" s="80">
        <f>SUMIFS(resultat!E:E,resultat!$A:$A,toulouse!$A16,resultat!$C:$C,toulouse!$B16)</f>
        <v>0</v>
      </c>
      <c r="H16" s="10" t="s">
        <v>9</v>
      </c>
      <c r="I16" s="19">
        <v>21.588235294117649</v>
      </c>
      <c r="J16" s="19">
        <v>19.470588235294116</v>
      </c>
      <c r="K16" s="13"/>
      <c r="L16" s="1"/>
      <c r="M16" s="1" t="s">
        <v>61</v>
      </c>
      <c r="N16" s="12" t="s">
        <v>56</v>
      </c>
    </row>
    <row r="17" spans="1:15" x14ac:dyDescent="0.25">
      <c r="A17" s="72" t="s">
        <v>143</v>
      </c>
      <c r="B17" s="66"/>
      <c r="C17" s="69"/>
      <c r="D17" s="69"/>
      <c r="E17" s="79">
        <f>SUMIFS(resultat!D:D,resultat!$A:$A,toulouse!$A17,resultat!$C:$C,toulouse!$B17)</f>
        <v>0</v>
      </c>
      <c r="F17" s="80">
        <f>SUMIFS(resultat!E:E,resultat!$A:$A,toulouse!$A17,resultat!$C:$C,toulouse!$B17)</f>
        <v>0</v>
      </c>
      <c r="H17" s="1"/>
      <c r="I17" s="1"/>
      <c r="J17" s="1"/>
      <c r="K17" s="1"/>
      <c r="L17" s="1"/>
      <c r="M17" s="1" t="s">
        <v>61</v>
      </c>
      <c r="N17" s="12" t="s">
        <v>57</v>
      </c>
    </row>
    <row r="18" spans="1:15" x14ac:dyDescent="0.25">
      <c r="A18" s="72" t="s">
        <v>144</v>
      </c>
      <c r="B18" s="66"/>
      <c r="C18" s="69"/>
      <c r="D18" s="69"/>
      <c r="E18" s="79">
        <f>SUMIFS(resultat!D:D,resultat!$A:$A,toulouse!$A18,resultat!$C:$C,toulouse!$B18)</f>
        <v>0</v>
      </c>
      <c r="F18" s="80">
        <f>SUMIFS(resultat!E:E,resultat!$A:$A,toulouse!$A18,resultat!$C:$C,toulouse!$B18)</f>
        <v>0</v>
      </c>
      <c r="H18" s="10" t="s">
        <v>6</v>
      </c>
      <c r="I18" s="56"/>
      <c r="J18" s="60"/>
      <c r="K18" s="57"/>
      <c r="L18" s="1"/>
      <c r="M18" s="1" t="s">
        <v>61</v>
      </c>
      <c r="N18" s="12" t="s">
        <v>58</v>
      </c>
    </row>
    <row r="19" spans="1:15" x14ac:dyDescent="0.25">
      <c r="A19" s="72" t="s">
        <v>145</v>
      </c>
      <c r="B19" s="66"/>
      <c r="C19" s="69"/>
      <c r="D19" s="69"/>
      <c r="E19" s="79">
        <f>SUMIFS(resultat!D:D,resultat!$A:$A,toulouse!$A19,resultat!$C:$C,toulouse!$B19)</f>
        <v>0</v>
      </c>
      <c r="F19" s="80">
        <f>SUMIFS(resultat!E:E,resultat!$A:$A,toulouse!$A19,resultat!$C:$C,toulouse!$B19)</f>
        <v>0</v>
      </c>
      <c r="H19" s="10" t="s">
        <v>7</v>
      </c>
      <c r="I19" s="13"/>
      <c r="J19" s="46"/>
      <c r="K19" s="46"/>
      <c r="L19" s="1"/>
      <c r="M19" s="1" t="s">
        <v>61</v>
      </c>
      <c r="N19" s="12" t="s">
        <v>59</v>
      </c>
    </row>
    <row r="20" spans="1:15" x14ac:dyDescent="0.25">
      <c r="A20" s="72" t="s">
        <v>146</v>
      </c>
      <c r="B20" s="66"/>
      <c r="C20" s="69"/>
      <c r="D20" s="69"/>
      <c r="E20" s="79">
        <f>SUMIFS(resultat!D:D,resultat!$A:$A,toulouse!$A20,resultat!$C:$C,toulouse!$B20)</f>
        <v>0</v>
      </c>
      <c r="F20" s="80">
        <f>SUMIFS(resultat!E:E,resultat!$A:$A,toulouse!$A20,resultat!$C:$C,toulouse!$B20)</f>
        <v>0</v>
      </c>
      <c r="H20" s="10" t="s">
        <v>9</v>
      </c>
      <c r="I20" s="19"/>
      <c r="J20" s="19"/>
      <c r="K20" s="13"/>
      <c r="L20" s="1"/>
      <c r="M20" s="1" t="s">
        <v>61</v>
      </c>
      <c r="N20" s="12" t="s">
        <v>60</v>
      </c>
    </row>
    <row r="21" spans="1:15" x14ac:dyDescent="0.25">
      <c r="A21" s="72" t="s">
        <v>147</v>
      </c>
      <c r="B21" s="66"/>
      <c r="C21" s="69"/>
      <c r="D21" s="69"/>
      <c r="E21" s="79">
        <f>SUMIFS(resultat!D:D,resultat!$A:$A,toulouse!$A21,resultat!$C:$C,toulouse!$B21)</f>
        <v>0</v>
      </c>
      <c r="F21" s="80">
        <f>SUMIFS(resultat!E:E,resultat!$A:$A,toulouse!$A21,resultat!$C:$C,toulouse!$B21)</f>
        <v>0</v>
      </c>
      <c r="H21" s="10" t="s">
        <v>8</v>
      </c>
      <c r="I21" s="46"/>
      <c r="J21" s="46"/>
      <c r="K21" s="13"/>
      <c r="L21" s="1"/>
      <c r="M21" s="1"/>
      <c r="N21" s="1"/>
    </row>
    <row r="22" spans="1:15" x14ac:dyDescent="0.25">
      <c r="A22" s="72" t="s">
        <v>148</v>
      </c>
      <c r="B22" s="66"/>
      <c r="C22" s="69"/>
      <c r="D22" s="69"/>
      <c r="E22" s="79">
        <f>SUMIFS(resultat!D:D,resultat!$A:$A,toulouse!$A22,resultat!$C:$C,toulouse!$B22)</f>
        <v>0</v>
      </c>
      <c r="F22" s="80">
        <f>SUMIFS(resultat!E:E,resultat!$A:$A,toulouse!$A22,resultat!$C:$C,toulouse!$B22)</f>
        <v>0</v>
      </c>
      <c r="H22" s="10" t="s">
        <v>9</v>
      </c>
      <c r="I22" s="19"/>
      <c r="J22" s="19"/>
      <c r="K22" s="13"/>
      <c r="L22" s="1"/>
      <c r="M22" s="1"/>
      <c r="N22" s="1"/>
    </row>
    <row r="23" spans="1:15" x14ac:dyDescent="0.25">
      <c r="A23" s="72" t="s">
        <v>149</v>
      </c>
      <c r="B23" s="66"/>
      <c r="C23" s="69"/>
      <c r="D23" s="69"/>
      <c r="E23" s="79">
        <f>SUMIFS(resultat!D:D,resultat!$A:$A,toulouse!$A23,resultat!$C:$C,toulouse!$B23)</f>
        <v>0</v>
      </c>
      <c r="F23" s="80">
        <f>SUMIFS(resultat!E:E,resultat!$A:$A,toulouse!$A23,resultat!$C:$C,toulouse!$B23)</f>
        <v>0</v>
      </c>
      <c r="H23" s="10" t="s">
        <v>10</v>
      </c>
      <c r="I23" s="13"/>
      <c r="J23" s="13"/>
      <c r="K23" s="13"/>
      <c r="L23" s="1"/>
      <c r="M23" s="1"/>
      <c r="N23" s="1"/>
    </row>
    <row r="24" spans="1:15" x14ac:dyDescent="0.25">
      <c r="A24" s="72" t="s">
        <v>150</v>
      </c>
      <c r="B24" s="66"/>
      <c r="C24" s="69"/>
      <c r="D24" s="69"/>
      <c r="E24" s="79">
        <f>SUMIFS(resultat!D:D,resultat!$A:$A,toulouse!$A24,resultat!$C:$C,toulouse!$B24)</f>
        <v>0</v>
      </c>
      <c r="F24" s="80">
        <f>SUMIFS(resultat!E:E,resultat!$A:$A,toulouse!$A24,resultat!$C:$C,toulouse!$B24)</f>
        <v>0</v>
      </c>
      <c r="H24" s="10" t="s">
        <v>9</v>
      </c>
      <c r="I24" s="19"/>
      <c r="J24" s="19"/>
      <c r="K24" s="13"/>
      <c r="L24" s="1"/>
      <c r="M24" s="1"/>
      <c r="N24" s="1"/>
      <c r="O24" s="1"/>
    </row>
    <row r="25" spans="1:15" x14ac:dyDescent="0.25">
      <c r="A25" s="72" t="s">
        <v>151</v>
      </c>
      <c r="B25" s="66"/>
      <c r="C25" s="69"/>
      <c r="D25" s="69"/>
      <c r="E25" s="79">
        <f>SUMIFS(resultat!D:D,resultat!$A:$A,toulouse!$A25,resultat!$C:$C,toulouse!$B25)</f>
        <v>0</v>
      </c>
      <c r="F25" s="80">
        <f>SUMIFS(resultat!E:E,resultat!$A:$A,toulouse!$A25,resultat!$C:$C,toulouse!$B25)</f>
        <v>0</v>
      </c>
      <c r="H25" s="1"/>
      <c r="I25" s="1"/>
      <c r="J25" s="1"/>
      <c r="K25" s="1"/>
      <c r="L25" s="1"/>
      <c r="M25" s="1"/>
      <c r="N25" s="1"/>
      <c r="O25" s="1"/>
    </row>
    <row r="26" spans="1:15" x14ac:dyDescent="0.25">
      <c r="A26" s="72" t="s">
        <v>152</v>
      </c>
      <c r="B26" s="66"/>
      <c r="C26" s="69"/>
      <c r="D26" s="69"/>
      <c r="E26" s="79">
        <f>SUMIFS(resultat!D:D,resultat!$A:$A,toulouse!$A26,resultat!$C:$C,toulouse!$B26)</f>
        <v>0</v>
      </c>
      <c r="F26" s="80">
        <f>SUMIFS(resultat!E:E,resultat!$A:$A,toulouse!$A26,resultat!$C:$C,toulouse!$B26)</f>
        <v>0</v>
      </c>
      <c r="H26" s="10" t="s">
        <v>6</v>
      </c>
      <c r="I26" s="56"/>
      <c r="J26" s="60"/>
      <c r="K26" s="57"/>
      <c r="L26" s="1"/>
      <c r="M26" s="1"/>
      <c r="N26" s="1"/>
      <c r="O26" s="1"/>
    </row>
    <row r="27" spans="1:15" x14ac:dyDescent="0.25">
      <c r="A27" s="72" t="s">
        <v>153</v>
      </c>
      <c r="B27" s="66"/>
      <c r="C27" s="69"/>
      <c r="D27" s="69"/>
      <c r="E27" s="79">
        <f>SUMIFS(resultat!D:D,resultat!$A:$A,toulouse!$A27,resultat!$C:$C,toulouse!$B27)</f>
        <v>0</v>
      </c>
      <c r="F27" s="80">
        <f>SUMIFS(resultat!E:E,resultat!$A:$A,toulouse!$A27,resultat!$C:$C,toulouse!$B27)</f>
        <v>0</v>
      </c>
      <c r="H27" s="10" t="s">
        <v>7</v>
      </c>
      <c r="I27" s="13"/>
      <c r="J27" s="46"/>
      <c r="K27" s="46"/>
      <c r="L27" s="1"/>
      <c r="M27" s="1"/>
      <c r="N27" s="1"/>
    </row>
    <row r="28" spans="1:15" x14ac:dyDescent="0.25">
      <c r="A28" s="72" t="s">
        <v>154</v>
      </c>
      <c r="B28" s="66"/>
      <c r="C28" s="69"/>
      <c r="D28" s="69"/>
      <c r="E28" s="79">
        <f>SUMIFS(resultat!D:D,resultat!$A:$A,toulouse!$A28,resultat!$C:$C,toulouse!$B28)</f>
        <v>0</v>
      </c>
      <c r="F28" s="80">
        <f>SUMIFS(resultat!E:E,resultat!$A:$A,toulouse!$A28,resultat!$C:$C,toulouse!$B28)</f>
        <v>0</v>
      </c>
      <c r="H28" s="10" t="s">
        <v>9</v>
      </c>
      <c r="I28" s="19"/>
      <c r="J28" s="19"/>
      <c r="K28" s="13"/>
      <c r="L28" s="1"/>
      <c r="M28" s="1"/>
      <c r="N28" s="1"/>
    </row>
    <row r="29" spans="1:15" x14ac:dyDescent="0.25">
      <c r="A29" s="72" t="s">
        <v>155</v>
      </c>
      <c r="B29" s="66"/>
      <c r="C29" s="69"/>
      <c r="D29" s="69"/>
      <c r="E29" s="79">
        <f>SUMIFS(resultat!D:D,resultat!$A:$A,toulouse!$A29,resultat!$C:$C,toulouse!$B29)</f>
        <v>0</v>
      </c>
      <c r="F29" s="80">
        <f>SUMIFS(resultat!E:E,resultat!$A:$A,toulouse!$A29,resultat!$C:$C,toulouse!$B29)</f>
        <v>0</v>
      </c>
      <c r="H29" s="10" t="s">
        <v>8</v>
      </c>
      <c r="I29" s="46"/>
      <c r="J29" s="46"/>
      <c r="K29" s="13"/>
      <c r="L29" s="1"/>
      <c r="M29" s="1"/>
      <c r="N29" s="1"/>
    </row>
    <row r="30" spans="1:15" x14ac:dyDescent="0.25">
      <c r="A30" s="72" t="s">
        <v>156</v>
      </c>
      <c r="B30" s="66"/>
      <c r="C30" s="69"/>
      <c r="D30" s="69"/>
      <c r="E30" s="79">
        <f>SUMIFS(resultat!D:D,resultat!$A:$A,toulouse!$A30,resultat!$C:$C,toulouse!$B30)</f>
        <v>0</v>
      </c>
      <c r="F30" s="80">
        <f>SUMIFS(resultat!E:E,resultat!$A:$A,toulouse!$A30,resultat!$C:$C,toulouse!$B30)</f>
        <v>0</v>
      </c>
      <c r="H30" s="10" t="s">
        <v>9</v>
      </c>
      <c r="I30" s="19"/>
      <c r="J30" s="19"/>
      <c r="K30" s="13"/>
      <c r="L30" s="1"/>
      <c r="M30" s="1"/>
      <c r="N30" s="1"/>
    </row>
    <row r="31" spans="1:15" x14ac:dyDescent="0.25">
      <c r="A31" s="72" t="s">
        <v>157</v>
      </c>
      <c r="B31" s="66"/>
      <c r="C31" s="69"/>
      <c r="D31" s="69"/>
      <c r="E31" s="79">
        <f>SUMIFS(resultat!D:D,resultat!$A:$A,toulouse!$A31,resultat!$C:$C,toulouse!$B31)</f>
        <v>0</v>
      </c>
      <c r="F31" s="80">
        <f>SUMIFS(resultat!E:E,resultat!$A:$A,toulouse!$A31,resultat!$C:$C,toulouse!$B31)</f>
        <v>0</v>
      </c>
      <c r="H31" s="10" t="s">
        <v>10</v>
      </c>
      <c r="I31" s="13"/>
      <c r="J31" s="13"/>
      <c r="K31" s="13"/>
      <c r="L31" s="1"/>
      <c r="M31" s="1"/>
      <c r="N31" s="1"/>
    </row>
    <row r="32" spans="1:15" x14ac:dyDescent="0.25">
      <c r="A32" s="73" t="s">
        <v>158</v>
      </c>
      <c r="B32" s="67"/>
      <c r="C32" s="70"/>
      <c r="D32" s="70"/>
      <c r="E32" s="81">
        <f>SUMIFS(resultat!D:D,resultat!$A:$A,toulouse!$A32,resultat!$C:$C,toulouse!$B32)</f>
        <v>0</v>
      </c>
      <c r="F32" s="82">
        <f>SUMIFS(resultat!E:E,resultat!$A:$A,toulouse!$A32,resultat!$C:$C,toulouse!$B32)</f>
        <v>0</v>
      </c>
      <c r="G32" s="1"/>
      <c r="H32" s="10" t="s">
        <v>9</v>
      </c>
      <c r="I32" s="19"/>
      <c r="J32" s="19"/>
      <c r="K32" s="13"/>
      <c r="L32" s="1"/>
      <c r="M32" s="1"/>
      <c r="N32" s="1"/>
    </row>
    <row r="33" spans="1:14" x14ac:dyDescent="0.25">
      <c r="A33" s="73" t="s">
        <v>159</v>
      </c>
      <c r="B33" s="67"/>
      <c r="C33" s="70"/>
      <c r="D33" s="70"/>
      <c r="E33" s="81">
        <f>SUMIFS(resultat!D:D,resultat!$A:$A,toulouse!$A33,resultat!$C:$C,toulouse!$B33)</f>
        <v>0</v>
      </c>
      <c r="F33" s="82">
        <f>SUMIFS(resultat!E:E,resultat!$A:$A,toulouse!$A33,resultat!$C:$C,toulouse!$B33)</f>
        <v>0</v>
      </c>
      <c r="G33" s="1"/>
      <c r="H33" s="1"/>
      <c r="I33" s="1"/>
      <c r="J33" s="1"/>
      <c r="K33" s="1"/>
      <c r="L33" s="1"/>
      <c r="M33" s="1"/>
      <c r="N33" s="1"/>
    </row>
    <row r="34" spans="1:14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x14ac:dyDescent="0.25">
      <c r="A35" s="10"/>
      <c r="B35" s="10"/>
      <c r="C35" s="10"/>
      <c r="D35" s="10"/>
      <c r="E35" s="10"/>
      <c r="F35" s="10"/>
      <c r="G35" s="46" t="s">
        <v>21</v>
      </c>
      <c r="H35" s="46" t="s">
        <v>22</v>
      </c>
      <c r="I35" s="46" t="s">
        <v>23</v>
      </c>
      <c r="J35" s="46" t="s">
        <v>21</v>
      </c>
      <c r="K35" s="46" t="s">
        <v>11</v>
      </c>
      <c r="L35" s="46" t="s">
        <v>21</v>
      </c>
      <c r="M35" s="1"/>
      <c r="N35" s="1"/>
    </row>
    <row r="36" spans="1:14" x14ac:dyDescent="0.25">
      <c r="A36" s="44" t="s">
        <v>16</v>
      </c>
      <c r="B36" s="45"/>
      <c r="C36" s="46" t="s">
        <v>17</v>
      </c>
      <c r="D36" s="46" t="s">
        <v>18</v>
      </c>
      <c r="E36" s="46" t="s">
        <v>19</v>
      </c>
      <c r="F36" s="46" t="s">
        <v>20</v>
      </c>
      <c r="G36" s="46">
        <v>0</v>
      </c>
      <c r="H36" s="46">
        <v>1</v>
      </c>
      <c r="I36" s="20">
        <f>(G36+H36)/C37</f>
        <v>7.6923076923076927E-2</v>
      </c>
      <c r="J36" s="46"/>
      <c r="K36" s="22">
        <f>100%-(F37+I36)</f>
        <v>0</v>
      </c>
      <c r="L36" s="23">
        <f>SUM(F37+I36+K36)</f>
        <v>1</v>
      </c>
      <c r="M36" s="1"/>
      <c r="N36" s="1"/>
    </row>
    <row r="37" spans="1:14" x14ac:dyDescent="0.25">
      <c r="A37" s="2" t="s">
        <v>35</v>
      </c>
      <c r="B37" s="46" t="s">
        <v>14</v>
      </c>
      <c r="C37" s="46">
        <v>13</v>
      </c>
      <c r="D37" s="46">
        <v>6</v>
      </c>
      <c r="E37" s="46">
        <v>6</v>
      </c>
      <c r="F37" s="20">
        <f t="shared" ref="F37:F49" si="3">(D37+E37)/C37</f>
        <v>0.92307692307692313</v>
      </c>
      <c r="G37" s="46">
        <v>0</v>
      </c>
      <c r="H37" s="46">
        <v>6</v>
      </c>
      <c r="I37" s="20">
        <f>(G37+H37)/C38</f>
        <v>0.33333333333333331</v>
      </c>
      <c r="J37" s="46"/>
      <c r="K37" s="22">
        <f>100%-(F38+I37)</f>
        <v>0</v>
      </c>
      <c r="L37" s="23">
        <f>SUM(F38+I37+K37)</f>
        <v>1</v>
      </c>
      <c r="N37" s="1"/>
    </row>
    <row r="38" spans="1:14" x14ac:dyDescent="0.25">
      <c r="A38" s="2" t="s">
        <v>35</v>
      </c>
      <c r="B38" s="2" t="s">
        <v>24</v>
      </c>
      <c r="C38" s="46">
        <v>18</v>
      </c>
      <c r="D38" s="46">
        <v>9</v>
      </c>
      <c r="E38" s="46">
        <v>3</v>
      </c>
      <c r="F38" s="20">
        <f t="shared" si="3"/>
        <v>0.66666666666666663</v>
      </c>
      <c r="G38" s="46">
        <v>0</v>
      </c>
      <c r="H38" s="46">
        <v>5</v>
      </c>
      <c r="I38" s="20">
        <f>(G38+H38)/C39</f>
        <v>0.27777777777777779</v>
      </c>
      <c r="J38" s="46">
        <v>1</v>
      </c>
      <c r="K38" s="22">
        <f>100%-(F39+I38)</f>
        <v>5.555555555555558E-2</v>
      </c>
      <c r="L38" s="23">
        <f>SUM(F39+I38+K38)</f>
        <v>1</v>
      </c>
      <c r="N38" s="1"/>
    </row>
    <row r="39" spans="1:14" x14ac:dyDescent="0.25">
      <c r="A39" s="2" t="s">
        <v>35</v>
      </c>
      <c r="B39" s="46" t="s">
        <v>25</v>
      </c>
      <c r="C39" s="46">
        <v>18</v>
      </c>
      <c r="D39" s="46">
        <v>8</v>
      </c>
      <c r="E39" s="46">
        <v>4</v>
      </c>
      <c r="F39" s="20">
        <f t="shared" si="3"/>
        <v>0.66666666666666663</v>
      </c>
      <c r="G39" s="46">
        <v>0</v>
      </c>
      <c r="H39" s="46">
        <v>5</v>
      </c>
      <c r="I39" s="20">
        <f>(G39+H39)/C40</f>
        <v>0.26315789473684209</v>
      </c>
      <c r="J39" s="46">
        <v>3</v>
      </c>
      <c r="K39" s="22">
        <f>100%-(F40+I39)</f>
        <v>0.15789473684210531</v>
      </c>
      <c r="L39" s="23">
        <f>SUM(F40+I39+K39)</f>
        <v>1</v>
      </c>
      <c r="N39" s="1"/>
    </row>
    <row r="40" spans="1:14" x14ac:dyDescent="0.25">
      <c r="A40" s="2" t="s">
        <v>35</v>
      </c>
      <c r="B40" s="2" t="s">
        <v>26</v>
      </c>
      <c r="C40" s="46">
        <v>19</v>
      </c>
      <c r="D40" s="46">
        <v>9</v>
      </c>
      <c r="E40" s="46">
        <v>2</v>
      </c>
      <c r="F40" s="20">
        <f t="shared" si="3"/>
        <v>0.57894736842105265</v>
      </c>
      <c r="G40" s="46">
        <v>3</v>
      </c>
      <c r="H40" s="46">
        <v>7</v>
      </c>
      <c r="I40" s="20">
        <f>(G40+H40)/C41</f>
        <v>0.38461538461538464</v>
      </c>
      <c r="J40" s="46"/>
      <c r="K40" s="22">
        <f>100%-(F41+I40)</f>
        <v>0</v>
      </c>
      <c r="L40" s="23">
        <f>SUM(F41+I40+K40)</f>
        <v>1</v>
      </c>
      <c r="N40" s="1"/>
    </row>
    <row r="41" spans="1:14" x14ac:dyDescent="0.25">
      <c r="A41" s="2" t="s">
        <v>35</v>
      </c>
      <c r="B41" s="46" t="s">
        <v>45</v>
      </c>
      <c r="C41" s="46">
        <v>26</v>
      </c>
      <c r="D41" s="46">
        <v>12</v>
      </c>
      <c r="E41" s="46">
        <v>4</v>
      </c>
      <c r="F41" s="20">
        <f t="shared" si="3"/>
        <v>0.61538461538461542</v>
      </c>
      <c r="G41" s="46">
        <v>3</v>
      </c>
      <c r="H41" s="46">
        <v>11</v>
      </c>
      <c r="I41" s="20">
        <f>(G41+H41)/C42</f>
        <v>0.51851851851851849</v>
      </c>
      <c r="J41" s="46">
        <v>1</v>
      </c>
      <c r="K41" s="22">
        <f>100%-(F42+I41)</f>
        <v>3.703703703703709E-2</v>
      </c>
      <c r="L41" s="23">
        <f>SUM(F42+I41+K41)</f>
        <v>1</v>
      </c>
      <c r="N41" s="1"/>
    </row>
    <row r="42" spans="1:14" x14ac:dyDescent="0.25">
      <c r="A42" s="2" t="s">
        <v>35</v>
      </c>
      <c r="B42" s="46" t="s">
        <v>28</v>
      </c>
      <c r="C42" s="46">
        <v>27</v>
      </c>
      <c r="D42" s="46">
        <v>12</v>
      </c>
      <c r="E42" s="46">
        <v>0</v>
      </c>
      <c r="F42" s="20">
        <f t="shared" si="3"/>
        <v>0.44444444444444442</v>
      </c>
      <c r="G42" s="46">
        <v>1</v>
      </c>
      <c r="H42" s="46">
        <v>5</v>
      </c>
      <c r="I42" s="20">
        <f>(G42+H42)/C43</f>
        <v>0.42857142857142855</v>
      </c>
      <c r="J42" s="46"/>
      <c r="K42" s="22">
        <f>100%-(F43+I42)</f>
        <v>0</v>
      </c>
      <c r="L42" s="23">
        <f>SUM(F43+I42+K42)</f>
        <v>1</v>
      </c>
      <c r="N42" s="1"/>
    </row>
    <row r="43" spans="1:14" x14ac:dyDescent="0.25">
      <c r="A43" s="2" t="s">
        <v>35</v>
      </c>
      <c r="B43" s="46" t="s">
        <v>29</v>
      </c>
      <c r="C43" s="46">
        <v>14</v>
      </c>
      <c r="D43" s="46">
        <v>6</v>
      </c>
      <c r="E43" s="46">
        <v>2</v>
      </c>
      <c r="F43" s="20">
        <f t="shared" si="3"/>
        <v>0.5714285714285714</v>
      </c>
      <c r="G43" s="46">
        <v>1</v>
      </c>
      <c r="H43" s="46">
        <v>2</v>
      </c>
      <c r="I43" s="20">
        <f>(G43+H43)/C44</f>
        <v>0.27272727272727271</v>
      </c>
      <c r="J43" s="46">
        <v>1</v>
      </c>
      <c r="K43" s="22">
        <f>100%-(F44+I43)</f>
        <v>9.0909090909090939E-2</v>
      </c>
      <c r="L43" s="23">
        <f>SUM(F44+I43+K43)</f>
        <v>1</v>
      </c>
      <c r="N43" s="1"/>
    </row>
    <row r="44" spans="1:14" x14ac:dyDescent="0.25">
      <c r="A44" s="2" t="s">
        <v>35</v>
      </c>
      <c r="B44" s="46" t="s">
        <v>30</v>
      </c>
      <c r="C44" s="46">
        <v>11</v>
      </c>
      <c r="D44" s="46">
        <v>4</v>
      </c>
      <c r="E44" s="46">
        <v>3</v>
      </c>
      <c r="F44" s="20">
        <f t="shared" si="3"/>
        <v>0.63636363636363635</v>
      </c>
      <c r="G44" s="46">
        <v>2</v>
      </c>
      <c r="H44" s="46">
        <v>9</v>
      </c>
      <c r="I44" s="20">
        <f>(G44+H44)/C45</f>
        <v>0.44</v>
      </c>
      <c r="J44" s="46"/>
      <c r="K44" s="22">
        <f>100%-(F45+I44)</f>
        <v>0</v>
      </c>
      <c r="L44" s="23">
        <f>SUM(F45+I44+K44)</f>
        <v>1</v>
      </c>
      <c r="N44" s="1"/>
    </row>
    <row r="45" spans="1:14" x14ac:dyDescent="0.25">
      <c r="A45" s="2" t="s">
        <v>35</v>
      </c>
      <c r="B45" s="46" t="s">
        <v>31</v>
      </c>
      <c r="C45" s="46">
        <v>25</v>
      </c>
      <c r="D45" s="46">
        <v>11</v>
      </c>
      <c r="E45" s="46">
        <v>3</v>
      </c>
      <c r="F45" s="20">
        <f>(D45+E45)/C45</f>
        <v>0.56000000000000005</v>
      </c>
      <c r="G45" s="46">
        <v>0</v>
      </c>
      <c r="H45" s="46">
        <v>4</v>
      </c>
      <c r="I45" s="20">
        <f>(G45+H45)/C46</f>
        <v>0.17391304347826086</v>
      </c>
      <c r="J45" s="46">
        <v>2</v>
      </c>
      <c r="K45" s="22">
        <f>100%-(F46+I45)</f>
        <v>8.6956521739130488E-2</v>
      </c>
      <c r="L45" s="23">
        <f>SUM(F46+I45+K45)</f>
        <v>1</v>
      </c>
      <c r="N45" s="1"/>
    </row>
    <row r="46" spans="1:14" x14ac:dyDescent="0.25">
      <c r="A46" s="2" t="s">
        <v>35</v>
      </c>
      <c r="B46" s="46" t="s">
        <v>32</v>
      </c>
      <c r="C46" s="46">
        <v>23</v>
      </c>
      <c r="D46" s="46">
        <v>10</v>
      </c>
      <c r="E46" s="46">
        <v>7</v>
      </c>
      <c r="F46" s="20">
        <f>(D46+E46)/C46</f>
        <v>0.73913043478260865</v>
      </c>
      <c r="G46" s="46">
        <v>1</v>
      </c>
      <c r="H46" s="46">
        <v>2</v>
      </c>
      <c r="I46" s="20">
        <f>(G46+H46)/C47</f>
        <v>0.33333333333333331</v>
      </c>
      <c r="J46" s="46"/>
      <c r="K46" s="22">
        <f>100%-(F47+I46)</f>
        <v>0</v>
      </c>
      <c r="L46" s="23">
        <f>SUM(F47+I46+K46)</f>
        <v>1</v>
      </c>
      <c r="N46" s="1"/>
    </row>
    <row r="47" spans="1:14" x14ac:dyDescent="0.25">
      <c r="A47" s="2" t="s">
        <v>35</v>
      </c>
      <c r="B47" s="46" t="s">
        <v>33</v>
      </c>
      <c r="C47" s="46">
        <v>9</v>
      </c>
      <c r="D47" s="46">
        <v>4</v>
      </c>
      <c r="E47" s="46">
        <v>2</v>
      </c>
      <c r="F47" s="20">
        <f t="shared" si="3"/>
        <v>0.66666666666666663</v>
      </c>
      <c r="G47" s="35">
        <v>2</v>
      </c>
      <c r="H47" s="35">
        <v>9</v>
      </c>
      <c r="I47" s="20">
        <f>(G47+H47)/C48</f>
        <v>0.44</v>
      </c>
      <c r="J47" s="35"/>
      <c r="K47" s="22">
        <f>100%-(F48+I47)</f>
        <v>0</v>
      </c>
      <c r="L47" s="23">
        <f>SUM(F48+I47+K47)</f>
        <v>1</v>
      </c>
      <c r="N47" s="1"/>
    </row>
    <row r="48" spans="1:14" x14ac:dyDescent="0.25">
      <c r="A48" s="2" t="s">
        <v>35</v>
      </c>
      <c r="B48" s="35" t="s">
        <v>34</v>
      </c>
      <c r="C48" s="35">
        <v>25</v>
      </c>
      <c r="D48" s="35">
        <v>11</v>
      </c>
      <c r="E48" s="35">
        <v>3</v>
      </c>
      <c r="F48" s="20">
        <f t="shared" si="3"/>
        <v>0.56000000000000005</v>
      </c>
      <c r="G48" s="35">
        <v>2</v>
      </c>
      <c r="H48" s="35">
        <v>10</v>
      </c>
      <c r="I48" s="20">
        <f>(G48+H48)/C49</f>
        <v>0.48</v>
      </c>
      <c r="J48" s="35">
        <v>1</v>
      </c>
      <c r="K48" s="22">
        <f>100%-(F49+I48)</f>
        <v>4.0000000000000036E-2</v>
      </c>
      <c r="L48" s="23">
        <f>SUM(F49+I48+K48)</f>
        <v>1</v>
      </c>
      <c r="N48" s="1"/>
    </row>
    <row r="49" spans="1:6" x14ac:dyDescent="0.25">
      <c r="A49" s="2" t="s">
        <v>35</v>
      </c>
      <c r="B49" s="35" t="s">
        <v>15</v>
      </c>
      <c r="C49" s="35">
        <v>25</v>
      </c>
      <c r="D49" s="35">
        <v>10</v>
      </c>
      <c r="E49" s="35">
        <v>2</v>
      </c>
      <c r="F49" s="20">
        <f t="shared" si="3"/>
        <v>0.48</v>
      </c>
    </row>
  </sheetData>
  <mergeCells count="7">
    <mergeCell ref="I18:K18"/>
    <mergeCell ref="I26:K26"/>
    <mergeCell ref="M2:N2"/>
    <mergeCell ref="A1:A2"/>
    <mergeCell ref="B1:E1"/>
    <mergeCell ref="I2:K2"/>
    <mergeCell ref="I10:K10"/>
  </mergeCells>
  <dataValidations count="1">
    <dataValidation type="list" allowBlank="1" showInputMessage="1" showErrorMessage="1" sqref="N4 B8:B33">
      <formula1>$N$8:$N$20</formula1>
    </dataValidation>
  </dataValidations>
  <pageMargins left="0.7" right="0.7" top="0.75" bottom="0.75" header="0.3" footer="0.3"/>
  <pageSetup paperSize="9" orientation="portrait" horizontalDpi="4294967292" verticalDpi="4294967292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Feuil1!$B$1:$B$2</xm:f>
          </x14:formula1>
          <xm:sqref>C8:C33</xm:sqref>
        </x14:dataValidation>
        <x14:dataValidation type="list" allowBlank="1" showInputMessage="1" showErrorMessage="1">
          <x14:formula1>
            <xm:f>Feuil1!$C$1:$C$3</xm:f>
          </x14:formula1>
          <xm:sqref>D8:D33</xm:sqref>
        </x14:dataValidation>
        <x14:dataValidation type="list" allowBlank="1" showInputMessage="1" showErrorMessage="1">
          <x14:formula1>
            <xm:f>resultat!$A$2:$A$183</xm:f>
          </x14:formula1>
          <xm:sqref>A8:A33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N183"/>
  <sheetViews>
    <sheetView workbookViewId="0">
      <selection activeCell="E8" sqref="E8"/>
    </sheetView>
  </sheetViews>
  <sheetFormatPr baseColWidth="10" defaultColWidth="10.85546875" defaultRowHeight="15" x14ac:dyDescent="0.25"/>
  <cols>
    <col min="1" max="1" width="13.140625" style="38" bestFit="1" customWidth="1"/>
    <col min="2" max="2" width="11.140625" style="38" bestFit="1" customWidth="1"/>
    <col min="3" max="3" width="13.42578125" style="38" bestFit="1" customWidth="1"/>
    <col min="4" max="4" width="12.140625" style="38" bestFit="1" customWidth="1"/>
    <col min="5" max="5" width="11.85546875" style="38" bestFit="1" customWidth="1"/>
    <col min="6" max="6" width="13.7109375" style="38" bestFit="1" customWidth="1"/>
    <col min="7" max="7" width="16.42578125" style="38" bestFit="1" customWidth="1"/>
    <col min="8" max="8" width="7.5703125" style="38" bestFit="1" customWidth="1"/>
    <col min="9" max="9" width="10.85546875" style="38" customWidth="1"/>
    <col min="10" max="13" width="10.85546875" style="38"/>
    <col min="14" max="14" width="10.85546875" style="53"/>
    <col min="15" max="16384" width="10.85546875" style="38"/>
  </cols>
  <sheetData>
    <row r="1" spans="1:14" x14ac:dyDescent="0.25">
      <c r="A1" s="38" t="s">
        <v>119</v>
      </c>
      <c r="B1" s="38" t="s">
        <v>118</v>
      </c>
      <c r="C1" s="38" t="s">
        <v>117</v>
      </c>
      <c r="D1" s="38" t="s">
        <v>120</v>
      </c>
      <c r="E1" s="38" t="s">
        <v>121</v>
      </c>
      <c r="F1" s="38" t="s">
        <v>116</v>
      </c>
      <c r="G1" s="38" t="s">
        <v>129</v>
      </c>
    </row>
    <row r="2" spans="1:14" x14ac:dyDescent="0.25">
      <c r="A2" s="38" t="s">
        <v>62</v>
      </c>
      <c r="B2" s="38" t="s">
        <v>122</v>
      </c>
      <c r="C2" s="38" t="s">
        <v>54</v>
      </c>
      <c r="F2" s="38" t="s">
        <v>60</v>
      </c>
      <c r="G2" s="38" t="str">
        <f>IF(NOT(AND(D2="",E2="")),CONCATENATE(D2,"-",E2),"")</f>
        <v/>
      </c>
      <c r="N2" s="54"/>
    </row>
    <row r="3" spans="1:14" x14ac:dyDescent="0.25">
      <c r="A3" s="38" t="s">
        <v>62</v>
      </c>
      <c r="B3" s="38" t="s">
        <v>123</v>
      </c>
      <c r="C3" s="38" t="s">
        <v>49</v>
      </c>
      <c r="F3" s="38" t="s">
        <v>52</v>
      </c>
      <c r="G3" s="38" t="str">
        <f t="shared" ref="G3:G66" si="0">IF(NOT(AND(D3="",E3="")),CONCATENATE(D3,"-",E3),"")</f>
        <v/>
      </c>
      <c r="N3" s="54"/>
    </row>
    <row r="4" spans="1:14" x14ac:dyDescent="0.25">
      <c r="A4" s="38" t="s">
        <v>62</v>
      </c>
      <c r="B4" s="38" t="s">
        <v>124</v>
      </c>
      <c r="C4" s="38" t="s">
        <v>48</v>
      </c>
      <c r="F4" s="38" t="s">
        <v>50</v>
      </c>
      <c r="G4" s="38" t="str">
        <f t="shared" si="0"/>
        <v/>
      </c>
      <c r="N4" s="54"/>
    </row>
    <row r="5" spans="1:14" x14ac:dyDescent="0.25">
      <c r="A5" s="38" t="s">
        <v>62</v>
      </c>
      <c r="B5" s="38" t="s">
        <v>125</v>
      </c>
      <c r="C5" s="38" t="s">
        <v>55</v>
      </c>
      <c r="F5" s="38" t="s">
        <v>59</v>
      </c>
      <c r="G5" s="38" t="str">
        <f t="shared" si="0"/>
        <v/>
      </c>
      <c r="N5" s="54"/>
    </row>
    <row r="6" spans="1:14" x14ac:dyDescent="0.25">
      <c r="A6" s="38" t="s">
        <v>62</v>
      </c>
      <c r="B6" s="38" t="s">
        <v>126</v>
      </c>
      <c r="C6" s="38" t="s">
        <v>56</v>
      </c>
      <c r="F6" s="38" t="s">
        <v>58</v>
      </c>
      <c r="G6" s="38" t="str">
        <f t="shared" si="0"/>
        <v/>
      </c>
      <c r="N6" s="54"/>
    </row>
    <row r="7" spans="1:14" x14ac:dyDescent="0.25">
      <c r="A7" s="38" t="s">
        <v>62</v>
      </c>
      <c r="B7" s="38" t="s">
        <v>127</v>
      </c>
      <c r="C7" s="38" t="s">
        <v>57</v>
      </c>
      <c r="F7" s="38" t="s">
        <v>51</v>
      </c>
      <c r="G7" s="38" t="str">
        <f t="shared" si="0"/>
        <v/>
      </c>
      <c r="N7" s="54"/>
    </row>
    <row r="8" spans="1:14" x14ac:dyDescent="0.25">
      <c r="A8" s="38" t="s">
        <v>62</v>
      </c>
      <c r="B8" s="38" t="s">
        <v>128</v>
      </c>
      <c r="C8" s="38" t="s">
        <v>53</v>
      </c>
      <c r="D8" s="38">
        <v>10</v>
      </c>
      <c r="E8" s="38">
        <v>25</v>
      </c>
      <c r="F8" s="38" t="s">
        <v>61</v>
      </c>
      <c r="G8" s="38" t="str">
        <f t="shared" si="0"/>
        <v>10-25</v>
      </c>
    </row>
    <row r="9" spans="1:14" x14ac:dyDescent="0.25">
      <c r="A9" s="38" t="s">
        <v>63</v>
      </c>
      <c r="B9" s="38" t="s">
        <v>122</v>
      </c>
      <c r="C9" s="38" t="s">
        <v>60</v>
      </c>
      <c r="F9" s="38" t="s">
        <v>55</v>
      </c>
      <c r="G9" s="38" t="str">
        <f t="shared" si="0"/>
        <v/>
      </c>
    </row>
    <row r="10" spans="1:14" x14ac:dyDescent="0.25">
      <c r="A10" s="38" t="s">
        <v>63</v>
      </c>
      <c r="B10" s="38" t="s">
        <v>123</v>
      </c>
      <c r="C10" s="38" t="s">
        <v>50</v>
      </c>
      <c r="F10" s="38" t="s">
        <v>53</v>
      </c>
      <c r="G10" s="38" t="str">
        <f t="shared" si="0"/>
        <v/>
      </c>
    </row>
    <row r="11" spans="1:14" x14ac:dyDescent="0.25">
      <c r="A11" s="38" t="s">
        <v>63</v>
      </c>
      <c r="B11" s="38" t="s">
        <v>124</v>
      </c>
      <c r="C11" s="38" t="s">
        <v>51</v>
      </c>
      <c r="F11" s="38" t="s">
        <v>48</v>
      </c>
      <c r="G11" s="38" t="str">
        <f t="shared" si="0"/>
        <v/>
      </c>
    </row>
    <row r="12" spans="1:14" x14ac:dyDescent="0.25">
      <c r="A12" s="38" t="s">
        <v>63</v>
      </c>
      <c r="B12" s="38" t="s">
        <v>125</v>
      </c>
      <c r="C12" s="38" t="s">
        <v>52</v>
      </c>
      <c r="F12" s="38" t="s">
        <v>57</v>
      </c>
      <c r="G12" s="38" t="str">
        <f t="shared" si="0"/>
        <v/>
      </c>
    </row>
    <row r="13" spans="1:14" x14ac:dyDescent="0.25">
      <c r="A13" s="38" t="s">
        <v>63</v>
      </c>
      <c r="B13" s="38" t="s">
        <v>126</v>
      </c>
      <c r="C13" s="38" t="s">
        <v>58</v>
      </c>
      <c r="F13" s="38" t="s">
        <v>49</v>
      </c>
      <c r="G13" s="38" t="str">
        <f t="shared" si="0"/>
        <v/>
      </c>
    </row>
    <row r="14" spans="1:14" x14ac:dyDescent="0.25">
      <c r="A14" s="38" t="s">
        <v>63</v>
      </c>
      <c r="B14" s="38" t="s">
        <v>127</v>
      </c>
      <c r="C14" s="38" t="s">
        <v>59</v>
      </c>
      <c r="F14" s="38" t="s">
        <v>56</v>
      </c>
      <c r="G14" s="38" t="str">
        <f t="shared" si="0"/>
        <v/>
      </c>
      <c r="L14" s="55"/>
    </row>
    <row r="15" spans="1:14" x14ac:dyDescent="0.25">
      <c r="A15" s="38" t="s">
        <v>63</v>
      </c>
      <c r="B15" s="38" t="s">
        <v>128</v>
      </c>
      <c r="C15" s="38" t="s">
        <v>61</v>
      </c>
      <c r="D15" s="38">
        <v>50</v>
      </c>
      <c r="E15" s="38">
        <v>14</v>
      </c>
      <c r="F15" s="38" t="s">
        <v>54</v>
      </c>
      <c r="G15" s="38" t="str">
        <f t="shared" si="0"/>
        <v>50-14</v>
      </c>
      <c r="L15" s="55"/>
    </row>
    <row r="16" spans="1:14" x14ac:dyDescent="0.25">
      <c r="A16" s="38" t="s">
        <v>64</v>
      </c>
      <c r="B16" s="38" t="s">
        <v>122</v>
      </c>
      <c r="C16" s="38" t="s">
        <v>48</v>
      </c>
      <c r="F16" s="38" t="s">
        <v>58</v>
      </c>
      <c r="G16" s="38" t="str">
        <f t="shared" si="0"/>
        <v/>
      </c>
      <c r="L16" s="55"/>
    </row>
    <row r="17" spans="1:12" x14ac:dyDescent="0.25">
      <c r="B17" s="38" t="s">
        <v>123</v>
      </c>
      <c r="C17" s="38" t="s">
        <v>53</v>
      </c>
      <c r="F17" s="38" t="s">
        <v>49</v>
      </c>
      <c r="G17" s="38" t="str">
        <f t="shared" si="0"/>
        <v/>
      </c>
      <c r="L17" s="55"/>
    </row>
    <row r="18" spans="1:12" x14ac:dyDescent="0.25">
      <c r="B18" s="38" t="s">
        <v>124</v>
      </c>
      <c r="C18" s="38" t="s">
        <v>54</v>
      </c>
      <c r="F18" s="38" t="s">
        <v>59</v>
      </c>
      <c r="G18" s="38" t="str">
        <f t="shared" si="0"/>
        <v/>
      </c>
      <c r="L18" s="55"/>
    </row>
    <row r="19" spans="1:12" x14ac:dyDescent="0.25">
      <c r="B19" s="38" t="s">
        <v>125</v>
      </c>
      <c r="C19" s="38" t="s">
        <v>54</v>
      </c>
      <c r="F19" s="38" t="s">
        <v>51</v>
      </c>
      <c r="G19" s="38" t="str">
        <f t="shared" si="0"/>
        <v/>
      </c>
    </row>
    <row r="20" spans="1:12" x14ac:dyDescent="0.25">
      <c r="B20" s="38" t="s">
        <v>126</v>
      </c>
      <c r="C20" s="38" t="s">
        <v>56</v>
      </c>
      <c r="F20" s="38" t="s">
        <v>52</v>
      </c>
      <c r="G20" s="38" t="str">
        <f t="shared" si="0"/>
        <v/>
      </c>
    </row>
    <row r="21" spans="1:12" x14ac:dyDescent="0.25">
      <c r="B21" s="38" t="s">
        <v>127</v>
      </c>
      <c r="C21" s="38" t="s">
        <v>57</v>
      </c>
      <c r="F21" s="38" t="s">
        <v>50</v>
      </c>
      <c r="G21" s="38" t="str">
        <f t="shared" si="0"/>
        <v/>
      </c>
    </row>
    <row r="22" spans="1:12" x14ac:dyDescent="0.25">
      <c r="B22" s="38" t="s">
        <v>128</v>
      </c>
      <c r="C22" s="38" t="s">
        <v>61</v>
      </c>
      <c r="D22" s="38">
        <v>4</v>
      </c>
      <c r="E22" s="38">
        <v>14</v>
      </c>
      <c r="F22" s="38" t="s">
        <v>60</v>
      </c>
      <c r="G22" s="38" t="str">
        <f t="shared" si="0"/>
        <v>4-14</v>
      </c>
    </row>
    <row r="23" spans="1:12" x14ac:dyDescent="0.25">
      <c r="A23" s="38" t="s">
        <v>65</v>
      </c>
      <c r="B23" s="38" t="s">
        <v>122</v>
      </c>
      <c r="C23" s="38" t="s">
        <v>51</v>
      </c>
      <c r="F23" s="38" t="s">
        <v>53</v>
      </c>
      <c r="G23" s="38" t="str">
        <f t="shared" si="0"/>
        <v/>
      </c>
    </row>
    <row r="24" spans="1:12" x14ac:dyDescent="0.25">
      <c r="B24" s="38" t="s">
        <v>123</v>
      </c>
      <c r="C24" s="38" t="s">
        <v>59</v>
      </c>
      <c r="F24" s="38" t="s">
        <v>61</v>
      </c>
      <c r="G24" s="38" t="str">
        <f t="shared" si="0"/>
        <v/>
      </c>
    </row>
    <row r="25" spans="1:12" x14ac:dyDescent="0.25">
      <c r="B25" s="38" t="s">
        <v>124</v>
      </c>
      <c r="C25" s="38" t="s">
        <v>49</v>
      </c>
      <c r="F25" s="38" t="s">
        <v>58</v>
      </c>
      <c r="G25" s="38" t="str">
        <f t="shared" si="0"/>
        <v/>
      </c>
    </row>
    <row r="26" spans="1:12" x14ac:dyDescent="0.25">
      <c r="B26" s="38" t="s">
        <v>125</v>
      </c>
      <c r="C26" s="38" t="s">
        <v>50</v>
      </c>
      <c r="F26" s="38" t="s">
        <v>54</v>
      </c>
      <c r="G26" s="38" t="str">
        <f t="shared" si="0"/>
        <v/>
      </c>
    </row>
    <row r="27" spans="1:12" x14ac:dyDescent="0.25">
      <c r="B27" s="38" t="s">
        <v>126</v>
      </c>
      <c r="C27" s="38" t="s">
        <v>52</v>
      </c>
      <c r="F27" s="38" t="s">
        <v>48</v>
      </c>
      <c r="G27" s="38" t="str">
        <f t="shared" si="0"/>
        <v/>
      </c>
    </row>
    <row r="28" spans="1:12" x14ac:dyDescent="0.25">
      <c r="B28" s="38" t="s">
        <v>127</v>
      </c>
      <c r="C28" s="38" t="s">
        <v>58</v>
      </c>
      <c r="F28" s="38" t="s">
        <v>55</v>
      </c>
      <c r="G28" s="38" t="str">
        <f t="shared" si="0"/>
        <v/>
      </c>
    </row>
    <row r="29" spans="1:12" x14ac:dyDescent="0.25">
      <c r="B29" s="38" t="s">
        <v>128</v>
      </c>
      <c r="C29" s="38" t="s">
        <v>60</v>
      </c>
      <c r="F29" s="38" t="s">
        <v>56</v>
      </c>
      <c r="G29" s="38" t="str">
        <f t="shared" si="0"/>
        <v/>
      </c>
    </row>
    <row r="30" spans="1:12" x14ac:dyDescent="0.25">
      <c r="A30" s="38" t="s">
        <v>66</v>
      </c>
      <c r="B30" s="38" t="s">
        <v>122</v>
      </c>
      <c r="C30" s="38" t="s">
        <v>59</v>
      </c>
      <c r="F30" s="38" t="s">
        <v>60</v>
      </c>
      <c r="G30" s="38" t="str">
        <f t="shared" si="0"/>
        <v/>
      </c>
    </row>
    <row r="31" spans="1:12" x14ac:dyDescent="0.25">
      <c r="B31" s="38" t="s">
        <v>123</v>
      </c>
      <c r="C31" s="38" t="s">
        <v>53</v>
      </c>
      <c r="F31" s="38" t="s">
        <v>58</v>
      </c>
      <c r="G31" s="38" t="str">
        <f t="shared" si="0"/>
        <v/>
      </c>
    </row>
    <row r="32" spans="1:12" x14ac:dyDescent="0.25">
      <c r="B32" s="38" t="s">
        <v>124</v>
      </c>
      <c r="C32" s="38" t="s">
        <v>48</v>
      </c>
      <c r="F32" s="38" t="s">
        <v>61</v>
      </c>
      <c r="G32" s="38" t="str">
        <f t="shared" si="0"/>
        <v/>
      </c>
    </row>
    <row r="33" spans="1:7" x14ac:dyDescent="0.25">
      <c r="B33" s="38" t="s">
        <v>125</v>
      </c>
      <c r="C33" s="38" t="s">
        <v>53</v>
      </c>
      <c r="F33" s="38" t="s">
        <v>52</v>
      </c>
      <c r="G33" s="38" t="str">
        <f t="shared" si="0"/>
        <v/>
      </c>
    </row>
    <row r="34" spans="1:7" x14ac:dyDescent="0.25">
      <c r="B34" s="38" t="s">
        <v>126</v>
      </c>
      <c r="C34" s="38" t="s">
        <v>55</v>
      </c>
      <c r="F34" s="38" t="s">
        <v>50</v>
      </c>
      <c r="G34" s="38" t="str">
        <f t="shared" si="0"/>
        <v/>
      </c>
    </row>
    <row r="35" spans="1:7" x14ac:dyDescent="0.25">
      <c r="B35" s="38" t="s">
        <v>127</v>
      </c>
      <c r="C35" s="38" t="s">
        <v>56</v>
      </c>
      <c r="F35" s="38" t="s">
        <v>49</v>
      </c>
      <c r="G35" s="38" t="str">
        <f t="shared" si="0"/>
        <v/>
      </c>
    </row>
    <row r="36" spans="1:7" x14ac:dyDescent="0.25">
      <c r="B36" s="38" t="s">
        <v>128</v>
      </c>
      <c r="C36" s="38" t="s">
        <v>58</v>
      </c>
      <c r="F36" s="38" t="s">
        <v>51</v>
      </c>
      <c r="G36" s="38" t="str">
        <f t="shared" si="0"/>
        <v/>
      </c>
    </row>
    <row r="37" spans="1:7" x14ac:dyDescent="0.25">
      <c r="A37" s="38" t="s">
        <v>67</v>
      </c>
      <c r="B37" s="38" t="s">
        <v>122</v>
      </c>
      <c r="C37" s="38" t="s">
        <v>57</v>
      </c>
      <c r="F37" s="38" t="s">
        <v>59</v>
      </c>
      <c r="G37" s="38" t="str">
        <f t="shared" si="0"/>
        <v/>
      </c>
    </row>
    <row r="38" spans="1:7" x14ac:dyDescent="0.25">
      <c r="B38" s="38" t="s">
        <v>123</v>
      </c>
      <c r="C38" s="38" t="s">
        <v>49</v>
      </c>
      <c r="F38" s="38" t="s">
        <v>50</v>
      </c>
      <c r="G38" s="38" t="str">
        <f t="shared" si="0"/>
        <v/>
      </c>
    </row>
    <row r="39" spans="1:7" x14ac:dyDescent="0.25">
      <c r="B39" s="38" t="s">
        <v>124</v>
      </c>
      <c r="C39" s="38" t="s">
        <v>53</v>
      </c>
      <c r="F39" s="38" t="s">
        <v>58</v>
      </c>
      <c r="G39" s="38" t="str">
        <f t="shared" si="0"/>
        <v/>
      </c>
    </row>
    <row r="40" spans="1:7" x14ac:dyDescent="0.25">
      <c r="B40" s="38" t="s">
        <v>125</v>
      </c>
      <c r="C40" s="38" t="s">
        <v>54</v>
      </c>
      <c r="F40" s="38" t="s">
        <v>51</v>
      </c>
      <c r="G40" s="38" t="str">
        <f t="shared" si="0"/>
        <v/>
      </c>
    </row>
    <row r="41" spans="1:7" x14ac:dyDescent="0.25">
      <c r="B41" s="38" t="s">
        <v>126</v>
      </c>
      <c r="C41" s="38" t="s">
        <v>56</v>
      </c>
      <c r="F41" s="38" t="s">
        <v>48</v>
      </c>
      <c r="G41" s="38" t="str">
        <f t="shared" si="0"/>
        <v/>
      </c>
    </row>
    <row r="42" spans="1:7" x14ac:dyDescent="0.25">
      <c r="B42" s="38" t="s">
        <v>127</v>
      </c>
      <c r="C42" s="38" t="s">
        <v>60</v>
      </c>
      <c r="F42" s="38" t="s">
        <v>52</v>
      </c>
      <c r="G42" s="38" t="str">
        <f t="shared" si="0"/>
        <v/>
      </c>
    </row>
    <row r="43" spans="1:7" x14ac:dyDescent="0.25">
      <c r="B43" s="38" t="s">
        <v>128</v>
      </c>
      <c r="C43" s="38" t="s">
        <v>61</v>
      </c>
      <c r="F43" s="38" t="s">
        <v>55</v>
      </c>
      <c r="G43" s="38" t="str">
        <f t="shared" si="0"/>
        <v/>
      </c>
    </row>
    <row r="44" spans="1:7" x14ac:dyDescent="0.25">
      <c r="A44" s="38" t="s">
        <v>68</v>
      </c>
      <c r="B44" s="38" t="s">
        <v>122</v>
      </c>
      <c r="C44" s="38" t="s">
        <v>57</v>
      </c>
      <c r="F44" s="38" t="s">
        <v>61</v>
      </c>
      <c r="G44" s="38" t="str">
        <f t="shared" si="0"/>
        <v/>
      </c>
    </row>
    <row r="45" spans="1:7" x14ac:dyDescent="0.25">
      <c r="B45" s="38" t="s">
        <v>123</v>
      </c>
      <c r="C45" s="38" t="s">
        <v>50</v>
      </c>
      <c r="F45" s="38" t="s">
        <v>60</v>
      </c>
      <c r="G45" s="38" t="str">
        <f t="shared" si="0"/>
        <v/>
      </c>
    </row>
    <row r="46" spans="1:7" x14ac:dyDescent="0.25">
      <c r="B46" s="38" t="s">
        <v>124</v>
      </c>
      <c r="C46" s="38" t="s">
        <v>51</v>
      </c>
      <c r="F46" s="38" t="s">
        <v>49</v>
      </c>
      <c r="G46" s="38" t="str">
        <f t="shared" si="0"/>
        <v/>
      </c>
    </row>
    <row r="47" spans="1:7" x14ac:dyDescent="0.25">
      <c r="B47" s="38" t="s">
        <v>125</v>
      </c>
      <c r="C47" s="38" t="s">
        <v>48</v>
      </c>
      <c r="F47" s="38" t="s">
        <v>53</v>
      </c>
      <c r="G47" s="38" t="str">
        <f t="shared" si="0"/>
        <v/>
      </c>
    </row>
    <row r="48" spans="1:7" x14ac:dyDescent="0.25">
      <c r="B48" s="38" t="s">
        <v>126</v>
      </c>
      <c r="C48" s="38" t="s">
        <v>52</v>
      </c>
      <c r="F48" s="38" t="s">
        <v>59</v>
      </c>
      <c r="G48" s="38" t="str">
        <f t="shared" si="0"/>
        <v/>
      </c>
    </row>
    <row r="49" spans="1:7" x14ac:dyDescent="0.25">
      <c r="B49" s="38" t="s">
        <v>127</v>
      </c>
      <c r="C49" s="38" t="s">
        <v>55</v>
      </c>
      <c r="F49" s="38" t="s">
        <v>56</v>
      </c>
      <c r="G49" s="38" t="str">
        <f t="shared" si="0"/>
        <v/>
      </c>
    </row>
    <row r="50" spans="1:7" x14ac:dyDescent="0.25">
      <c r="B50" s="38" t="s">
        <v>128</v>
      </c>
      <c r="C50" s="38" t="s">
        <v>58</v>
      </c>
      <c r="F50" s="38" t="s">
        <v>54</v>
      </c>
      <c r="G50" s="38" t="str">
        <f t="shared" si="0"/>
        <v/>
      </c>
    </row>
    <row r="51" spans="1:7" x14ac:dyDescent="0.25">
      <c r="A51" s="38" t="s">
        <v>69</v>
      </c>
      <c r="B51" s="38" t="s">
        <v>122</v>
      </c>
      <c r="C51" s="38" t="s">
        <v>54</v>
      </c>
      <c r="F51" s="38" t="s">
        <v>53</v>
      </c>
      <c r="G51" s="38" t="str">
        <f t="shared" si="0"/>
        <v/>
      </c>
    </row>
    <row r="52" spans="1:7" x14ac:dyDescent="0.25">
      <c r="B52" s="38" t="s">
        <v>123</v>
      </c>
      <c r="C52" s="38" t="s">
        <v>49</v>
      </c>
      <c r="F52" s="38" t="s">
        <v>55</v>
      </c>
      <c r="G52" s="38" t="str">
        <f t="shared" si="0"/>
        <v/>
      </c>
    </row>
    <row r="53" spans="1:7" x14ac:dyDescent="0.25">
      <c r="B53" s="38" t="s">
        <v>124</v>
      </c>
      <c r="C53" s="38" t="s">
        <v>51</v>
      </c>
      <c r="F53" s="38" t="s">
        <v>50</v>
      </c>
      <c r="G53" s="38" t="str">
        <f t="shared" si="0"/>
        <v/>
      </c>
    </row>
    <row r="54" spans="1:7" x14ac:dyDescent="0.25">
      <c r="B54" s="38" t="s">
        <v>125</v>
      </c>
      <c r="C54" s="38" t="s">
        <v>56</v>
      </c>
      <c r="F54" s="38" t="s">
        <v>57</v>
      </c>
      <c r="G54" s="38" t="str">
        <f t="shared" si="0"/>
        <v/>
      </c>
    </row>
    <row r="55" spans="1:7" x14ac:dyDescent="0.25">
      <c r="B55" s="38" t="s">
        <v>126</v>
      </c>
      <c r="C55" s="38" t="s">
        <v>59</v>
      </c>
      <c r="F55" s="38" t="s">
        <v>58</v>
      </c>
      <c r="G55" s="38" t="str">
        <f t="shared" si="0"/>
        <v/>
      </c>
    </row>
    <row r="56" spans="1:7" x14ac:dyDescent="0.25">
      <c r="B56" s="38" t="s">
        <v>127</v>
      </c>
      <c r="C56" s="38" t="s">
        <v>60</v>
      </c>
      <c r="F56" s="38" t="s">
        <v>48</v>
      </c>
      <c r="G56" s="38" t="str">
        <f t="shared" si="0"/>
        <v/>
      </c>
    </row>
    <row r="57" spans="1:7" x14ac:dyDescent="0.25">
      <c r="B57" s="38" t="s">
        <v>128</v>
      </c>
      <c r="C57" s="38" t="s">
        <v>61</v>
      </c>
      <c r="F57" s="38" t="s">
        <v>52</v>
      </c>
      <c r="G57" s="38" t="str">
        <f t="shared" si="0"/>
        <v/>
      </c>
    </row>
    <row r="58" spans="1:7" x14ac:dyDescent="0.25">
      <c r="A58" s="38" t="s">
        <v>87</v>
      </c>
      <c r="B58" s="38" t="s">
        <v>122</v>
      </c>
      <c r="C58" s="38" t="s">
        <v>53</v>
      </c>
      <c r="F58" s="38" t="s">
        <v>54</v>
      </c>
      <c r="G58" s="38" t="str">
        <f t="shared" si="0"/>
        <v/>
      </c>
    </row>
    <row r="59" spans="1:7" x14ac:dyDescent="0.25">
      <c r="B59" s="38" t="s">
        <v>123</v>
      </c>
      <c r="C59" s="38" t="s">
        <v>49</v>
      </c>
      <c r="F59" s="38" t="s">
        <v>60</v>
      </c>
      <c r="G59" s="38" t="str">
        <f t="shared" si="0"/>
        <v/>
      </c>
    </row>
    <row r="60" spans="1:7" x14ac:dyDescent="0.25">
      <c r="B60" s="38" t="s">
        <v>124</v>
      </c>
      <c r="C60" s="38" t="s">
        <v>50</v>
      </c>
      <c r="F60" s="38" t="s">
        <v>55</v>
      </c>
      <c r="G60" s="38" t="str">
        <f t="shared" si="0"/>
        <v/>
      </c>
    </row>
    <row r="61" spans="1:7" x14ac:dyDescent="0.25">
      <c r="B61" s="38" t="s">
        <v>125</v>
      </c>
      <c r="C61" s="38" t="s">
        <v>51</v>
      </c>
      <c r="F61" s="38" t="s">
        <v>59</v>
      </c>
      <c r="G61" s="38" t="str">
        <f t="shared" si="0"/>
        <v/>
      </c>
    </row>
    <row r="62" spans="1:7" x14ac:dyDescent="0.25">
      <c r="B62" s="38" t="s">
        <v>126</v>
      </c>
      <c r="C62" s="38" t="s">
        <v>52</v>
      </c>
      <c r="F62" s="38" t="s">
        <v>51</v>
      </c>
      <c r="G62" s="38" t="str">
        <f t="shared" si="0"/>
        <v/>
      </c>
    </row>
    <row r="63" spans="1:7" x14ac:dyDescent="0.25">
      <c r="B63" s="38" t="s">
        <v>127</v>
      </c>
      <c r="C63" s="38" t="s">
        <v>57</v>
      </c>
      <c r="F63" s="38" t="s">
        <v>54</v>
      </c>
      <c r="G63" s="38" t="str">
        <f t="shared" si="0"/>
        <v/>
      </c>
    </row>
    <row r="64" spans="1:7" x14ac:dyDescent="0.25">
      <c r="B64" s="38" t="s">
        <v>128</v>
      </c>
      <c r="C64" s="38" t="s">
        <v>58</v>
      </c>
      <c r="F64" s="38" t="s">
        <v>61</v>
      </c>
      <c r="G64" s="38" t="str">
        <f t="shared" si="0"/>
        <v/>
      </c>
    </row>
    <row r="65" spans="1:7" x14ac:dyDescent="0.25">
      <c r="A65" s="38" t="s">
        <v>70</v>
      </c>
      <c r="B65" s="38" t="s">
        <v>122</v>
      </c>
      <c r="C65" s="38" t="s">
        <v>54</v>
      </c>
      <c r="F65" s="38" t="s">
        <v>57</v>
      </c>
      <c r="G65" s="38" t="str">
        <f t="shared" si="0"/>
        <v/>
      </c>
    </row>
    <row r="66" spans="1:7" x14ac:dyDescent="0.25">
      <c r="B66" s="38" t="s">
        <v>123</v>
      </c>
      <c r="C66" s="38" t="s">
        <v>52</v>
      </c>
      <c r="F66" s="38" t="s">
        <v>53</v>
      </c>
      <c r="G66" s="38" t="str">
        <f t="shared" si="0"/>
        <v/>
      </c>
    </row>
    <row r="67" spans="1:7" x14ac:dyDescent="0.25">
      <c r="B67" s="38" t="s">
        <v>124</v>
      </c>
      <c r="C67" s="38" t="s">
        <v>54</v>
      </c>
      <c r="F67" s="38" t="s">
        <v>48</v>
      </c>
      <c r="G67" s="38" t="str">
        <f t="shared" ref="G67:G130" si="1">IF(NOT(AND(D67="",E67="")),CONCATENATE(D67,"-",E67),"")</f>
        <v/>
      </c>
    </row>
    <row r="68" spans="1:7" x14ac:dyDescent="0.25">
      <c r="B68" s="38" t="s">
        <v>125</v>
      </c>
      <c r="C68" s="38" t="s">
        <v>56</v>
      </c>
      <c r="F68" s="38" t="s">
        <v>51</v>
      </c>
      <c r="G68" s="38" t="str">
        <f t="shared" si="1"/>
        <v/>
      </c>
    </row>
    <row r="69" spans="1:7" x14ac:dyDescent="0.25">
      <c r="B69" s="38" t="s">
        <v>126</v>
      </c>
      <c r="C69" s="38" t="s">
        <v>59</v>
      </c>
      <c r="F69" s="38" t="s">
        <v>50</v>
      </c>
      <c r="G69" s="38" t="str">
        <f t="shared" si="1"/>
        <v/>
      </c>
    </row>
    <row r="70" spans="1:7" x14ac:dyDescent="0.25">
      <c r="B70" s="38" t="s">
        <v>127</v>
      </c>
      <c r="C70" s="38" t="s">
        <v>60</v>
      </c>
      <c r="F70" s="38" t="s">
        <v>58</v>
      </c>
      <c r="G70" s="38" t="str">
        <f t="shared" si="1"/>
        <v/>
      </c>
    </row>
    <row r="71" spans="1:7" x14ac:dyDescent="0.25">
      <c r="B71" s="38" t="s">
        <v>128</v>
      </c>
      <c r="C71" s="38" t="s">
        <v>61</v>
      </c>
      <c r="F71" s="38" t="s">
        <v>49</v>
      </c>
      <c r="G71" s="38" t="str">
        <f t="shared" si="1"/>
        <v/>
      </c>
    </row>
    <row r="72" spans="1:7" x14ac:dyDescent="0.25">
      <c r="A72" s="38" t="s">
        <v>71</v>
      </c>
      <c r="B72" s="38" t="s">
        <v>122</v>
      </c>
      <c r="C72" s="38" t="s">
        <v>57</v>
      </c>
      <c r="F72" s="38" t="s">
        <v>60</v>
      </c>
      <c r="G72" s="38" t="str">
        <f t="shared" si="1"/>
        <v/>
      </c>
    </row>
    <row r="73" spans="1:7" x14ac:dyDescent="0.25">
      <c r="B73" s="38" t="s">
        <v>123</v>
      </c>
      <c r="C73" s="38" t="s">
        <v>51</v>
      </c>
      <c r="F73" s="38" t="s">
        <v>59</v>
      </c>
      <c r="G73" s="38" t="str">
        <f t="shared" si="1"/>
        <v/>
      </c>
    </row>
    <row r="74" spans="1:7" x14ac:dyDescent="0.25">
      <c r="B74" s="38" t="s">
        <v>124</v>
      </c>
      <c r="C74" s="38" t="s">
        <v>49</v>
      </c>
      <c r="F74" s="38" t="s">
        <v>48</v>
      </c>
      <c r="G74" s="38" t="str">
        <f t="shared" si="1"/>
        <v/>
      </c>
    </row>
    <row r="75" spans="1:7" x14ac:dyDescent="0.25">
      <c r="B75" s="38" t="s">
        <v>125</v>
      </c>
      <c r="C75" s="38" t="s">
        <v>50</v>
      </c>
      <c r="F75" s="38" t="s">
        <v>61</v>
      </c>
      <c r="G75" s="38" t="str">
        <f t="shared" si="1"/>
        <v/>
      </c>
    </row>
    <row r="76" spans="1:7" x14ac:dyDescent="0.25">
      <c r="B76" s="38" t="s">
        <v>126</v>
      </c>
      <c r="C76" s="38" t="s">
        <v>53</v>
      </c>
      <c r="F76" s="38" t="s">
        <v>56</v>
      </c>
      <c r="G76" s="38" t="str">
        <f t="shared" si="1"/>
        <v/>
      </c>
    </row>
    <row r="77" spans="1:7" x14ac:dyDescent="0.25">
      <c r="B77" s="38" t="s">
        <v>127</v>
      </c>
      <c r="C77" s="38" t="s">
        <v>55</v>
      </c>
      <c r="F77" s="38" t="s">
        <v>54</v>
      </c>
      <c r="G77" s="38" t="str">
        <f t="shared" si="1"/>
        <v/>
      </c>
    </row>
    <row r="78" spans="1:7" x14ac:dyDescent="0.25">
      <c r="B78" s="38" t="s">
        <v>128</v>
      </c>
      <c r="C78" s="38" t="s">
        <v>58</v>
      </c>
      <c r="F78" s="38" t="s">
        <v>52</v>
      </c>
      <c r="G78" s="38" t="str">
        <f t="shared" si="1"/>
        <v/>
      </c>
    </row>
    <row r="79" spans="1:7" x14ac:dyDescent="0.25">
      <c r="A79" s="38" t="s">
        <v>72</v>
      </c>
      <c r="B79" s="38" t="s">
        <v>122</v>
      </c>
      <c r="C79" s="38" t="s">
        <v>48</v>
      </c>
      <c r="F79" s="38" t="s">
        <v>55</v>
      </c>
      <c r="G79" s="38" t="str">
        <f t="shared" si="1"/>
        <v/>
      </c>
    </row>
    <row r="80" spans="1:7" x14ac:dyDescent="0.25">
      <c r="B80" s="38" t="s">
        <v>123</v>
      </c>
      <c r="C80" s="38" t="s">
        <v>52</v>
      </c>
      <c r="F80" s="38" t="s">
        <v>50</v>
      </c>
      <c r="G80" s="38" t="str">
        <f t="shared" si="1"/>
        <v/>
      </c>
    </row>
    <row r="81" spans="1:7" x14ac:dyDescent="0.25">
      <c r="B81" s="38" t="s">
        <v>124</v>
      </c>
      <c r="C81" s="38" t="s">
        <v>54</v>
      </c>
      <c r="F81" s="38" t="s">
        <v>56</v>
      </c>
      <c r="G81" s="38" t="str">
        <f t="shared" si="1"/>
        <v/>
      </c>
    </row>
    <row r="82" spans="1:7" x14ac:dyDescent="0.25">
      <c r="B82" s="38" t="s">
        <v>125</v>
      </c>
      <c r="C82" s="38" t="s">
        <v>58</v>
      </c>
      <c r="F82" s="38" t="s">
        <v>57</v>
      </c>
      <c r="G82" s="38" t="str">
        <f t="shared" si="1"/>
        <v/>
      </c>
    </row>
    <row r="83" spans="1:7" x14ac:dyDescent="0.25">
      <c r="B83" s="38" t="s">
        <v>126</v>
      </c>
      <c r="C83" s="38" t="s">
        <v>59</v>
      </c>
      <c r="F83" s="38" t="s">
        <v>49</v>
      </c>
      <c r="G83" s="38" t="str">
        <f t="shared" si="1"/>
        <v/>
      </c>
    </row>
    <row r="84" spans="1:7" x14ac:dyDescent="0.25">
      <c r="B84" s="38" t="s">
        <v>127</v>
      </c>
      <c r="C84" s="38" t="s">
        <v>60</v>
      </c>
      <c r="F84" s="38" t="s">
        <v>53</v>
      </c>
      <c r="G84" s="38" t="str">
        <f t="shared" si="1"/>
        <v/>
      </c>
    </row>
    <row r="85" spans="1:7" x14ac:dyDescent="0.25">
      <c r="B85" s="38" t="s">
        <v>128</v>
      </c>
      <c r="C85" s="38" t="s">
        <v>61</v>
      </c>
      <c r="F85" s="38" t="s">
        <v>51</v>
      </c>
      <c r="G85" s="38" t="str">
        <f t="shared" si="1"/>
        <v/>
      </c>
    </row>
    <row r="86" spans="1:7" x14ac:dyDescent="0.25">
      <c r="A86" s="38" t="s">
        <v>73</v>
      </c>
      <c r="B86" s="38" t="s">
        <v>122</v>
      </c>
      <c r="C86" s="38" t="s">
        <v>51</v>
      </c>
      <c r="F86" s="38" t="s">
        <v>60</v>
      </c>
      <c r="G86" s="38" t="str">
        <f t="shared" si="1"/>
        <v/>
      </c>
    </row>
    <row r="87" spans="1:7" x14ac:dyDescent="0.25">
      <c r="B87" s="38" t="s">
        <v>123</v>
      </c>
      <c r="C87" s="38" t="s">
        <v>53</v>
      </c>
      <c r="F87" s="38" t="s">
        <v>59</v>
      </c>
      <c r="G87" s="38" t="str">
        <f t="shared" si="1"/>
        <v/>
      </c>
    </row>
    <row r="88" spans="1:7" x14ac:dyDescent="0.25">
      <c r="B88" s="38" t="s">
        <v>124</v>
      </c>
      <c r="C88" s="38" t="s">
        <v>55</v>
      </c>
      <c r="F88" s="38" t="s">
        <v>61</v>
      </c>
      <c r="G88" s="38" t="str">
        <f t="shared" si="1"/>
        <v/>
      </c>
    </row>
    <row r="89" spans="1:7" x14ac:dyDescent="0.25">
      <c r="B89" s="38" t="s">
        <v>125</v>
      </c>
      <c r="C89" s="38" t="s">
        <v>49</v>
      </c>
      <c r="F89" s="38" t="s">
        <v>54</v>
      </c>
      <c r="G89" s="38" t="str">
        <f t="shared" si="1"/>
        <v/>
      </c>
    </row>
    <row r="90" spans="1:7" x14ac:dyDescent="0.25">
      <c r="B90" s="38" t="s">
        <v>126</v>
      </c>
      <c r="C90" s="38" t="s">
        <v>50</v>
      </c>
      <c r="F90" s="38" t="s">
        <v>58</v>
      </c>
      <c r="G90" s="38" t="str">
        <f t="shared" si="1"/>
        <v/>
      </c>
    </row>
    <row r="91" spans="1:7" x14ac:dyDescent="0.25">
      <c r="B91" s="38" t="s">
        <v>127</v>
      </c>
      <c r="C91" s="38" t="s">
        <v>55</v>
      </c>
      <c r="F91" s="38" t="s">
        <v>52</v>
      </c>
      <c r="G91" s="38" t="str">
        <f t="shared" si="1"/>
        <v/>
      </c>
    </row>
    <row r="92" spans="1:7" x14ac:dyDescent="0.25">
      <c r="B92" s="38" t="s">
        <v>128</v>
      </c>
      <c r="C92" s="38" t="s">
        <v>57</v>
      </c>
      <c r="F92" s="38" t="s">
        <v>48</v>
      </c>
      <c r="G92" s="38" t="str">
        <f t="shared" si="1"/>
        <v/>
      </c>
    </row>
    <row r="93" spans="1:7" x14ac:dyDescent="0.25">
      <c r="A93" s="38" t="s">
        <v>74</v>
      </c>
      <c r="B93" s="38" t="s">
        <v>122</v>
      </c>
      <c r="G93" s="38" t="str">
        <f t="shared" si="1"/>
        <v/>
      </c>
    </row>
    <row r="94" spans="1:7" x14ac:dyDescent="0.25">
      <c r="B94" s="38" t="s">
        <v>123</v>
      </c>
      <c r="G94" s="38" t="str">
        <f t="shared" si="1"/>
        <v/>
      </c>
    </row>
    <row r="95" spans="1:7" x14ac:dyDescent="0.25">
      <c r="B95" s="38" t="s">
        <v>124</v>
      </c>
      <c r="G95" s="38" t="str">
        <f t="shared" si="1"/>
        <v/>
      </c>
    </row>
    <row r="96" spans="1:7" x14ac:dyDescent="0.25">
      <c r="B96" s="38" t="s">
        <v>125</v>
      </c>
      <c r="G96" s="38" t="str">
        <f t="shared" si="1"/>
        <v/>
      </c>
    </row>
    <row r="97" spans="1:7" x14ac:dyDescent="0.25">
      <c r="B97" s="38" t="s">
        <v>126</v>
      </c>
      <c r="G97" s="38" t="str">
        <f t="shared" si="1"/>
        <v/>
      </c>
    </row>
    <row r="98" spans="1:7" x14ac:dyDescent="0.25">
      <c r="B98" s="38" t="s">
        <v>127</v>
      </c>
      <c r="G98" s="38" t="str">
        <f t="shared" si="1"/>
        <v/>
      </c>
    </row>
    <row r="99" spans="1:7" x14ac:dyDescent="0.25">
      <c r="B99" s="38" t="s">
        <v>128</v>
      </c>
      <c r="C99" s="38" t="s">
        <v>54</v>
      </c>
      <c r="G99" s="38" t="str">
        <f t="shared" si="1"/>
        <v/>
      </c>
    </row>
    <row r="100" spans="1:7" x14ac:dyDescent="0.25">
      <c r="A100" s="38" t="s">
        <v>75</v>
      </c>
      <c r="B100" s="38" t="s">
        <v>122</v>
      </c>
      <c r="C100" s="38" t="s">
        <v>54</v>
      </c>
      <c r="G100" s="38" t="str">
        <f t="shared" si="1"/>
        <v/>
      </c>
    </row>
    <row r="101" spans="1:7" x14ac:dyDescent="0.25">
      <c r="B101" s="38" t="s">
        <v>123</v>
      </c>
      <c r="C101" s="38" t="s">
        <v>54</v>
      </c>
      <c r="G101" s="38" t="str">
        <f t="shared" si="1"/>
        <v/>
      </c>
    </row>
    <row r="102" spans="1:7" x14ac:dyDescent="0.25">
      <c r="B102" s="38" t="s">
        <v>124</v>
      </c>
      <c r="C102" s="38" t="s">
        <v>54</v>
      </c>
      <c r="G102" s="38" t="str">
        <f t="shared" si="1"/>
        <v/>
      </c>
    </row>
    <row r="103" spans="1:7" x14ac:dyDescent="0.25">
      <c r="B103" s="38" t="s">
        <v>125</v>
      </c>
      <c r="C103" s="38" t="s">
        <v>54</v>
      </c>
      <c r="G103" s="38" t="str">
        <f t="shared" si="1"/>
        <v/>
      </c>
    </row>
    <row r="104" spans="1:7" x14ac:dyDescent="0.25">
      <c r="B104" s="38" t="s">
        <v>126</v>
      </c>
      <c r="C104" s="38" t="s">
        <v>54</v>
      </c>
      <c r="G104" s="38" t="str">
        <f t="shared" si="1"/>
        <v/>
      </c>
    </row>
    <row r="105" spans="1:7" x14ac:dyDescent="0.25">
      <c r="B105" s="38" t="s">
        <v>127</v>
      </c>
      <c r="C105" s="38" t="s">
        <v>54</v>
      </c>
      <c r="F105" s="38" t="s">
        <v>60</v>
      </c>
      <c r="G105" s="38" t="str">
        <f t="shared" si="1"/>
        <v/>
      </c>
    </row>
    <row r="106" spans="1:7" x14ac:dyDescent="0.25">
      <c r="B106" s="38" t="s">
        <v>128</v>
      </c>
      <c r="C106" s="38" t="s">
        <v>54</v>
      </c>
      <c r="F106" s="38" t="s">
        <v>60</v>
      </c>
      <c r="G106" s="38" t="str">
        <f t="shared" si="1"/>
        <v/>
      </c>
    </row>
    <row r="107" spans="1:7" x14ac:dyDescent="0.25">
      <c r="A107" s="38" t="s">
        <v>76</v>
      </c>
      <c r="B107" s="38" t="s">
        <v>122</v>
      </c>
      <c r="C107" s="38" t="s">
        <v>54</v>
      </c>
      <c r="F107" s="38" t="s">
        <v>60</v>
      </c>
      <c r="G107" s="38" t="str">
        <f t="shared" si="1"/>
        <v/>
      </c>
    </row>
    <row r="108" spans="1:7" x14ac:dyDescent="0.25">
      <c r="B108" s="38" t="s">
        <v>123</v>
      </c>
      <c r="C108" s="38" t="s">
        <v>54</v>
      </c>
      <c r="F108" s="38" t="s">
        <v>60</v>
      </c>
      <c r="G108" s="38" t="str">
        <f t="shared" si="1"/>
        <v/>
      </c>
    </row>
    <row r="109" spans="1:7" x14ac:dyDescent="0.25">
      <c r="B109" s="38" t="s">
        <v>124</v>
      </c>
      <c r="C109" s="38" t="s">
        <v>54</v>
      </c>
      <c r="F109" s="38" t="s">
        <v>60</v>
      </c>
      <c r="G109" s="38" t="str">
        <f t="shared" si="1"/>
        <v/>
      </c>
    </row>
    <row r="110" spans="1:7" x14ac:dyDescent="0.25">
      <c r="B110" s="38" t="s">
        <v>125</v>
      </c>
      <c r="C110" s="38" t="s">
        <v>54</v>
      </c>
      <c r="F110" s="38" t="s">
        <v>60</v>
      </c>
      <c r="G110" s="38" t="str">
        <f t="shared" si="1"/>
        <v/>
      </c>
    </row>
    <row r="111" spans="1:7" x14ac:dyDescent="0.25">
      <c r="B111" s="38" t="s">
        <v>126</v>
      </c>
      <c r="C111" s="38" t="s">
        <v>54</v>
      </c>
      <c r="F111" s="38" t="s">
        <v>60</v>
      </c>
      <c r="G111" s="38" t="str">
        <f t="shared" si="1"/>
        <v/>
      </c>
    </row>
    <row r="112" spans="1:7" x14ac:dyDescent="0.25">
      <c r="B112" s="38" t="s">
        <v>127</v>
      </c>
      <c r="C112" s="38" t="s">
        <v>54</v>
      </c>
      <c r="F112" s="38" t="s">
        <v>60</v>
      </c>
      <c r="G112" s="38" t="str">
        <f t="shared" si="1"/>
        <v/>
      </c>
    </row>
    <row r="113" spans="1:7" x14ac:dyDescent="0.25">
      <c r="B113" s="38" t="s">
        <v>128</v>
      </c>
      <c r="C113" s="38" t="s">
        <v>54</v>
      </c>
      <c r="F113" s="38" t="s">
        <v>60</v>
      </c>
      <c r="G113" s="38" t="str">
        <f t="shared" si="1"/>
        <v/>
      </c>
    </row>
    <row r="114" spans="1:7" x14ac:dyDescent="0.25">
      <c r="A114" s="38" t="s">
        <v>77</v>
      </c>
      <c r="B114" s="38" t="s">
        <v>122</v>
      </c>
      <c r="C114" s="38" t="s">
        <v>54</v>
      </c>
      <c r="F114" s="38" t="s">
        <v>60</v>
      </c>
      <c r="G114" s="38" t="str">
        <f t="shared" si="1"/>
        <v/>
      </c>
    </row>
    <row r="115" spans="1:7" x14ac:dyDescent="0.25">
      <c r="B115" s="38" t="s">
        <v>123</v>
      </c>
      <c r="C115" s="38" t="s">
        <v>54</v>
      </c>
      <c r="F115" s="38" t="s">
        <v>60</v>
      </c>
      <c r="G115" s="38" t="str">
        <f t="shared" si="1"/>
        <v/>
      </c>
    </row>
    <row r="116" spans="1:7" x14ac:dyDescent="0.25">
      <c r="B116" s="38" t="s">
        <v>124</v>
      </c>
      <c r="C116" s="38" t="s">
        <v>54</v>
      </c>
      <c r="F116" s="38" t="s">
        <v>60</v>
      </c>
      <c r="G116" s="38" t="str">
        <f t="shared" si="1"/>
        <v/>
      </c>
    </row>
    <row r="117" spans="1:7" x14ac:dyDescent="0.25">
      <c r="B117" s="38" t="s">
        <v>125</v>
      </c>
      <c r="C117" s="38" t="s">
        <v>54</v>
      </c>
      <c r="F117" s="38" t="s">
        <v>60</v>
      </c>
      <c r="G117" s="38" t="str">
        <f t="shared" si="1"/>
        <v/>
      </c>
    </row>
    <row r="118" spans="1:7" x14ac:dyDescent="0.25">
      <c r="B118" s="38" t="s">
        <v>126</v>
      </c>
      <c r="C118" s="38" t="s">
        <v>54</v>
      </c>
      <c r="F118" s="38" t="s">
        <v>60</v>
      </c>
      <c r="G118" s="38" t="str">
        <f t="shared" si="1"/>
        <v/>
      </c>
    </row>
    <row r="119" spans="1:7" x14ac:dyDescent="0.25">
      <c r="B119" s="38" t="s">
        <v>127</v>
      </c>
      <c r="C119" s="38" t="s">
        <v>54</v>
      </c>
      <c r="F119" s="38" t="s">
        <v>60</v>
      </c>
      <c r="G119" s="38" t="str">
        <f t="shared" si="1"/>
        <v/>
      </c>
    </row>
    <row r="120" spans="1:7" x14ac:dyDescent="0.25">
      <c r="B120" s="38" t="s">
        <v>128</v>
      </c>
      <c r="C120" s="38" t="s">
        <v>54</v>
      </c>
      <c r="F120" s="38" t="s">
        <v>60</v>
      </c>
      <c r="G120" s="38" t="str">
        <f t="shared" si="1"/>
        <v/>
      </c>
    </row>
    <row r="121" spans="1:7" x14ac:dyDescent="0.25">
      <c r="A121" s="38" t="s">
        <v>78</v>
      </c>
      <c r="B121" s="38" t="s">
        <v>122</v>
      </c>
      <c r="C121" s="38" t="s">
        <v>54</v>
      </c>
      <c r="F121" s="38" t="s">
        <v>60</v>
      </c>
      <c r="G121" s="38" t="str">
        <f t="shared" si="1"/>
        <v/>
      </c>
    </row>
    <row r="122" spans="1:7" x14ac:dyDescent="0.25">
      <c r="B122" s="38" t="s">
        <v>123</v>
      </c>
      <c r="C122" s="38" t="s">
        <v>54</v>
      </c>
      <c r="F122" s="38" t="s">
        <v>60</v>
      </c>
      <c r="G122" s="38" t="str">
        <f t="shared" si="1"/>
        <v/>
      </c>
    </row>
    <row r="123" spans="1:7" x14ac:dyDescent="0.25">
      <c r="B123" s="38" t="s">
        <v>124</v>
      </c>
      <c r="C123" s="38" t="s">
        <v>54</v>
      </c>
      <c r="F123" s="38" t="s">
        <v>60</v>
      </c>
      <c r="G123" s="38" t="str">
        <f t="shared" si="1"/>
        <v/>
      </c>
    </row>
    <row r="124" spans="1:7" x14ac:dyDescent="0.25">
      <c r="B124" s="38" t="s">
        <v>125</v>
      </c>
      <c r="C124" s="38" t="s">
        <v>54</v>
      </c>
      <c r="F124" s="38" t="s">
        <v>60</v>
      </c>
      <c r="G124" s="38" t="str">
        <f t="shared" si="1"/>
        <v/>
      </c>
    </row>
    <row r="125" spans="1:7" x14ac:dyDescent="0.25">
      <c r="B125" s="38" t="s">
        <v>126</v>
      </c>
      <c r="C125" s="38" t="s">
        <v>54</v>
      </c>
      <c r="F125" s="38" t="s">
        <v>60</v>
      </c>
      <c r="G125" s="38" t="str">
        <f t="shared" si="1"/>
        <v/>
      </c>
    </row>
    <row r="126" spans="1:7" x14ac:dyDescent="0.25">
      <c r="B126" s="38" t="s">
        <v>127</v>
      </c>
      <c r="C126" s="38" t="s">
        <v>54</v>
      </c>
      <c r="F126" s="38" t="s">
        <v>60</v>
      </c>
      <c r="G126" s="38" t="str">
        <f t="shared" si="1"/>
        <v/>
      </c>
    </row>
    <row r="127" spans="1:7" x14ac:dyDescent="0.25">
      <c r="B127" s="38" t="s">
        <v>128</v>
      </c>
      <c r="C127" s="38" t="s">
        <v>54</v>
      </c>
      <c r="F127" s="38" t="s">
        <v>60</v>
      </c>
      <c r="G127" s="38" t="str">
        <f t="shared" si="1"/>
        <v/>
      </c>
    </row>
    <row r="128" spans="1:7" x14ac:dyDescent="0.25">
      <c r="A128" s="38" t="s">
        <v>79</v>
      </c>
      <c r="B128" s="38" t="s">
        <v>122</v>
      </c>
      <c r="C128" s="38" t="s">
        <v>54</v>
      </c>
      <c r="F128" s="38" t="s">
        <v>60</v>
      </c>
      <c r="G128" s="38" t="str">
        <f t="shared" si="1"/>
        <v/>
      </c>
    </row>
    <row r="129" spans="1:7" x14ac:dyDescent="0.25">
      <c r="B129" s="38" t="s">
        <v>123</v>
      </c>
      <c r="C129" s="38" t="s">
        <v>54</v>
      </c>
      <c r="F129" s="38" t="s">
        <v>60</v>
      </c>
      <c r="G129" s="38" t="str">
        <f t="shared" si="1"/>
        <v/>
      </c>
    </row>
    <row r="130" spans="1:7" x14ac:dyDescent="0.25">
      <c r="B130" s="38" t="s">
        <v>124</v>
      </c>
      <c r="C130" s="38" t="s">
        <v>54</v>
      </c>
      <c r="F130" s="38" t="s">
        <v>60</v>
      </c>
      <c r="G130" s="38" t="str">
        <f t="shared" si="1"/>
        <v/>
      </c>
    </row>
    <row r="131" spans="1:7" x14ac:dyDescent="0.25">
      <c r="B131" s="38" t="s">
        <v>125</v>
      </c>
      <c r="C131" s="38" t="s">
        <v>54</v>
      </c>
      <c r="F131" s="38" t="s">
        <v>60</v>
      </c>
      <c r="G131" s="38" t="str">
        <f t="shared" ref="G131:G183" si="2">IF(NOT(AND(D131="",E131="")),CONCATENATE(D131,"-",E131),"")</f>
        <v/>
      </c>
    </row>
    <row r="132" spans="1:7" x14ac:dyDescent="0.25">
      <c r="B132" s="38" t="s">
        <v>126</v>
      </c>
      <c r="C132" s="38" t="s">
        <v>54</v>
      </c>
      <c r="F132" s="38" t="s">
        <v>60</v>
      </c>
      <c r="G132" s="38" t="str">
        <f t="shared" si="2"/>
        <v/>
      </c>
    </row>
    <row r="133" spans="1:7" x14ac:dyDescent="0.25">
      <c r="B133" s="38" t="s">
        <v>127</v>
      </c>
      <c r="C133" s="38" t="s">
        <v>54</v>
      </c>
      <c r="F133" s="38" t="s">
        <v>60</v>
      </c>
      <c r="G133" s="38" t="str">
        <f t="shared" si="2"/>
        <v/>
      </c>
    </row>
    <row r="134" spans="1:7" x14ac:dyDescent="0.25">
      <c r="B134" s="38" t="s">
        <v>128</v>
      </c>
      <c r="C134" s="38" t="s">
        <v>54</v>
      </c>
      <c r="F134" s="38" t="s">
        <v>60</v>
      </c>
      <c r="G134" s="38" t="str">
        <f t="shared" si="2"/>
        <v/>
      </c>
    </row>
    <row r="135" spans="1:7" x14ac:dyDescent="0.25">
      <c r="A135" s="38" t="s">
        <v>80</v>
      </c>
      <c r="B135" s="38" t="s">
        <v>122</v>
      </c>
      <c r="C135" s="38" t="s">
        <v>54</v>
      </c>
      <c r="F135" s="38" t="s">
        <v>60</v>
      </c>
      <c r="G135" s="38" t="str">
        <f t="shared" si="2"/>
        <v/>
      </c>
    </row>
    <row r="136" spans="1:7" x14ac:dyDescent="0.25">
      <c r="B136" s="38" t="s">
        <v>123</v>
      </c>
      <c r="C136" s="38" t="s">
        <v>54</v>
      </c>
      <c r="F136" s="38" t="s">
        <v>60</v>
      </c>
      <c r="G136" s="38" t="str">
        <f t="shared" si="2"/>
        <v/>
      </c>
    </row>
    <row r="137" spans="1:7" x14ac:dyDescent="0.25">
      <c r="B137" s="38" t="s">
        <v>124</v>
      </c>
      <c r="C137" s="38" t="s">
        <v>54</v>
      </c>
      <c r="F137" s="38" t="s">
        <v>60</v>
      </c>
      <c r="G137" s="38" t="str">
        <f t="shared" si="2"/>
        <v/>
      </c>
    </row>
    <row r="138" spans="1:7" x14ac:dyDescent="0.25">
      <c r="B138" s="38" t="s">
        <v>125</v>
      </c>
      <c r="C138" s="38" t="s">
        <v>54</v>
      </c>
      <c r="F138" s="38" t="s">
        <v>60</v>
      </c>
      <c r="G138" s="38" t="str">
        <f t="shared" si="2"/>
        <v/>
      </c>
    </row>
    <row r="139" spans="1:7" x14ac:dyDescent="0.25">
      <c r="B139" s="38" t="s">
        <v>126</v>
      </c>
      <c r="C139" s="38" t="s">
        <v>54</v>
      </c>
      <c r="F139" s="38" t="s">
        <v>60</v>
      </c>
      <c r="G139" s="38" t="str">
        <f t="shared" si="2"/>
        <v/>
      </c>
    </row>
    <row r="140" spans="1:7" x14ac:dyDescent="0.25">
      <c r="B140" s="38" t="s">
        <v>127</v>
      </c>
      <c r="C140" s="38" t="s">
        <v>54</v>
      </c>
      <c r="F140" s="38" t="s">
        <v>60</v>
      </c>
      <c r="G140" s="38" t="str">
        <f t="shared" si="2"/>
        <v/>
      </c>
    </row>
    <row r="141" spans="1:7" x14ac:dyDescent="0.25">
      <c r="B141" s="38" t="s">
        <v>128</v>
      </c>
      <c r="C141" s="38" t="s">
        <v>54</v>
      </c>
      <c r="F141" s="38" t="s">
        <v>60</v>
      </c>
      <c r="G141" s="38" t="str">
        <f t="shared" si="2"/>
        <v/>
      </c>
    </row>
    <row r="142" spans="1:7" x14ac:dyDescent="0.25">
      <c r="A142" s="38" t="s">
        <v>81</v>
      </c>
      <c r="B142" s="38" t="s">
        <v>122</v>
      </c>
      <c r="C142" s="38" t="s">
        <v>54</v>
      </c>
      <c r="F142" s="38" t="s">
        <v>60</v>
      </c>
      <c r="G142" s="38" t="str">
        <f t="shared" si="2"/>
        <v/>
      </c>
    </row>
    <row r="143" spans="1:7" x14ac:dyDescent="0.25">
      <c r="B143" s="38" t="s">
        <v>123</v>
      </c>
      <c r="C143" s="38" t="s">
        <v>54</v>
      </c>
      <c r="F143" s="38" t="s">
        <v>60</v>
      </c>
      <c r="G143" s="38" t="str">
        <f t="shared" si="2"/>
        <v/>
      </c>
    </row>
    <row r="144" spans="1:7" x14ac:dyDescent="0.25">
      <c r="B144" s="38" t="s">
        <v>124</v>
      </c>
      <c r="C144" s="38" t="s">
        <v>54</v>
      </c>
      <c r="F144" s="38" t="s">
        <v>60</v>
      </c>
      <c r="G144" s="38" t="str">
        <f t="shared" si="2"/>
        <v/>
      </c>
    </row>
    <row r="145" spans="1:7" x14ac:dyDescent="0.25">
      <c r="B145" s="38" t="s">
        <v>125</v>
      </c>
      <c r="C145" s="38" t="s">
        <v>54</v>
      </c>
      <c r="F145" s="38" t="s">
        <v>60</v>
      </c>
      <c r="G145" s="38" t="str">
        <f t="shared" si="2"/>
        <v/>
      </c>
    </row>
    <row r="146" spans="1:7" x14ac:dyDescent="0.25">
      <c r="B146" s="38" t="s">
        <v>126</v>
      </c>
      <c r="C146" s="38" t="s">
        <v>54</v>
      </c>
      <c r="F146" s="38" t="s">
        <v>60</v>
      </c>
      <c r="G146" s="38" t="str">
        <f t="shared" si="2"/>
        <v/>
      </c>
    </row>
    <row r="147" spans="1:7" x14ac:dyDescent="0.25">
      <c r="B147" s="38" t="s">
        <v>127</v>
      </c>
      <c r="C147" s="38" t="s">
        <v>54</v>
      </c>
      <c r="F147" s="38" t="s">
        <v>60</v>
      </c>
      <c r="G147" s="38" t="str">
        <f t="shared" si="2"/>
        <v/>
      </c>
    </row>
    <row r="148" spans="1:7" x14ac:dyDescent="0.25">
      <c r="B148" s="38" t="s">
        <v>128</v>
      </c>
      <c r="C148" s="38" t="s">
        <v>54</v>
      </c>
      <c r="F148" s="38" t="s">
        <v>60</v>
      </c>
      <c r="G148" s="38" t="str">
        <f t="shared" si="2"/>
        <v/>
      </c>
    </row>
    <row r="149" spans="1:7" x14ac:dyDescent="0.25">
      <c r="A149" s="38" t="s">
        <v>82</v>
      </c>
      <c r="B149" s="38" t="s">
        <v>122</v>
      </c>
      <c r="C149" s="38" t="s">
        <v>54</v>
      </c>
      <c r="F149" s="38" t="s">
        <v>60</v>
      </c>
      <c r="G149" s="38" t="str">
        <f t="shared" si="2"/>
        <v/>
      </c>
    </row>
    <row r="150" spans="1:7" x14ac:dyDescent="0.25">
      <c r="B150" s="38" t="s">
        <v>123</v>
      </c>
      <c r="C150" s="38" t="s">
        <v>54</v>
      </c>
      <c r="F150" s="38" t="s">
        <v>60</v>
      </c>
      <c r="G150" s="38" t="str">
        <f t="shared" si="2"/>
        <v/>
      </c>
    </row>
    <row r="151" spans="1:7" x14ac:dyDescent="0.25">
      <c r="B151" s="38" t="s">
        <v>124</v>
      </c>
      <c r="C151" s="38" t="s">
        <v>54</v>
      </c>
      <c r="F151" s="38" t="s">
        <v>60</v>
      </c>
      <c r="G151" s="38" t="str">
        <f t="shared" si="2"/>
        <v/>
      </c>
    </row>
    <row r="152" spans="1:7" x14ac:dyDescent="0.25">
      <c r="B152" s="38" t="s">
        <v>125</v>
      </c>
      <c r="C152" s="38" t="s">
        <v>54</v>
      </c>
      <c r="F152" s="38" t="s">
        <v>60</v>
      </c>
      <c r="G152" s="38" t="str">
        <f t="shared" si="2"/>
        <v/>
      </c>
    </row>
    <row r="153" spans="1:7" x14ac:dyDescent="0.25">
      <c r="B153" s="38" t="s">
        <v>126</v>
      </c>
      <c r="C153" s="38" t="s">
        <v>54</v>
      </c>
      <c r="F153" s="38" t="s">
        <v>60</v>
      </c>
      <c r="G153" s="38" t="str">
        <f t="shared" si="2"/>
        <v/>
      </c>
    </row>
    <row r="154" spans="1:7" x14ac:dyDescent="0.25">
      <c r="B154" s="38" t="s">
        <v>127</v>
      </c>
      <c r="C154" s="38" t="s">
        <v>54</v>
      </c>
      <c r="F154" s="38" t="s">
        <v>60</v>
      </c>
      <c r="G154" s="38" t="str">
        <f t="shared" si="2"/>
        <v/>
      </c>
    </row>
    <row r="155" spans="1:7" x14ac:dyDescent="0.25">
      <c r="B155" s="38" t="s">
        <v>128</v>
      </c>
      <c r="C155" s="38" t="s">
        <v>54</v>
      </c>
      <c r="F155" s="38" t="s">
        <v>60</v>
      </c>
      <c r="G155" s="38" t="str">
        <f t="shared" si="2"/>
        <v/>
      </c>
    </row>
    <row r="156" spans="1:7" x14ac:dyDescent="0.25">
      <c r="A156" s="38" t="s">
        <v>83</v>
      </c>
      <c r="B156" s="38" t="s">
        <v>122</v>
      </c>
      <c r="C156" s="38" t="s">
        <v>54</v>
      </c>
      <c r="F156" s="38" t="s">
        <v>60</v>
      </c>
      <c r="G156" s="38" t="str">
        <f t="shared" si="2"/>
        <v/>
      </c>
    </row>
    <row r="157" spans="1:7" x14ac:dyDescent="0.25">
      <c r="B157" s="38" t="s">
        <v>123</v>
      </c>
      <c r="C157" s="38" t="s">
        <v>54</v>
      </c>
      <c r="F157" s="38" t="s">
        <v>60</v>
      </c>
      <c r="G157" s="38" t="str">
        <f t="shared" si="2"/>
        <v/>
      </c>
    </row>
    <row r="158" spans="1:7" x14ac:dyDescent="0.25">
      <c r="B158" s="38" t="s">
        <v>124</v>
      </c>
      <c r="C158" s="38" t="s">
        <v>54</v>
      </c>
      <c r="F158" s="38" t="s">
        <v>60</v>
      </c>
      <c r="G158" s="38" t="str">
        <f t="shared" si="2"/>
        <v/>
      </c>
    </row>
    <row r="159" spans="1:7" x14ac:dyDescent="0.25">
      <c r="B159" s="38" t="s">
        <v>125</v>
      </c>
      <c r="C159" s="38" t="s">
        <v>54</v>
      </c>
      <c r="F159" s="38" t="s">
        <v>60</v>
      </c>
      <c r="G159" s="38" t="str">
        <f t="shared" si="2"/>
        <v/>
      </c>
    </row>
    <row r="160" spans="1:7" x14ac:dyDescent="0.25">
      <c r="B160" s="38" t="s">
        <v>126</v>
      </c>
      <c r="C160" s="38" t="s">
        <v>54</v>
      </c>
      <c r="F160" s="38" t="s">
        <v>60</v>
      </c>
      <c r="G160" s="38" t="str">
        <f t="shared" si="2"/>
        <v/>
      </c>
    </row>
    <row r="161" spans="1:7" x14ac:dyDescent="0.25">
      <c r="B161" s="38" t="s">
        <v>127</v>
      </c>
      <c r="C161" s="38" t="s">
        <v>54</v>
      </c>
      <c r="F161" s="38" t="s">
        <v>60</v>
      </c>
      <c r="G161" s="38" t="str">
        <f t="shared" si="2"/>
        <v/>
      </c>
    </row>
    <row r="162" spans="1:7" x14ac:dyDescent="0.25">
      <c r="B162" s="38" t="s">
        <v>128</v>
      </c>
      <c r="C162" s="38" t="s">
        <v>54</v>
      </c>
      <c r="F162" s="38" t="s">
        <v>60</v>
      </c>
      <c r="G162" s="38" t="str">
        <f t="shared" si="2"/>
        <v/>
      </c>
    </row>
    <row r="163" spans="1:7" x14ac:dyDescent="0.25">
      <c r="A163" s="38" t="s">
        <v>84</v>
      </c>
      <c r="B163" s="38" t="s">
        <v>122</v>
      </c>
      <c r="C163" s="38" t="s">
        <v>54</v>
      </c>
      <c r="F163" s="38" t="s">
        <v>60</v>
      </c>
      <c r="G163" s="38" t="str">
        <f t="shared" si="2"/>
        <v/>
      </c>
    </row>
    <row r="164" spans="1:7" x14ac:dyDescent="0.25">
      <c r="B164" s="38" t="s">
        <v>123</v>
      </c>
      <c r="C164" s="38" t="s">
        <v>54</v>
      </c>
      <c r="F164" s="38" t="s">
        <v>60</v>
      </c>
      <c r="G164" s="38" t="str">
        <f t="shared" si="2"/>
        <v/>
      </c>
    </row>
    <row r="165" spans="1:7" x14ac:dyDescent="0.25">
      <c r="B165" s="38" t="s">
        <v>124</v>
      </c>
      <c r="C165" s="38" t="s">
        <v>54</v>
      </c>
      <c r="F165" s="38" t="s">
        <v>60</v>
      </c>
      <c r="G165" s="38" t="str">
        <f t="shared" si="2"/>
        <v/>
      </c>
    </row>
    <row r="166" spans="1:7" x14ac:dyDescent="0.25">
      <c r="B166" s="38" t="s">
        <v>125</v>
      </c>
      <c r="C166" s="38" t="s">
        <v>54</v>
      </c>
      <c r="F166" s="38" t="s">
        <v>60</v>
      </c>
      <c r="G166" s="38" t="str">
        <f t="shared" si="2"/>
        <v/>
      </c>
    </row>
    <row r="167" spans="1:7" x14ac:dyDescent="0.25">
      <c r="B167" s="38" t="s">
        <v>126</v>
      </c>
      <c r="C167" s="38" t="s">
        <v>54</v>
      </c>
      <c r="F167" s="38" t="s">
        <v>60</v>
      </c>
      <c r="G167" s="38" t="str">
        <f t="shared" si="2"/>
        <v/>
      </c>
    </row>
    <row r="168" spans="1:7" x14ac:dyDescent="0.25">
      <c r="B168" s="38" t="s">
        <v>127</v>
      </c>
      <c r="C168" s="38" t="s">
        <v>54</v>
      </c>
      <c r="F168" s="38" t="s">
        <v>60</v>
      </c>
      <c r="G168" s="38" t="str">
        <f t="shared" si="2"/>
        <v/>
      </c>
    </row>
    <row r="169" spans="1:7" x14ac:dyDescent="0.25">
      <c r="B169" s="38" t="s">
        <v>128</v>
      </c>
      <c r="C169" s="38" t="s">
        <v>54</v>
      </c>
      <c r="F169" s="38" t="s">
        <v>60</v>
      </c>
      <c r="G169" s="38" t="str">
        <f t="shared" si="2"/>
        <v/>
      </c>
    </row>
    <row r="170" spans="1:7" x14ac:dyDescent="0.25">
      <c r="A170" s="38" t="s">
        <v>85</v>
      </c>
      <c r="B170" s="38" t="s">
        <v>122</v>
      </c>
      <c r="C170" s="38" t="s">
        <v>54</v>
      </c>
      <c r="F170" s="38" t="s">
        <v>60</v>
      </c>
      <c r="G170" s="38" t="str">
        <f t="shared" si="2"/>
        <v/>
      </c>
    </row>
    <row r="171" spans="1:7" x14ac:dyDescent="0.25">
      <c r="B171" s="38" t="s">
        <v>123</v>
      </c>
      <c r="C171" s="38" t="s">
        <v>54</v>
      </c>
      <c r="F171" s="38" t="s">
        <v>60</v>
      </c>
      <c r="G171" s="38" t="str">
        <f t="shared" si="2"/>
        <v/>
      </c>
    </row>
    <row r="172" spans="1:7" x14ac:dyDescent="0.25">
      <c r="B172" s="38" t="s">
        <v>124</v>
      </c>
      <c r="C172" s="38" t="s">
        <v>54</v>
      </c>
      <c r="F172" s="38" t="s">
        <v>60</v>
      </c>
      <c r="G172" s="38" t="str">
        <f t="shared" si="2"/>
        <v/>
      </c>
    </row>
    <row r="173" spans="1:7" x14ac:dyDescent="0.25">
      <c r="B173" s="38" t="s">
        <v>125</v>
      </c>
      <c r="C173" s="38" t="s">
        <v>54</v>
      </c>
      <c r="F173" s="38" t="s">
        <v>60</v>
      </c>
      <c r="G173" s="38" t="str">
        <f t="shared" si="2"/>
        <v/>
      </c>
    </row>
    <row r="174" spans="1:7" x14ac:dyDescent="0.25">
      <c r="B174" s="38" t="s">
        <v>126</v>
      </c>
      <c r="C174" s="38" t="s">
        <v>54</v>
      </c>
      <c r="F174" s="38" t="s">
        <v>60</v>
      </c>
      <c r="G174" s="38" t="str">
        <f t="shared" si="2"/>
        <v/>
      </c>
    </row>
    <row r="175" spans="1:7" x14ac:dyDescent="0.25">
      <c r="B175" s="38" t="s">
        <v>127</v>
      </c>
      <c r="C175" s="38" t="s">
        <v>54</v>
      </c>
      <c r="F175" s="38" t="s">
        <v>60</v>
      </c>
      <c r="G175" s="38" t="str">
        <f t="shared" si="2"/>
        <v/>
      </c>
    </row>
    <row r="176" spans="1:7" x14ac:dyDescent="0.25">
      <c r="B176" s="38" t="s">
        <v>128</v>
      </c>
      <c r="C176" s="38" t="s">
        <v>54</v>
      </c>
      <c r="F176" s="38" t="s">
        <v>60</v>
      </c>
      <c r="G176" s="38" t="str">
        <f t="shared" si="2"/>
        <v/>
      </c>
    </row>
    <row r="177" spans="1:7" x14ac:dyDescent="0.25">
      <c r="A177" s="38" t="s">
        <v>86</v>
      </c>
      <c r="B177" s="38" t="s">
        <v>122</v>
      </c>
      <c r="C177" s="38" t="s">
        <v>54</v>
      </c>
      <c r="F177" s="38" t="s">
        <v>60</v>
      </c>
      <c r="G177" s="38" t="str">
        <f t="shared" si="2"/>
        <v/>
      </c>
    </row>
    <row r="178" spans="1:7" x14ac:dyDescent="0.25">
      <c r="B178" s="38" t="s">
        <v>123</v>
      </c>
      <c r="C178" s="38" t="s">
        <v>54</v>
      </c>
      <c r="F178" s="38" t="s">
        <v>60</v>
      </c>
      <c r="G178" s="38" t="str">
        <f t="shared" si="2"/>
        <v/>
      </c>
    </row>
    <row r="179" spans="1:7" x14ac:dyDescent="0.25">
      <c r="B179" s="38" t="s">
        <v>124</v>
      </c>
      <c r="C179" s="38" t="s">
        <v>54</v>
      </c>
      <c r="F179" s="38" t="s">
        <v>60</v>
      </c>
      <c r="G179" s="38" t="str">
        <f t="shared" si="2"/>
        <v/>
      </c>
    </row>
    <row r="180" spans="1:7" x14ac:dyDescent="0.25">
      <c r="B180" s="38" t="s">
        <v>125</v>
      </c>
      <c r="C180" s="38" t="s">
        <v>54</v>
      </c>
      <c r="F180" s="38" t="s">
        <v>60</v>
      </c>
      <c r="G180" s="38" t="str">
        <f t="shared" si="2"/>
        <v/>
      </c>
    </row>
    <row r="181" spans="1:7" x14ac:dyDescent="0.25">
      <c r="B181" s="38" t="s">
        <v>126</v>
      </c>
      <c r="C181" s="38" t="s">
        <v>54</v>
      </c>
      <c r="F181" s="38" t="s">
        <v>60</v>
      </c>
      <c r="G181" s="38" t="str">
        <f t="shared" si="2"/>
        <v/>
      </c>
    </row>
    <row r="182" spans="1:7" x14ac:dyDescent="0.25">
      <c r="B182" s="38" t="s">
        <v>127</v>
      </c>
      <c r="C182" s="38" t="s">
        <v>54</v>
      </c>
      <c r="F182" s="38" t="s">
        <v>60</v>
      </c>
      <c r="G182" s="38" t="str">
        <f t="shared" si="2"/>
        <v/>
      </c>
    </row>
    <row r="183" spans="1:7" x14ac:dyDescent="0.25">
      <c r="B183" s="38" t="s">
        <v>128</v>
      </c>
      <c r="C183" s="38" t="s">
        <v>54</v>
      </c>
      <c r="F183" s="38" t="s">
        <v>60</v>
      </c>
      <c r="G183" s="38" t="str">
        <f t="shared" si="2"/>
        <v/>
      </c>
    </row>
  </sheetData>
  <pageMargins left="0.7" right="0.7" top="0.75" bottom="0.75" header="0.3" footer="0.3"/>
  <pageSetup paperSize="9" orientation="portrait" horizontalDpi="4294967292" verticalDpi="4294967292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Feuil1!$D$1:$D$14</xm:f>
          </x14:formula1>
          <xm:sqref>C99:C183 C2:C92 F97 F2:F92 F105:F183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D26"/>
  <sheetViews>
    <sheetView workbookViewId="0"/>
  </sheetViews>
  <sheetFormatPr baseColWidth="10" defaultColWidth="10.7109375" defaultRowHeight="15" x14ac:dyDescent="0.25"/>
  <sheetData>
    <row r="1" spans="1:4" x14ac:dyDescent="0.25">
      <c r="A1" t="s">
        <v>89</v>
      </c>
      <c r="B1" t="s">
        <v>117</v>
      </c>
      <c r="C1" t="s">
        <v>160</v>
      </c>
      <c r="D1" s="29" t="s">
        <v>49</v>
      </c>
    </row>
    <row r="2" spans="1:4" x14ac:dyDescent="0.25">
      <c r="A2" s="1" t="s">
        <v>90</v>
      </c>
      <c r="B2" t="s">
        <v>47</v>
      </c>
      <c r="C2" t="s">
        <v>161</v>
      </c>
      <c r="D2" s="12" t="s">
        <v>50</v>
      </c>
    </row>
    <row r="3" spans="1:4" x14ac:dyDescent="0.25">
      <c r="A3" s="1" t="s">
        <v>91</v>
      </c>
      <c r="C3" s="1" t="s">
        <v>162</v>
      </c>
      <c r="D3" s="12" t="s">
        <v>51</v>
      </c>
    </row>
    <row r="4" spans="1:4" x14ac:dyDescent="0.25">
      <c r="A4" s="1" t="s">
        <v>92</v>
      </c>
      <c r="D4" s="12" t="s">
        <v>48</v>
      </c>
    </row>
    <row r="5" spans="1:4" x14ac:dyDescent="0.25">
      <c r="A5" s="1" t="s">
        <v>93</v>
      </c>
      <c r="D5" s="12" t="s">
        <v>52</v>
      </c>
    </row>
    <row r="6" spans="1:4" x14ac:dyDescent="0.25">
      <c r="A6" s="1" t="s">
        <v>94</v>
      </c>
      <c r="D6" s="12" t="s">
        <v>53</v>
      </c>
    </row>
    <row r="7" spans="1:4" x14ac:dyDescent="0.25">
      <c r="A7" s="1" t="s">
        <v>95</v>
      </c>
      <c r="D7" s="12" t="s">
        <v>54</v>
      </c>
    </row>
    <row r="8" spans="1:4" x14ac:dyDescent="0.25">
      <c r="A8" s="1" t="s">
        <v>96</v>
      </c>
      <c r="D8" s="12" t="s">
        <v>55</v>
      </c>
    </row>
    <row r="9" spans="1:4" x14ac:dyDescent="0.25">
      <c r="A9" s="1" t="s">
        <v>97</v>
      </c>
      <c r="D9" s="12" t="s">
        <v>56</v>
      </c>
    </row>
    <row r="10" spans="1:4" x14ac:dyDescent="0.25">
      <c r="A10" s="1" t="s">
        <v>98</v>
      </c>
      <c r="D10" s="12" t="s">
        <v>57</v>
      </c>
    </row>
    <row r="11" spans="1:4" x14ac:dyDescent="0.25">
      <c r="A11" s="1" t="s">
        <v>99</v>
      </c>
      <c r="D11" s="12" t="s">
        <v>58</v>
      </c>
    </row>
    <row r="12" spans="1:4" x14ac:dyDescent="0.25">
      <c r="A12" s="1" t="s">
        <v>100</v>
      </c>
      <c r="D12" s="12" t="s">
        <v>59</v>
      </c>
    </row>
    <row r="13" spans="1:4" x14ac:dyDescent="0.25">
      <c r="A13" s="1" t="s">
        <v>101</v>
      </c>
      <c r="D13" s="12" t="s">
        <v>60</v>
      </c>
    </row>
    <row r="14" spans="1:4" x14ac:dyDescent="0.25">
      <c r="A14" s="1" t="s">
        <v>102</v>
      </c>
      <c r="D14" s="29" t="s">
        <v>61</v>
      </c>
    </row>
    <row r="15" spans="1:4" x14ac:dyDescent="0.2">
      <c r="A15" s="1" t="s">
        <v>103</v>
      </c>
    </row>
    <row r="16" spans="1:4" x14ac:dyDescent="0.2">
      <c r="A16" s="1" t="s">
        <v>104</v>
      </c>
    </row>
    <row r="17" spans="1:1" x14ac:dyDescent="0.25">
      <c r="A17" s="1" t="s">
        <v>105</v>
      </c>
    </row>
    <row r="18" spans="1:1" x14ac:dyDescent="0.25">
      <c r="A18" s="1" t="s">
        <v>106</v>
      </c>
    </row>
    <row r="19" spans="1:1" x14ac:dyDescent="0.25">
      <c r="A19" s="1" t="s">
        <v>107</v>
      </c>
    </row>
    <row r="20" spans="1:1" x14ac:dyDescent="0.25">
      <c r="A20" s="1" t="s">
        <v>108</v>
      </c>
    </row>
    <row r="21" spans="1:1" x14ac:dyDescent="0.25">
      <c r="A21" s="1" t="s">
        <v>109</v>
      </c>
    </row>
    <row r="22" spans="1:1" x14ac:dyDescent="0.25">
      <c r="A22" s="1" t="s">
        <v>110</v>
      </c>
    </row>
    <row r="23" spans="1:1" x14ac:dyDescent="0.25">
      <c r="A23" s="1" t="s">
        <v>111</v>
      </c>
    </row>
    <row r="24" spans="1:1" x14ac:dyDescent="0.25">
      <c r="A24" s="1" t="s">
        <v>112</v>
      </c>
    </row>
    <row r="25" spans="1:1" x14ac:dyDescent="0.25">
      <c r="A25" s="1" t="s">
        <v>113</v>
      </c>
    </row>
    <row r="26" spans="1:1" x14ac:dyDescent="0.25">
      <c r="A26" s="1" t="s">
        <v>114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16</vt:i4>
      </vt:variant>
    </vt:vector>
  </HeadingPairs>
  <TitlesOfParts>
    <vt:vector size="16" baseType="lpstr">
      <vt:lpstr>Agen </vt:lpstr>
      <vt:lpstr>Bayonne</vt:lpstr>
      <vt:lpstr>Bordeaux</vt:lpstr>
      <vt:lpstr>Brive</vt:lpstr>
      <vt:lpstr>Castres</vt:lpstr>
      <vt:lpstr>Clermont</vt:lpstr>
      <vt:lpstr>La Rochelle</vt:lpstr>
      <vt:lpstr>Lyon </vt:lpstr>
      <vt:lpstr>Montpellier</vt:lpstr>
      <vt:lpstr>Paris</vt:lpstr>
      <vt:lpstr>Pau</vt:lpstr>
      <vt:lpstr>Racing 92</vt:lpstr>
      <vt:lpstr>toulon</vt:lpstr>
      <vt:lpstr>toulouse</vt:lpstr>
      <vt:lpstr>resultat</vt:lpstr>
      <vt:lpstr>Feuil1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 ben</dc:creator>
  <cp:lastModifiedBy>chris ben</cp:lastModifiedBy>
  <dcterms:created xsi:type="dcterms:W3CDTF">2020-02-26T10:44:51Z</dcterms:created>
  <dcterms:modified xsi:type="dcterms:W3CDTF">2020-08-25T17:23:42Z</dcterms:modified>
</cp:coreProperties>
</file>