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A7EE92D0-97B3-45B9-B214-7BAAC900BACD}" xr6:coauthVersionLast="45" xr6:coauthVersionMax="45" xr10:uidLastSave="{00000000-0000-0000-0000-000000000000}"/>
  <bookViews>
    <workbookView xWindow="-108" yWindow="-108" windowWidth="23256" windowHeight="12576" tabRatio="555" xr2:uid="{00000000-000D-0000-FFFF-FFFF00000000}"/>
  </bookViews>
  <sheets>
    <sheet name="Calculateur" sheetId="1" r:id="rId1"/>
    <sheet name="Index" sheetId="2" r:id="rId2"/>
    <sheet name="Hexagrammes" sheetId="3" r:id="rId3"/>
  </sheets>
  <definedNames>
    <definedName name="Abreviations">Index!$A$7:$B$19</definedName>
    <definedName name="Calendar_2019">Index!$E$2:$J$371</definedName>
    <definedName name="Gua_Shen">Index!$A$21:$C$27</definedName>
    <definedName name="Liu_Shou">Index!$L$3:$R$12</definedName>
    <definedName name="Na_Yin">Index!$L$42:$Z$71</definedName>
    <definedName name="Yin_Yang">Index!$A$2:$C$5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6" i="2" l="1"/>
  <c r="L76" i="2"/>
  <c r="M76" i="2" l="1"/>
  <c r="N76" i="2"/>
  <c r="O76" i="2"/>
  <c r="P76" i="2"/>
  <c r="R76" i="2"/>
  <c r="S76" i="2"/>
  <c r="I23" i="3" l="1"/>
  <c r="I30" i="3"/>
  <c r="I37" i="3"/>
  <c r="I44" i="3"/>
  <c r="I51" i="3"/>
  <c r="I58" i="3"/>
  <c r="I65" i="3"/>
  <c r="I72" i="3"/>
  <c r="I79" i="3"/>
  <c r="I86" i="3"/>
  <c r="I93" i="3"/>
  <c r="I100" i="3"/>
  <c r="I107" i="3"/>
  <c r="I114" i="3"/>
  <c r="I121" i="3"/>
  <c r="I128" i="3"/>
  <c r="I135" i="3"/>
  <c r="I142" i="3"/>
  <c r="I149" i="3"/>
  <c r="I156" i="3"/>
  <c r="I163" i="3"/>
  <c r="I170" i="3"/>
  <c r="I177" i="3"/>
  <c r="I184" i="3"/>
  <c r="I191" i="3"/>
  <c r="I198" i="3"/>
  <c r="I205" i="3"/>
  <c r="I212" i="3"/>
  <c r="I219" i="3"/>
  <c r="I226" i="3"/>
  <c r="I233" i="3"/>
  <c r="I240" i="3"/>
  <c r="I247" i="3"/>
  <c r="I254" i="3"/>
  <c r="I261" i="3"/>
  <c r="I268" i="3"/>
  <c r="I275" i="3"/>
  <c r="I282" i="3"/>
  <c r="I289" i="3"/>
  <c r="I296" i="3"/>
  <c r="I303" i="3"/>
  <c r="I310" i="3"/>
  <c r="I317" i="3"/>
  <c r="I324" i="3"/>
  <c r="I331" i="3"/>
  <c r="I338" i="3"/>
  <c r="I345" i="3"/>
  <c r="I352" i="3"/>
  <c r="I359" i="3"/>
  <c r="I366" i="3"/>
  <c r="I373" i="3"/>
  <c r="I380" i="3"/>
  <c r="I387" i="3"/>
  <c r="I394" i="3"/>
  <c r="I401" i="3"/>
  <c r="I408" i="3"/>
  <c r="I415" i="3"/>
  <c r="I422" i="3"/>
  <c r="I429" i="3"/>
  <c r="I436" i="3"/>
  <c r="I443" i="3"/>
  <c r="I16" i="3"/>
  <c r="I9" i="3"/>
  <c r="I2" i="3"/>
  <c r="D4" i="1" l="1"/>
  <c r="G9" i="1" l="1"/>
  <c r="G10" i="1"/>
  <c r="G11" i="1"/>
  <c r="G12" i="1"/>
  <c r="G13" i="1"/>
  <c r="G8" i="1"/>
  <c r="F6" i="1"/>
  <c r="B10" i="1" l="1"/>
  <c r="B9" i="1"/>
  <c r="B8" i="1"/>
  <c r="B13" i="1"/>
  <c r="B11" i="1"/>
  <c r="B12" i="1"/>
  <c r="K9" i="1"/>
  <c r="K13" i="1"/>
  <c r="K10" i="1"/>
  <c r="K8" i="1"/>
  <c r="K11" i="1"/>
  <c r="K12" i="1"/>
  <c r="K4" i="1"/>
  <c r="D8" i="1"/>
  <c r="D10" i="1"/>
  <c r="E14" i="1"/>
  <c r="D13" i="1"/>
  <c r="D12" i="1"/>
  <c r="D9" i="1"/>
  <c r="E8" i="1" a="1"/>
  <c r="D11" i="1"/>
  <c r="K6" i="1" a="1"/>
  <c r="E8" i="1" l="1"/>
  <c r="K6" i="1"/>
  <c r="I4" i="1"/>
  <c r="J4" i="1"/>
  <c r="H4" i="1"/>
  <c r="H11" i="1" a="1"/>
  <c r="F12" i="1" a="1"/>
  <c r="F10" i="1" a="1"/>
  <c r="F13" i="1" a="1"/>
  <c r="H8" i="1"/>
  <c r="H12" i="1" a="1"/>
  <c r="E12" i="1" a="1"/>
  <c r="H10" i="1" a="1"/>
  <c r="F9" i="1" a="1"/>
  <c r="E11" i="1" a="1"/>
  <c r="H9" i="1" a="1"/>
  <c r="H13" i="1" a="1"/>
  <c r="J13" i="1" a="1"/>
  <c r="J13" i="1" l="1"/>
  <c r="O8" i="1"/>
  <c r="H13" i="1"/>
  <c r="O13" i="1" s="1"/>
  <c r="H12" i="1"/>
  <c r="O12" i="1" s="1"/>
  <c r="H11" i="1"/>
  <c r="O11" i="1" s="1"/>
  <c r="H10" i="1"/>
  <c r="O10" i="1" s="1"/>
  <c r="H9" i="1"/>
  <c r="O9" i="1" s="1"/>
  <c r="F13" i="1"/>
  <c r="N13" i="1" s="1"/>
  <c r="F12" i="1"/>
  <c r="N12" i="1" s="1"/>
  <c r="F10" i="1"/>
  <c r="N10" i="1" s="1"/>
  <c r="F9" i="1"/>
  <c r="N9" i="1" s="1"/>
  <c r="E12" i="1"/>
  <c r="E11" i="1"/>
  <c r="L12" i="1"/>
  <c r="L13" i="1"/>
  <c r="L10" i="1"/>
  <c r="L11" i="1"/>
  <c r="L8" i="1"/>
  <c r="L9" i="1"/>
  <c r="I6" i="1" a="1"/>
  <c r="J12" i="1" a="1"/>
  <c r="F11" i="1" a="1"/>
  <c r="F8" i="1" a="1"/>
  <c r="J8" i="1" a="1"/>
  <c r="E13" i="1" a="1"/>
  <c r="J11" i="1" a="1"/>
  <c r="D6" i="1" a="1"/>
  <c r="E10" i="1" a="1"/>
  <c r="J9" i="1" a="1"/>
  <c r="E9" i="1" a="1"/>
  <c r="J10" i="1" a="1"/>
  <c r="J14" i="1"/>
  <c r="J10" i="1" l="1"/>
  <c r="J9" i="1"/>
  <c r="J11" i="1"/>
  <c r="J12" i="1"/>
  <c r="I6" i="1"/>
  <c r="J8" i="1"/>
  <c r="C12" i="1"/>
  <c r="B21" i="1" s="1"/>
  <c r="C9" i="1"/>
  <c r="B18" i="1" s="1"/>
  <c r="F18" i="1" s="1"/>
  <c r="M4" i="1"/>
  <c r="C10" i="1"/>
  <c r="B19" i="1" s="1"/>
  <c r="C13" i="1"/>
  <c r="B22" i="1" s="1"/>
  <c r="F22" i="1" s="1"/>
  <c r="E13" i="1"/>
  <c r="D6" i="1"/>
  <c r="F11" i="1"/>
  <c r="N11" i="1" s="1"/>
  <c r="F8" i="1"/>
  <c r="E10" i="1"/>
  <c r="E9" i="1"/>
  <c r="I13" i="1"/>
  <c r="I11" i="1" a="1"/>
  <c r="I9" i="1"/>
  <c r="I10" i="1" a="1"/>
  <c r="I8" i="1"/>
  <c r="L4" i="1" a="1"/>
  <c r="I12" i="1" a="1"/>
  <c r="L4" i="1" l="1"/>
  <c r="I11" i="1"/>
  <c r="I10" i="1"/>
  <c r="I12" i="1"/>
  <c r="N8" i="1"/>
  <c r="C8" i="1"/>
  <c r="B17" i="1" s="1"/>
  <c r="F17" i="1" s="1"/>
  <c r="C11" i="1"/>
  <c r="B20" i="1" s="1"/>
  <c r="C22" i="1" l="1"/>
  <c r="F19" i="1"/>
  <c r="C19" i="1"/>
  <c r="C21" i="1"/>
  <c r="F21" i="1"/>
  <c r="F20" i="1"/>
  <c r="C20" i="1"/>
  <c r="C17" i="1" l="1"/>
  <c r="C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<sst xmlns="http://schemas.openxmlformats.org/spreadsheetml/2006/main" count="3819" uniqueCount="365">
  <si>
    <t xml:space="preserve">Question : </t>
  </si>
  <si>
    <t>Invisible</t>
  </si>
  <si>
    <t>Lignes</t>
  </si>
  <si>
    <t>Sujet / Objet</t>
  </si>
  <si>
    <t>Génies</t>
  </si>
  <si>
    <t xml:space="preserve">Date </t>
  </si>
  <si>
    <t xml:space="preserve">Mois       </t>
  </si>
  <si>
    <t xml:space="preserve">Jour                                     </t>
  </si>
  <si>
    <t>_x_</t>
  </si>
  <si>
    <t>___</t>
  </si>
  <si>
    <t>_o_</t>
  </si>
  <si>
    <t>Nombre</t>
  </si>
  <si>
    <t>Type</t>
  </si>
  <si>
    <t>Date</t>
  </si>
  <si>
    <t>Mois</t>
  </si>
  <si>
    <t>Jour</t>
  </si>
  <si>
    <t>t</t>
  </si>
  <si>
    <t>sh</t>
  </si>
  <si>
    <t>h</t>
  </si>
  <si>
    <t>c</t>
  </si>
  <si>
    <t>y</t>
  </si>
  <si>
    <t>m</t>
  </si>
  <si>
    <t>cn</t>
  </si>
  <si>
    <t>e</t>
  </si>
  <si>
    <t>w</t>
  </si>
  <si>
    <t>wa</t>
  </si>
  <si>
    <t>s</t>
  </si>
  <si>
    <t>yo</t>
  </si>
  <si>
    <t>wu</t>
  </si>
  <si>
    <t>gui</t>
  </si>
  <si>
    <t>ren</t>
  </si>
  <si>
    <t>ji</t>
  </si>
  <si>
    <t>jia</t>
  </si>
  <si>
    <t>yi</t>
  </si>
  <si>
    <t>ding</t>
  </si>
  <si>
    <t>bing</t>
  </si>
  <si>
    <t>geng</t>
  </si>
  <si>
    <t>xin</t>
  </si>
  <si>
    <t>Tronc Céleste</t>
  </si>
  <si>
    <t>V</t>
  </si>
  <si>
    <t>VI</t>
  </si>
  <si>
    <t>VII</t>
  </si>
  <si>
    <t>VIII</t>
  </si>
  <si>
    <t>IX</t>
  </si>
  <si>
    <t>X</t>
  </si>
  <si>
    <t>I</t>
  </si>
  <si>
    <t>II</t>
  </si>
  <si>
    <t>III</t>
  </si>
  <si>
    <t>IV</t>
  </si>
  <si>
    <t>N° TC</t>
  </si>
  <si>
    <t>Kong Wang</t>
  </si>
  <si>
    <t>cn, e</t>
  </si>
  <si>
    <t>y, m</t>
  </si>
  <si>
    <t>t, c</t>
  </si>
  <si>
    <t>s, yo</t>
  </si>
  <si>
    <t>w, wa</t>
  </si>
  <si>
    <t>sh, h</t>
  </si>
  <si>
    <t>Type 1</t>
  </si>
  <si>
    <t>Type 2</t>
  </si>
  <si>
    <t>I - II</t>
  </si>
  <si>
    <t>III - IV</t>
  </si>
  <si>
    <t>VII - VIII</t>
  </si>
  <si>
    <t>IX - X</t>
  </si>
  <si>
    <t>Ligne 6</t>
  </si>
  <si>
    <t>Ligne 5</t>
  </si>
  <si>
    <t>Ligne 4</t>
  </si>
  <si>
    <t>Ligne 3</t>
  </si>
  <si>
    <t>Ligne 2</t>
  </si>
  <si>
    <t>Ligne 1</t>
  </si>
  <si>
    <t>Dragon vert</t>
  </si>
  <si>
    <t>Phénix rouge</t>
  </si>
  <si>
    <t>Scorpion jaune</t>
  </si>
  <si>
    <t>Serpent gris</t>
  </si>
  <si>
    <t>Tigre blanc</t>
  </si>
  <si>
    <t>Guerrier noir</t>
  </si>
  <si>
    <t>_  _</t>
  </si>
  <si>
    <t>CONFLIT</t>
  </si>
  <si>
    <t>Nom</t>
  </si>
  <si>
    <t>C t</t>
  </si>
  <si>
    <t>B s</t>
  </si>
  <si>
    <t>Aspects</t>
  </si>
  <si>
    <t>Objet</t>
  </si>
  <si>
    <t>Sujet</t>
  </si>
  <si>
    <t>Branches</t>
  </si>
  <si>
    <t>P</t>
  </si>
  <si>
    <t>Gua</t>
  </si>
  <si>
    <t>Shen</t>
  </si>
  <si>
    <t xml:space="preserve">Aspects  / </t>
  </si>
  <si>
    <t>Numéro</t>
  </si>
  <si>
    <t>Invisibles</t>
  </si>
  <si>
    <t>Sujet/Objet</t>
  </si>
  <si>
    <t>Résultat concaténé</t>
  </si>
  <si>
    <t>DYNAMISME</t>
  </si>
  <si>
    <t>B</t>
  </si>
  <si>
    <t>R</t>
  </si>
  <si>
    <t>G</t>
  </si>
  <si>
    <t>C</t>
  </si>
  <si>
    <t>ACCEPTATION</t>
  </si>
  <si>
    <t>DES APPUIS</t>
  </si>
  <si>
    <t>G w</t>
  </si>
  <si>
    <t>JEUNE POUSSE</t>
  </si>
  <si>
    <t>G yo</t>
  </si>
  <si>
    <t>SE MOUILLER</t>
  </si>
  <si>
    <t>DEPART</t>
  </si>
  <si>
    <t>P e</t>
  </si>
  <si>
    <t>DOLEANCES</t>
  </si>
  <si>
    <t>R h</t>
  </si>
  <si>
    <t>UNE ARMEE</t>
  </si>
  <si>
    <t>RETOUR</t>
  </si>
  <si>
    <t>ALLIANCE</t>
  </si>
  <si>
    <t>UN PETIT</t>
  </si>
  <si>
    <t>R yo</t>
  </si>
  <si>
    <t>MARCHER</t>
  </si>
  <si>
    <t>G t</t>
  </si>
  <si>
    <t>FLUIDITE</t>
  </si>
  <si>
    <t>HARMONIE</t>
  </si>
  <si>
    <t>STOP</t>
  </si>
  <si>
    <t>ENSEMBLE</t>
  </si>
  <si>
    <t>OPULENCE</t>
  </si>
  <si>
    <t>HUMBLE</t>
  </si>
  <si>
    <t>G m</t>
  </si>
  <si>
    <t>JOIE</t>
  </si>
  <si>
    <t>P t</t>
  </si>
  <si>
    <t>LA CHASSE</t>
  </si>
  <si>
    <t>C w</t>
  </si>
  <si>
    <t>MALADIE</t>
  </si>
  <si>
    <t>C e</t>
  </si>
  <si>
    <t>APTITUDE</t>
  </si>
  <si>
    <t>OBSERVER</t>
  </si>
  <si>
    <t>MORDRE</t>
  </si>
  <si>
    <t>CONSOLIDER</t>
  </si>
  <si>
    <t>C s</t>
  </si>
  <si>
    <t>P w</t>
  </si>
  <si>
    <t>DESTRUCTION</t>
  </si>
  <si>
    <t>NE RIEN ATTENDRE</t>
  </si>
  <si>
    <t>UN GRAND</t>
  </si>
  <si>
    <t>NOURRIR</t>
  </si>
  <si>
    <t>TIRE D'AFFAIRE</t>
  </si>
  <si>
    <t>B y</t>
  </si>
  <si>
    <t>GOUFFRES</t>
  </si>
  <si>
    <t>BRILLANCE</t>
  </si>
  <si>
    <t>BOUGER</t>
  </si>
  <si>
    <t>CONSTANCE</t>
  </si>
  <si>
    <t>SE CACHER</t>
  </si>
  <si>
    <t>G y</t>
  </si>
  <si>
    <t>LA FORCE</t>
  </si>
  <si>
    <t>PROMOTION</t>
  </si>
  <si>
    <t>ADVERSITE</t>
  </si>
  <si>
    <t>FAMILLE</t>
  </si>
  <si>
    <t>QUERELLES</t>
  </si>
  <si>
    <t>DIFFICULTE</t>
  </si>
  <si>
    <t>SE LIBERER</t>
  </si>
  <si>
    <t>REDUCTION</t>
  </si>
  <si>
    <t>ACCROISSEMENT</t>
  </si>
  <si>
    <t>LA FUITE</t>
  </si>
  <si>
    <t>DOMINE</t>
  </si>
  <si>
    <t>RALLIEMENT</t>
  </si>
  <si>
    <t>S'ELEVER</t>
  </si>
  <si>
    <t>UN FARDEAU</t>
  </si>
  <si>
    <t>LE PUITS</t>
  </si>
  <si>
    <t>REVOLUTION</t>
  </si>
  <si>
    <t>LE CHAUDRON</t>
  </si>
  <si>
    <t>P m</t>
  </si>
  <si>
    <t>LA FOUDRE</t>
  </si>
  <si>
    <t>IMMOBILE</t>
  </si>
  <si>
    <t>PROGRESSION</t>
  </si>
  <si>
    <t>LA MARIEE</t>
  </si>
  <si>
    <t>C h</t>
  </si>
  <si>
    <t>RICHE</t>
  </si>
  <si>
    <t>LE VOYAGEUR</t>
  </si>
  <si>
    <t>SOUMISSION</t>
  </si>
  <si>
    <t>SE REDRESSER</t>
  </si>
  <si>
    <t>INONDATION</t>
  </si>
  <si>
    <t>RETENUE</t>
  </si>
  <si>
    <t>LOYAUTE</t>
  </si>
  <si>
    <t>UN PEU</t>
  </si>
  <si>
    <t>ARRIVE</t>
  </si>
  <si>
    <t>PAS ARRIVE</t>
  </si>
  <si>
    <t>QIAN</t>
  </si>
  <si>
    <t>GEN</t>
  </si>
  <si>
    <t>KAN</t>
  </si>
  <si>
    <t>ZHEN</t>
  </si>
  <si>
    <t>KUN</t>
  </si>
  <si>
    <t>DUI</t>
  </si>
  <si>
    <t>LI</t>
  </si>
  <si>
    <t>XUN</t>
  </si>
  <si>
    <t>Père</t>
  </si>
  <si>
    <t>3ème fils</t>
  </si>
  <si>
    <t>2ème fils</t>
  </si>
  <si>
    <t>1er fils</t>
  </si>
  <si>
    <t>Mère</t>
  </si>
  <si>
    <t>3ème fille</t>
  </si>
  <si>
    <t>2ème fille</t>
  </si>
  <si>
    <t>1ère fille</t>
  </si>
  <si>
    <t>Métal +</t>
  </si>
  <si>
    <t>Terre +</t>
  </si>
  <si>
    <t>Eau +</t>
  </si>
  <si>
    <t>Bois +</t>
  </si>
  <si>
    <t>Terre -</t>
  </si>
  <si>
    <t>Métal -</t>
  </si>
  <si>
    <t>Feu -</t>
  </si>
  <si>
    <t>Bois -</t>
  </si>
  <si>
    <t>Nord-Ouest</t>
  </si>
  <si>
    <t>Nord-Est</t>
  </si>
  <si>
    <t>Nord</t>
  </si>
  <si>
    <t>Est</t>
  </si>
  <si>
    <t>Sud-Ouest</t>
  </si>
  <si>
    <t>Ouest</t>
  </si>
  <si>
    <t>Sud</t>
  </si>
  <si>
    <t>Sud-Est</t>
  </si>
  <si>
    <t>_ _</t>
  </si>
  <si>
    <t>Xu</t>
  </si>
  <si>
    <t>Yin</t>
  </si>
  <si>
    <t>Zi</t>
  </si>
  <si>
    <t>You</t>
  </si>
  <si>
    <t>Wei</t>
  </si>
  <si>
    <t>Si</t>
  </si>
  <si>
    <t>Mao</t>
  </si>
  <si>
    <t>Hai</t>
  </si>
  <si>
    <t>Wu</t>
  </si>
  <si>
    <t>Chou</t>
  </si>
  <si>
    <t>Chen</t>
  </si>
  <si>
    <t>Ren Xu</t>
  </si>
  <si>
    <t>Bing Yin</t>
  </si>
  <si>
    <t>Wu Zi</t>
  </si>
  <si>
    <t>Geng Xu</t>
  </si>
  <si>
    <t>Gui You</t>
  </si>
  <si>
    <t>Ding Wei</t>
  </si>
  <si>
    <t>Ji Si</t>
  </si>
  <si>
    <t>Xin Mao</t>
  </si>
  <si>
    <t>Ren Shen</t>
  </si>
  <si>
    <t>Bing Zi</t>
  </si>
  <si>
    <t>Wu Xu</t>
  </si>
  <si>
    <t>Geng Shen</t>
  </si>
  <si>
    <t>Gui Hai</t>
  </si>
  <si>
    <t>Ding You</t>
  </si>
  <si>
    <t>Ji Wei</t>
  </si>
  <si>
    <t>Xin Si</t>
  </si>
  <si>
    <t>Ren Wu</t>
  </si>
  <si>
    <t>Bing Xu</t>
  </si>
  <si>
    <t>Wu Shen</t>
  </si>
  <si>
    <t>Geng Wu</t>
  </si>
  <si>
    <t>Gui Chou</t>
  </si>
  <si>
    <t>Ding Hai</t>
  </si>
  <si>
    <t>Ji You</t>
  </si>
  <si>
    <t>Xin Wei</t>
  </si>
  <si>
    <t>Jia Chen</t>
  </si>
  <si>
    <t>Bing Shen</t>
  </si>
  <si>
    <t>Wu Wu</t>
  </si>
  <si>
    <t>Geng Chen</t>
  </si>
  <si>
    <t>Yi Mao</t>
  </si>
  <si>
    <t>Ding Chou</t>
  </si>
  <si>
    <t>Ji Hai</t>
  </si>
  <si>
    <t>Xin You</t>
  </si>
  <si>
    <t>Jia Yin</t>
  </si>
  <si>
    <t>Bing Wu</t>
  </si>
  <si>
    <t>Wu Chen</t>
  </si>
  <si>
    <t>Geng Yin</t>
  </si>
  <si>
    <t>Yi Si</t>
  </si>
  <si>
    <t>Ding Mao</t>
  </si>
  <si>
    <t>Ji Chou</t>
  </si>
  <si>
    <t>Xin Hai</t>
  </si>
  <si>
    <t>Jia Zi</t>
  </si>
  <si>
    <t>Bing Chen</t>
  </si>
  <si>
    <t>Wu Yin</t>
  </si>
  <si>
    <t>Geng Zi</t>
  </si>
  <si>
    <t>Yi Wei</t>
  </si>
  <si>
    <t>Ding Si</t>
  </si>
  <si>
    <t>Ji Mao</t>
  </si>
  <si>
    <t>Xin Chou</t>
  </si>
  <si>
    <t>NA YIN</t>
  </si>
  <si>
    <t>Déités</t>
  </si>
  <si>
    <t>Abréviations</t>
  </si>
  <si>
    <t>Animaux</t>
  </si>
  <si>
    <t>Maléfice</t>
  </si>
  <si>
    <t>Visiteur Funeste</t>
  </si>
  <si>
    <t>Tigre Blanc</t>
  </si>
  <si>
    <t>Oiseau Rouge</t>
  </si>
  <si>
    <t>Liu He</t>
  </si>
  <si>
    <t>Grand Duc</t>
  </si>
  <si>
    <t>Petite Déception</t>
  </si>
  <si>
    <t>Amulette</t>
  </si>
  <si>
    <t>Porte Funeste</t>
  </si>
  <si>
    <t>Dragon de Jade</t>
  </si>
  <si>
    <t>Déité Noble</t>
  </si>
  <si>
    <t>Grande Déception</t>
  </si>
  <si>
    <t>Petite déception</t>
  </si>
  <si>
    <t>Jia</t>
  </si>
  <si>
    <t>Yi</t>
  </si>
  <si>
    <t>Bing</t>
  </si>
  <si>
    <t>Ding</t>
  </si>
  <si>
    <t>Ji</t>
  </si>
  <si>
    <t>Geng</t>
  </si>
  <si>
    <t>Xin</t>
  </si>
  <si>
    <t>Ren</t>
  </si>
  <si>
    <t>Gui</t>
  </si>
  <si>
    <t>Métal au fond de la mer</t>
  </si>
  <si>
    <t>Perles, minerai, coffre aux trésors, bateau, produits pétroliers, objets sous la mer</t>
  </si>
  <si>
    <t>Le feu du fourneau</t>
  </si>
  <si>
    <t>Charbon, poêle, fumée, cuisine, arbre mort, brasier, ustensile de cuisine, restaurant, cuisine de rue</t>
  </si>
  <si>
    <t>Le bois des grands arbres</t>
  </si>
  <si>
    <t>Forêt dans les montagnes, fleurs des montagnes, pylône, pilier, pépinière</t>
  </si>
  <si>
    <t>La terre des chemins</t>
  </si>
  <si>
    <t>Rizière en terrasse, sol sec, terre fertile, fruit, chemin, route, ouvrier du bâtiment, déchets, bandit, site de construction</t>
  </si>
  <si>
    <t>Le métal tranchant de l'épée</t>
  </si>
  <si>
    <t>Épée précieuse, armes, disque vertébral, magasin d’antiquités, armée</t>
  </si>
  <si>
    <t>Le feu au sommet du volcan</t>
  </si>
  <si>
    <t>Lever de soleil, feu de forêt, air chaud, phare, espionnage, volcan, enseignes au néon, centrale thermique, cheminée</t>
  </si>
  <si>
    <t>L'eau des petits ruisseaux</t>
  </si>
  <si>
    <t>Lac, bassin, nuage, eaux claires et profondes, lampe à huile, tuyau d’eau, centrale hydraulique, fontaine, hôtel, petit pont au-dessus d’un ruisseau, petite villa, banlieue, source, boissons froides</t>
  </si>
  <si>
    <t>La terre des remparts</t>
  </si>
  <si>
    <t>Digue, cité, montagne, ruines, mur, hôtel (immeuble), zone résidentielle, publicité, bunker</t>
  </si>
  <si>
    <t>L'or des chandeliers blancs</t>
  </si>
  <si>
    <t>Étain, cire, jade, minerai, scalpel, sécurité, fausse monnaie, produits cosmétiques, arme factice, produits chimiques</t>
  </si>
  <si>
    <t>Le bois du peuplier</t>
  </si>
  <si>
    <t>Saule pleureur, fleurs, herbe, buisson, femme coquette, cure-dents, printemps, parc</t>
  </si>
  <si>
    <t>L'eau des puits et des sources</t>
  </si>
  <si>
    <t>Puits, fontaine, humidité, eau minérale, mine, lieux avec des sources et des fontaines</t>
  </si>
  <si>
    <t>La terre sur les toits</t>
  </si>
  <si>
    <t>Monticule, poterie, plaines, carreau de céramique, maison, décorations, publicités, tombe ou mausolée, gros oeuvre</t>
  </si>
  <si>
    <t>Le feu des éclairs</t>
  </si>
  <si>
    <t>Éclairs, tonnerre, feu, soudure à l’arc, forge, ligne électrique, train, fusée, centrale électrique, transformateur, éruption, tremblement de terre, terroriste, missile, explosion, tempérament vif, avion à réaction</t>
  </si>
  <si>
    <t>Le bois des conifères</t>
  </si>
  <si>
    <t>Conifère, pylône, tour métallique, cimetière militaire, longévité, force, rigueur, au bureau</t>
  </si>
  <si>
    <t>L'eau du torrent</t>
  </si>
  <si>
    <t>Fleuve, drain, banque de dépôts, usine ou ligne d’assemblage</t>
  </si>
  <si>
    <t>L'or dans le sable des déserts</t>
  </si>
  <si>
    <t>Diamant, or pur, métal dur, alliage, dorure, petite joaillerie, désert, talent humain</t>
  </si>
  <si>
    <t>Le feu sous la montagne</t>
  </si>
  <si>
    <t>Incendie, éclairage public, feu de camp, chandelle allumée, torche, centrale thermique, four</t>
  </si>
  <si>
    <t>Les arbres des plaines</t>
  </si>
  <si>
    <t>Arbre, pilier en bois, matériaux de construction en bois, poutres, ponts en bois</t>
  </si>
  <si>
    <t>Terre sur les murs</t>
  </si>
  <si>
    <t>Maison, mur, tombeau, rénovation, peinture suspendue au mur, bandit, ne rien faire, s’occuper de ses affaires, publicité extérieure, fenêtre (si vide ou dans le trigramme supérieur)</t>
  </si>
  <si>
    <t>Le métal du miroir</t>
  </si>
  <si>
    <t>Orfèvrerie, feuille d’or, plaquage à l’or, cloche, anneau avec sceau, décorations, apparence glorieuse</t>
  </si>
  <si>
    <t>Le feu de la lampe</t>
  </si>
  <si>
    <t>Lampe, chandelle allumée, lumière brillante, lieu de culte, temple, salle de danse, personne active la nuit, éclairage urbain</t>
  </si>
  <si>
    <t>L'eau du Fleuve Céleste</t>
  </si>
  <si>
    <t>Pleine lune, pluie, scintillement à la surface de l’eau, chute d’eau, château d’eau</t>
  </si>
  <si>
    <t>La terre de construction</t>
  </si>
  <si>
    <t>Champs, route, récoltes, terrain vide, autoroute, bandit de grand chemin, terain de jeu, stade, route nationale</t>
  </si>
  <si>
    <t>L'or des bijoux</t>
  </si>
  <si>
    <t>Bijoux, reliques, pierres précieuses, perle, objet culturel ou antique, magasin de cadeaux, avoir une maîtresse dans une autre maison, chanteur, atelier d’orfèvre</t>
  </si>
  <si>
    <t>Le bois des framboisiers</t>
  </si>
  <si>
    <t>Arbres craignant les excès d’humidité ou de sécheresse, décors de théâtre, élevage de vers (à soie), soie, vêtements de luxe, patrie</t>
  </si>
  <si>
    <t>L'eau des grandes sources</t>
  </si>
  <si>
    <t>Eau de pluie, rivière, courant, brouillard, déluge, douche ou bain, transport fluvial</t>
  </si>
  <si>
    <t>La terre des déserts</t>
  </si>
  <si>
    <t>Plaines alluviales, sable humide, grains de sable, plage, bain de soleil, sculpture de sable, théière, objets archéologiques, talent ou choses cachées</t>
  </si>
  <si>
    <t>Feu dans le ciel</t>
  </si>
  <si>
    <t>Soleil, lune, éclairage, étoile filante, météore, crash aérien, combat aérien, actes terroristes, missile, accident inattendu, guerre moderne</t>
  </si>
  <si>
    <t>Le bois des grenadiers</t>
  </si>
  <si>
    <t>Grenadier, calcul, dent, jeune fille, nightclub, maladie liées à la formation d’un calcul ou d’une tumeur, acné</t>
  </si>
  <si>
    <t>L'eau de la grande mer</t>
  </si>
  <si>
    <t>Océan, mer, lac, rivière, eau claire, piscine, paquebot, voyage maritime, libération d’animaux captifs, personne résistante à l’alcool</t>
  </si>
  <si>
    <t>Na</t>
  </si>
  <si>
    <t>Ligne Sujet</t>
  </si>
  <si>
    <t>L6</t>
  </si>
  <si>
    <t>L5</t>
  </si>
  <si>
    <t>L4</t>
  </si>
  <si>
    <t>L3</t>
  </si>
  <si>
    <t>L2</t>
  </si>
  <si>
    <t>L1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</si>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</sst>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2" borderId="2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top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2" borderId="1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top"/>
    </xf>
    <xf numFmtId="0" fontId="0" fillId="3" borderId="18" xfId="0" applyFont="1" applyFill="1" applyBorder="1" applyAlignment="1">
      <alignment horizontal="center" vertical="top"/>
    </xf>
    <xf numFmtId="0" fontId="0" fillId="4" borderId="16" xfId="0" applyFont="1" applyFill="1" applyBorder="1" applyAlignment="1">
      <alignment horizontal="center" vertical="top"/>
    </xf>
    <xf numFmtId="0" fontId="0" fillId="4" borderId="17" xfId="0" applyFont="1" applyFill="1" applyBorder="1" applyAlignment="1">
      <alignment horizontal="center" vertical="top"/>
    </xf>
    <xf numFmtId="0" fontId="0" fillId="4" borderId="18" xfId="0" applyFont="1" applyFill="1" applyBorder="1" applyAlignment="1">
      <alignment horizontal="center" vertical="top"/>
    </xf>
    <xf numFmtId="0" fontId="0" fillId="5" borderId="17" xfId="0" applyFont="1" applyFill="1" applyBorder="1" applyAlignment="1">
      <alignment horizontal="center" vertical="top"/>
    </xf>
    <xf numFmtId="0" fontId="0" fillId="5" borderId="18" xfId="0" applyFont="1" applyFill="1" applyBorder="1" applyAlignment="1">
      <alignment horizontal="center" vertical="top"/>
    </xf>
    <xf numFmtId="0" fontId="0" fillId="6" borderId="17" xfId="0" applyFont="1" applyFill="1" applyBorder="1" applyAlignment="1">
      <alignment horizontal="center" vertical="top"/>
    </xf>
    <xf numFmtId="0" fontId="0" fillId="6" borderId="18" xfId="0" applyFont="1" applyFill="1" applyBorder="1" applyAlignment="1">
      <alignment horizontal="center" vertical="top"/>
    </xf>
    <xf numFmtId="0" fontId="0" fillId="7" borderId="17" xfId="0" applyFont="1" applyFill="1" applyBorder="1" applyAlignment="1">
      <alignment horizontal="center" vertical="top"/>
    </xf>
    <xf numFmtId="0" fontId="0" fillId="7" borderId="18" xfId="0" applyFont="1" applyFill="1" applyBorder="1" applyAlignment="1">
      <alignment horizontal="center" vertical="top"/>
    </xf>
    <xf numFmtId="0" fontId="0" fillId="4" borderId="10" xfId="0" applyFont="1" applyFill="1" applyBorder="1" applyAlignment="1">
      <alignment horizontal="center" vertical="top"/>
    </xf>
    <xf numFmtId="0" fontId="0" fillId="4" borderId="12" xfId="0" applyFont="1" applyFill="1" applyBorder="1" applyAlignment="1">
      <alignment horizontal="center" vertical="top"/>
    </xf>
    <xf numFmtId="0" fontId="0" fillId="3" borderId="10" xfId="0" applyFont="1" applyFill="1" applyBorder="1" applyAlignment="1">
      <alignment horizontal="center" vertical="top"/>
    </xf>
    <xf numFmtId="164" fontId="2" fillId="0" borderId="3" xfId="0" applyNumberFormat="1" applyFont="1" applyFill="1" applyBorder="1" applyAlignment="1">
      <alignment vertical="center"/>
    </xf>
    <xf numFmtId="0" fontId="2" fillId="2" borderId="27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4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top"/>
    </xf>
    <xf numFmtId="0" fontId="4" fillId="4" borderId="34" xfId="0" applyFont="1" applyFill="1" applyBorder="1" applyAlignment="1">
      <alignment horizontal="center" vertical="top"/>
    </xf>
    <xf numFmtId="0" fontId="4" fillId="4" borderId="54" xfId="0" applyFont="1" applyFill="1" applyBorder="1" applyAlignment="1">
      <alignment horizontal="center" vertical="top"/>
    </xf>
    <xf numFmtId="0" fontId="4" fillId="4" borderId="0" xfId="0" applyFont="1" applyFill="1" applyBorder="1" applyAlignment="1">
      <alignment horizontal="center" vertical="top"/>
    </xf>
    <xf numFmtId="0" fontId="4" fillId="3" borderId="53" xfId="0" applyFont="1" applyFill="1" applyBorder="1" applyAlignment="1">
      <alignment horizontal="center" vertical="top"/>
    </xf>
    <xf numFmtId="0" fontId="4" fillId="3" borderId="46" xfId="0" applyFont="1" applyFill="1" applyBorder="1" applyAlignment="1">
      <alignment horizontal="center" vertical="top"/>
    </xf>
    <xf numFmtId="0" fontId="4" fillId="3" borderId="56" xfId="0" applyFont="1" applyFill="1" applyBorder="1" applyAlignment="1">
      <alignment horizontal="center" vertical="top"/>
    </xf>
    <xf numFmtId="0" fontId="4" fillId="3" borderId="58" xfId="0" applyFont="1" applyFill="1" applyBorder="1" applyAlignment="1">
      <alignment horizontal="center" vertical="top"/>
    </xf>
    <xf numFmtId="0" fontId="4" fillId="6" borderId="54" xfId="0" applyFont="1" applyFill="1" applyBorder="1" applyAlignment="1">
      <alignment horizontal="center" vertical="top"/>
    </xf>
    <xf numFmtId="0" fontId="4" fillId="6" borderId="0" xfId="0" applyFont="1" applyFill="1" applyBorder="1" applyAlignment="1">
      <alignment horizontal="center" vertical="top"/>
    </xf>
    <xf numFmtId="0" fontId="4" fillId="5" borderId="55" xfId="0" applyFont="1" applyFill="1" applyBorder="1" applyAlignment="1">
      <alignment horizontal="center" vertical="top"/>
    </xf>
    <xf numFmtId="0" fontId="4" fillId="5" borderId="23" xfId="0" applyFont="1" applyFill="1" applyBorder="1" applyAlignment="1">
      <alignment horizontal="center" vertical="top"/>
    </xf>
    <xf numFmtId="0" fontId="4" fillId="5" borderId="57" xfId="0" applyFont="1" applyFill="1" applyBorder="1" applyAlignment="1">
      <alignment horizontal="center" vertical="top"/>
    </xf>
    <xf numFmtId="0" fontId="4" fillId="5" borderId="44" xfId="0" applyFont="1" applyFill="1" applyBorder="1" applyAlignment="1">
      <alignment horizontal="center" vertical="top"/>
    </xf>
    <xf numFmtId="0" fontId="4" fillId="7" borderId="53" xfId="0" applyFont="1" applyFill="1" applyBorder="1" applyAlignment="1">
      <alignment horizontal="center" vertical="top"/>
    </xf>
    <xf numFmtId="0" fontId="4" fillId="7" borderId="46" xfId="0" applyFont="1" applyFill="1" applyBorder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26" xfId="0" applyFont="1" applyFill="1" applyBorder="1" applyAlignment="1">
      <alignment horizontal="centerContinuous" vertical="center"/>
    </xf>
    <xf numFmtId="0" fontId="5" fillId="0" borderId="26" xfId="0" applyFont="1" applyFill="1" applyBorder="1" applyAlignment="1">
      <alignment horizontal="centerContinuous" vertical="center"/>
    </xf>
    <xf numFmtId="0" fontId="5" fillId="0" borderId="15" xfId="0" applyFont="1" applyFill="1" applyBorder="1" applyAlignment="1">
      <alignment horizontal="centerContinuous" vertical="center"/>
    </xf>
    <xf numFmtId="0" fontId="1" fillId="0" borderId="59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55" xfId="0" applyFont="1" applyBorder="1" applyAlignment="1">
      <alignment horizontal="left"/>
    </xf>
    <xf numFmtId="0" fontId="0" fillId="0" borderId="62" xfId="0" applyFont="1" applyBorder="1" applyAlignment="1">
      <alignment horizontal="left"/>
    </xf>
    <xf numFmtId="0" fontId="0" fillId="0" borderId="54" xfId="0" applyFont="1" applyBorder="1" applyAlignment="1">
      <alignment horizontal="left"/>
    </xf>
    <xf numFmtId="0" fontId="0" fillId="0" borderId="54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63" xfId="0" applyFont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23" xfId="0" applyFont="1" applyBorder="1" applyAlignment="1">
      <alignment horizontal="left"/>
    </xf>
    <xf numFmtId="0" fontId="0" fillId="0" borderId="27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Font="1" applyBorder="1"/>
    <xf numFmtId="0" fontId="3" fillId="2" borderId="33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/>
    </xf>
    <xf numFmtId="0" fontId="1" fillId="0" borderId="3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right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right" vertical="center"/>
    </xf>
    <xf numFmtId="0" fontId="1" fillId="0" borderId="44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Continuous" vertical="center"/>
    </xf>
    <xf numFmtId="0" fontId="0" fillId="0" borderId="9" xfId="0" applyFont="1" applyBorder="1" applyAlignment="1">
      <alignment horizontal="center"/>
    </xf>
    <xf numFmtId="0" fontId="6" fillId="8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1" fillId="0" borderId="3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1" fillId="0" borderId="45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2" xfId="0" applyFont="1" applyFill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5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0" borderId="48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/>
    </xf>
    <xf numFmtId="0" fontId="1" fillId="2" borderId="2" xfId="0" applyFont="1" applyFill="1" applyBorder="1" applyAlignment="1">
      <alignment horizontal="centerContinuous" vertical="center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2" borderId="3" xfId="0" applyFont="1" applyFill="1" applyBorder="1" applyAlignment="1">
      <alignment horizontal="centerContinuous"/>
    </xf>
    <xf numFmtId="0" fontId="2" fillId="2" borderId="2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3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left" vertical="center"/>
    </xf>
    <xf numFmtId="0" fontId="1" fillId="0" borderId="64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Continuous" vertical="center"/>
    </xf>
    <xf numFmtId="0" fontId="1" fillId="0" borderId="63" xfId="0" applyFont="1" applyFill="1" applyBorder="1" applyAlignment="1">
      <alignment horizontal="left" vertical="center"/>
    </xf>
    <xf numFmtId="0" fontId="1" fillId="0" borderId="62" xfId="0" applyFont="1" applyFill="1" applyBorder="1" applyAlignment="1">
      <alignment horizontal="left" vertical="center"/>
    </xf>
    <xf numFmtId="0" fontId="1" fillId="0" borderId="0" xfId="0" applyFont="1" applyBorder="1"/>
    <xf numFmtId="14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0" borderId="64" xfId="0" applyFont="1" applyFill="1" applyBorder="1" applyAlignment="1">
      <alignment horizontal="left" vertical="center"/>
    </xf>
    <xf numFmtId="0" fontId="4" fillId="0" borderId="50" xfId="0" applyFont="1" applyFill="1" applyBorder="1" applyAlignment="1">
      <alignment horizontal="center" vertical="top"/>
    </xf>
    <xf numFmtId="0" fontId="4" fillId="0" borderId="49" xfId="0" applyFont="1" applyFill="1" applyBorder="1" applyAlignment="1">
      <alignment horizontal="center" vertical="top"/>
    </xf>
    <xf numFmtId="0" fontId="4" fillId="0" borderId="22" xfId="0" applyFont="1" applyFill="1" applyBorder="1" applyAlignment="1">
      <alignment horizontal="center" vertical="top"/>
    </xf>
    <xf numFmtId="0" fontId="4" fillId="0" borderId="55" xfId="0" applyFont="1" applyFill="1" applyBorder="1" applyAlignment="1">
      <alignment horizontal="center" vertical="top"/>
    </xf>
    <xf numFmtId="0" fontId="4" fillId="0" borderId="53" xfId="0" applyFont="1" applyFill="1" applyBorder="1" applyAlignment="1">
      <alignment horizontal="center" vertical="top"/>
    </xf>
    <xf numFmtId="0" fontId="4" fillId="0" borderId="54" xfId="0" applyFont="1" applyFill="1" applyBorder="1" applyAlignment="1">
      <alignment horizontal="center" vertical="top"/>
    </xf>
    <xf numFmtId="0" fontId="4" fillId="0" borderId="23" xfId="0" applyFont="1" applyFill="1" applyBorder="1" applyAlignment="1">
      <alignment horizontal="center" vertical="top"/>
    </xf>
    <xf numFmtId="0" fontId="4" fillId="0" borderId="46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1" fillId="0" borderId="5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36">
    <dxf>
      <font>
        <color theme="1"/>
      </font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W36"/>
  <sheetViews>
    <sheetView showGridLines="0" tabSelected="1" zoomScale="85" zoomScaleNormal="85" workbookViewId="0">
      <selection activeCell="N5" sqref="N5"/>
    </sheetView>
  </sheetViews>
  <sheetFormatPr baseColWidth="10" defaultColWidth="12.69921875" defaultRowHeight="34.950000000000003" customHeight="1" x14ac:dyDescent="0.35"/>
  <cols>
    <col min="1" max="1" width="3.5" style="5" bestFit="1" customWidth="1"/>
    <col min="2" max="2" width="8.296875" style="5" customWidth="1"/>
    <col min="3" max="3" width="8.296875" style="6" customWidth="1"/>
    <col min="4" max="4" width="13.796875" style="6" customWidth="1"/>
    <col min="5" max="5" width="9.796875" style="6" customWidth="1"/>
    <col min="6" max="6" width="9.796875" style="2" customWidth="1"/>
    <col min="7" max="7" width="11.796875" style="6" customWidth="1"/>
    <col min="8" max="8" width="13" style="6" bestFit="1" customWidth="1"/>
    <col min="9" max="10" width="9.796875" style="6" customWidth="1"/>
    <col min="11" max="11" width="11.796875" style="6" customWidth="1"/>
    <col min="12" max="13" width="7.296875" style="6" customWidth="1"/>
    <col min="14" max="14" width="17.296875" style="6" bestFit="1" customWidth="1"/>
    <col min="15" max="15" width="7.796875" style="6" customWidth="1"/>
    <col min="16" max="22" width="10.69921875" style="6" customWidth="1"/>
    <col min="23" max="16384" width="12.69921875" style="6"/>
  </cols>
  <sheetData>
    <row r="1" spans="1:23" ht="34.950000000000003" customHeight="1" thickBot="1" x14ac:dyDescent="0.4"/>
    <row r="2" spans="1:23" s="3" customFormat="1" ht="34.950000000000003" customHeight="1" thickBot="1" x14ac:dyDescent="0.35">
      <c r="A2" s="2"/>
      <c r="B2" s="2"/>
      <c r="C2" s="2"/>
      <c r="D2" s="249" t="s">
        <v>0</v>
      </c>
      <c r="E2" s="250"/>
      <c r="F2" s="251"/>
      <c r="G2" s="251"/>
      <c r="H2" s="251"/>
      <c r="I2" s="251"/>
      <c r="J2" s="251"/>
      <c r="K2" s="251"/>
      <c r="L2" s="251"/>
      <c r="M2" s="252"/>
      <c r="N2" s="142"/>
      <c r="P2" s="99" t="s">
        <v>178</v>
      </c>
      <c r="Q2" s="100" t="s">
        <v>179</v>
      </c>
      <c r="R2" s="100" t="s">
        <v>180</v>
      </c>
      <c r="S2" s="101" t="s">
        <v>181</v>
      </c>
      <c r="T2" s="99" t="s">
        <v>182</v>
      </c>
      <c r="U2" s="100" t="s">
        <v>183</v>
      </c>
      <c r="V2" s="100" t="s">
        <v>184</v>
      </c>
      <c r="W2" s="102" t="s">
        <v>185</v>
      </c>
    </row>
    <row r="3" spans="1:23" s="2" customFormat="1" ht="34.950000000000003" customHeight="1" thickBot="1" x14ac:dyDescent="0.35">
      <c r="D3" s="257" t="s">
        <v>5</v>
      </c>
      <c r="E3" s="258"/>
      <c r="F3" s="259"/>
      <c r="G3" s="260"/>
      <c r="H3" s="17" t="s">
        <v>6</v>
      </c>
      <c r="I3" s="264" t="s">
        <v>7</v>
      </c>
      <c r="J3" s="265"/>
      <c r="K3" s="29" t="s">
        <v>50</v>
      </c>
      <c r="L3" s="32" t="s">
        <v>85</v>
      </c>
      <c r="M3" s="33" t="s">
        <v>86</v>
      </c>
      <c r="N3" s="157"/>
      <c r="P3" s="103" t="s">
        <v>186</v>
      </c>
      <c r="Q3" s="104" t="s">
        <v>187</v>
      </c>
      <c r="R3" s="104" t="s">
        <v>188</v>
      </c>
      <c r="S3" s="105" t="s">
        <v>189</v>
      </c>
      <c r="T3" s="103" t="s">
        <v>190</v>
      </c>
      <c r="U3" s="104" t="s">
        <v>191</v>
      </c>
      <c r="V3" s="104" t="s">
        <v>192</v>
      </c>
      <c r="W3" s="106" t="s">
        <v>193</v>
      </c>
    </row>
    <row r="4" spans="1:23" s="3" customFormat="1" ht="34.950000000000003" customHeight="1" thickBot="1" x14ac:dyDescent="0.35">
      <c r="A4" s="2"/>
      <c r="B4" s="2"/>
      <c r="C4" s="2"/>
      <c r="D4" s="261">
        <f ca="1">TODAY()</f>
        <v>43802</v>
      </c>
      <c r="E4" s="262"/>
      <c r="F4" s="262"/>
      <c r="G4" s="263"/>
      <c r="H4" s="7" t="str">
        <f ca="1">VLOOKUP(Calculateur!D4,Calendar_2019,2,TRUE)</f>
        <v>h</v>
      </c>
      <c r="I4" s="30" t="str">
        <f ca="1">VLOOKUP(D4,Calendar_2019,3,TRUE)</f>
        <v>sh</v>
      </c>
      <c r="J4" s="31" t="str">
        <f ca="1">VLOOKUP(D4,Calendar_2019,5,TRUE)</f>
        <v>I</v>
      </c>
      <c r="K4" s="22" t="str">
        <f ca="1">VLOOKUP(D4,Calendar_2019,6,TRUE)</f>
        <v>s, yo</v>
      </c>
      <c r="L4" s="193" t="str" cm="1">
        <f t="array" aca="1" ref="L4" ca="1">IF(M4&lt;&gt;"",IF(ISNA(LEFT(INDIRECT("D"&amp;ROW(INDEX($D$8:$D$13,MATCH("*" &amp;M4,$D$8:$D$13,0)))),FIND(" ",INDIRECT("D"&amp;ROW(INDEX($D$8:$D$13,MATCH("*"&amp;M4,$D$8:$D$13,0)))))-1)),IF(ISNA(INDIRECT("F"&amp;ROW(INDEX($F$8:$F$13,MATCH(M4,$F$8:$F$13,0))))),IF(M4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M4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M4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M4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M4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M4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M4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M4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M4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M4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M4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M4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M4,$F$8:$F$13,0))))),LEFT(INDIRECT("D"&amp;ROW(INDEX($D$8:$D$13,MATCH("*"&amp;M4,$D$8:$D$13,0)))),FIND(" ",INDIRECT("D"&amp;ROW(INDEX($D$8:$D$13,MATCH("*"&amp;M4,$D$8:$D$13,0)))))-1)),"")</f>
        <v>R</v>
      </c>
      <c r="M4" s="194" t="str">
        <f ca="1">$O$8&amp;$O$9&amp;$O$10&amp;$O$11&amp;$O$12&amp;$O$13</f>
        <v>s</v>
      </c>
      <c r="N4" s="142"/>
      <c r="P4" s="107" t="s">
        <v>194</v>
      </c>
      <c r="Q4" s="108" t="s">
        <v>195</v>
      </c>
      <c r="R4" s="109" t="s">
        <v>196</v>
      </c>
      <c r="S4" s="110" t="s">
        <v>197</v>
      </c>
      <c r="T4" s="111" t="s">
        <v>198</v>
      </c>
      <c r="U4" s="109" t="s">
        <v>199</v>
      </c>
      <c r="V4" s="108" t="s">
        <v>200</v>
      </c>
      <c r="W4" s="112" t="s">
        <v>201</v>
      </c>
    </row>
    <row r="5" spans="1:23" s="28" customFormat="1" ht="34.950000000000003" customHeight="1" thickBot="1" x14ac:dyDescent="0.35">
      <c r="A5" s="26"/>
      <c r="B5" s="26"/>
      <c r="C5" s="27"/>
      <c r="D5" s="27"/>
      <c r="E5" s="270"/>
      <c r="F5" s="270"/>
      <c r="G5" s="24"/>
      <c r="H5" s="24"/>
      <c r="I5" s="24"/>
      <c r="J5" s="24"/>
      <c r="P5" s="107" t="s">
        <v>202</v>
      </c>
      <c r="Q5" s="108" t="s">
        <v>203</v>
      </c>
      <c r="R5" s="109" t="s">
        <v>204</v>
      </c>
      <c r="S5" s="110" t="s">
        <v>205</v>
      </c>
      <c r="T5" s="111" t="s">
        <v>206</v>
      </c>
      <c r="U5" s="109" t="s">
        <v>207</v>
      </c>
      <c r="V5" s="108" t="s">
        <v>208</v>
      </c>
      <c r="W5" s="112" t="s">
        <v>209</v>
      </c>
    </row>
    <row r="6" spans="1:23" s="3" customFormat="1" ht="34.950000000000003" customHeight="1" thickBot="1" x14ac:dyDescent="0.35">
      <c r="A6" s="2"/>
      <c r="B6" s="2"/>
      <c r="D6" s="196" cm="1">
        <f t="array" aca="1" ref="D6" ca="1">IF(F6&lt;&gt;"",INDIRECT("Hexagrammes!A"&amp;ROW(INDEX(Hexagrammes!$B$2:$B$450,MATCH($F$6,Hexagrammes!$B$2:$B$450,0)))),"")</f>
        <v>17</v>
      </c>
      <c r="E6" s="197"/>
      <c r="F6" s="136" t="str">
        <f ca="1">IF(AND(G8&lt;&gt;"",G13&lt;&gt;""),INDIRECT("Hexagrammes!B"&amp;ROW(INDEX(Hexagrammes!$I$2:$I$450,MATCH(IF(G8="_o_",REPLACE(G8,1,3,"___"),IF(G8="_x_",REPLACE(G8,1,3,"_  _"),G8))&amp;IF(G9="_o_",REPLACE(G9,1,3,"___"),IF(G9="_x_",REPLACE(G9,1,3,"_  _"),G9))&amp;IF(G10="_o_",REPLACE(G10,1,3,"___"),IF(G10="_x_",REPLACE(G10,1,3,"_  _"),G10))&amp;IF(G11="_o_",REPLACE(G11,1,3,"___"),IF(G11="_x_",REPLACE(G11,1,3,"_  _"),G11))&amp;IF(G12="_o_",REPLACE(G12,1,3,"___"),IF(G12="_x_",REPLACE(G12,1,3,"_  _"),G12))&amp;IF(G13="_o_",REPLACE(G13,1,3,"___"),IF(G13="_x_",REPLACE(G13,1,3,"_  _"),G13)),Hexagrammes!$I$2:$I$450,0)))),"")</f>
        <v>LA CHASSE</v>
      </c>
      <c r="G6" s="93"/>
      <c r="H6" s="25"/>
      <c r="I6" s="225" cm="1">
        <f t="array" aca="1" ref="I6" ca="1">IF(K6&lt;&gt;"",INDIRECT("Hexagrammes!A"&amp;ROW(INDEX(Hexagrammes!$B$2:$B$450,MATCH($K$6,Hexagrammes!$B$2:$B$450,0)))),"")</f>
        <v>5</v>
      </c>
      <c r="J6" s="226"/>
      <c r="K6" s="136" t="str" cm="1">
        <f t="array" aca="1" ref="K6" ca="1">IF(AND(AND(G8&lt;&gt;"",G13&lt;&gt;""),AND(K8&lt;&gt;"",K13&lt;&gt;"")),INDIRECT("Hexagrammes!B"&amp;ROW(INDEX(Hexagrammes!$I$2:$I$450,MATCH(K8&amp;K9&amp;K10&amp;K11&amp;K12&amp;K13,Hexagrammes!$I$2:$I$450,0)))),"")</f>
        <v>SE MOUILLER</v>
      </c>
      <c r="L6" s="8"/>
      <c r="M6" s="23"/>
      <c r="P6" s="120" t="s">
        <v>9</v>
      </c>
      <c r="Q6" s="124" t="s">
        <v>9</v>
      </c>
      <c r="R6" s="128" t="s">
        <v>210</v>
      </c>
      <c r="S6" s="130" t="s">
        <v>210</v>
      </c>
      <c r="T6" s="126" t="s">
        <v>210</v>
      </c>
      <c r="U6" s="122" t="s">
        <v>210</v>
      </c>
      <c r="V6" s="134" t="s">
        <v>9</v>
      </c>
      <c r="W6" s="132" t="s">
        <v>9</v>
      </c>
    </row>
    <row r="7" spans="1:23" s="3" customFormat="1" ht="34.950000000000003" customHeight="1" thickBot="1" x14ac:dyDescent="0.35">
      <c r="A7" s="177" t="s">
        <v>364</v>
      </c>
      <c r="B7" s="180" t="s">
        <v>356</v>
      </c>
      <c r="C7" s="181" t="s">
        <v>212</v>
      </c>
      <c r="D7" s="156" t="s">
        <v>1</v>
      </c>
      <c r="E7" s="95" t="s">
        <v>87</v>
      </c>
      <c r="F7" s="94" t="s">
        <v>83</v>
      </c>
      <c r="G7" s="96" t="s">
        <v>2</v>
      </c>
      <c r="H7" s="224" t="s">
        <v>3</v>
      </c>
      <c r="I7" s="235" t="s">
        <v>87</v>
      </c>
      <c r="J7" s="236" t="s">
        <v>83</v>
      </c>
      <c r="K7" s="223" t="s">
        <v>2</v>
      </c>
      <c r="L7" s="266" t="s">
        <v>4</v>
      </c>
      <c r="M7" s="267"/>
      <c r="N7" s="203" t="s">
        <v>271</v>
      </c>
      <c r="O7" s="158"/>
      <c r="P7" s="121" t="s">
        <v>9</v>
      </c>
      <c r="Q7" s="125" t="s">
        <v>210</v>
      </c>
      <c r="R7" s="129" t="s">
        <v>9</v>
      </c>
      <c r="S7" s="131" t="s">
        <v>210</v>
      </c>
      <c r="T7" s="127" t="s">
        <v>210</v>
      </c>
      <c r="U7" s="123" t="s">
        <v>9</v>
      </c>
      <c r="V7" s="135" t="s">
        <v>210</v>
      </c>
      <c r="W7" s="133" t="s">
        <v>9</v>
      </c>
    </row>
    <row r="8" spans="1:23" s="3" customFormat="1" ht="34.950000000000003" customHeight="1" x14ac:dyDescent="0.3">
      <c r="A8" s="153">
        <v>2</v>
      </c>
      <c r="B8" s="183" t="str">
        <f>IF(AND(G8&lt;&gt;"",G10&lt;&gt;""),INDEX(Index!L77:S77,1,MATCH(IF(G8="_o_",REPLACE(G8,1,3,"___"),IF(G8="_x_",REPLACE(G8,1,3,"_  _"),G8))&amp;IF(G9="_o_",REPLACE(G9,1,3,"___"),IF(G9="_x_",REPLACE(G9,1,3,"_  _"),G9))&amp;IF(G10="_o_",REPLACE(G10,1,3,"___"),IF(G10="_x_",REPLACE(G10,1,3,"_  _"),G10)),Index!$L$76:$S$76,0)),"")</f>
        <v>Ding</v>
      </c>
      <c r="C8" s="184" t="str">
        <f t="shared" ref="C8:C13" ca="1" si="0">VLOOKUP(F8,Abreviations,2,FALSE)</f>
        <v>Wei</v>
      </c>
      <c r="D8" s="179" t="str">
        <f ca="1">IF(INDIRECT("Hexagrammes!D"&amp;ROW(INDEX(Hexagrammes!$B$2:$B$450,MATCH($F$6,Hexagrammes!$B$2:$B$450,0))))="","",INDIRECT("Hexagrammes!D"&amp;ROW(INDEX(Hexagrammes!$B$2:$B$450,MATCH($F$6,Hexagrammes!$B$2:$B$450,0)))))</f>
        <v/>
      </c>
      <c r="E8" s="183" t="str" cm="1">
        <f t="array" aca="1" ref="E8" ca="1">IF($F$6&lt;&gt;"",INDIRECT("Hexagrammes!E"&amp;ROW(INDEX(Hexagrammes!$B$2:$B$450,MATCH($F$6,Hexagrammes!$B$2:$B$450,0)))),"")</f>
        <v>G</v>
      </c>
      <c r="F8" s="184" t="str" cm="1">
        <f t="array" aca="1" ref="F8" ca="1">IF($F$6&lt;&gt;"",INDIRECT("Hexagrammes!F"&amp;ROW(INDEX(Hexagrammes!$B$2:$B$450,MATCH($F$6,Hexagrammes!$B$2:$B$450,0)))),"")</f>
        <v>wa</v>
      </c>
      <c r="G8" s="97" t="str">
        <f t="shared" ref="G8:G13" si="1">IFERROR(IF($A8&lt;&gt;"",VLOOKUP(A8,Yin_Yang,2,FALSE),""),"")</f>
        <v>_  _</v>
      </c>
      <c r="H8" s="21" t="str">
        <f ca="1">IF($F$6&lt;&gt;"",IF(INDIRECT("Hexagrammes!H"&amp;ROW(INDEX(Hexagrammes!$B$2:$B$450,MATCH($F$6,Hexagrammes!$B$2:$B$450,0))))="","",INDIRECT("Hexagrammes!H"&amp;ROW(INDEX(Hexagrammes!$B$2:$B$450,MATCH($F$6,Hexagrammes!$B$2:$B$450,0))))),IF(INDIRECT("Hexagrammes!H"&amp;ROW(INDEX(Hexagrammes!$B$2:$B$450,MATCH($K$6,Hexagrammes!$B$2:$B$450,0))))="","",INDIRECT("Hexagrammes!H"&amp;ROW(INDEX(Hexagrammes!$B$2:$B$450,MATCH($K$6,Hexagrammes!$B$2:$B$450,0))))))</f>
        <v>Objet</v>
      </c>
      <c r="I8" s="183" t="str">
        <f ca="1">IF(J8&lt;&gt;"",IF(ISNA(LEFT(INDIRECT("D"&amp;ROW(INDEX($D$8:$D$13,MATCH("*" &amp;J8,$D$8:$D$13,0)))),FIND(" ",INDIRECT("D"&amp;ROW(INDEX($D$8:$D$13,MATCH("*"&amp;J8,$D$8:$D$13,0)))))-1)),IF(ISNA(INDIRECT("F"&amp;ROW(INDEX($F$8:$F$13,MATCH(J8,$F$8:$F$13,0))))),IF(J8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8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8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8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8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8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8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8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8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8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8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8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8,$F$8:$F$13,0))))),LEFT(INDIRECT("D"&amp;ROW(INDEX($D$8:$D$13,MATCH("*"&amp;J8,$D$8:$D$13,0)))),FIND(" ",INDIRECT("D"&amp;ROW(INDEX($D$8:$D$13,MATCH("*"&amp;J8,$D$8:$D$13,0)))))-1)),"")</f>
        <v>P</v>
      </c>
      <c r="J8" s="237" t="str">
        <f t="array" aca="1" ref="J8" ca="1">IF($K$6&lt;&gt;"",INDIRECT("Hexagrammes!F"&amp;ROW(INDEX(Hexagrammes!$B$2:$B$450,MATCH($K$6,Hexagrammes!$B$2:$B$450,0)))),"")</f>
        <v>t</v>
      </c>
      <c r="K8" s="227" t="str">
        <f t="shared" ref="K8:K13" si="2">IF(AND(ISNA(INDEX($G$8:$G$13,MATCH("_o_",$G$8:$G$13,0))),ISNA(INDEX($G$8:$G$13,MATCH("_x_",$G$8:$G$13,0)))),"",VLOOKUP(A8,Yin_Yang,3,FALSE))</f>
        <v>_  _</v>
      </c>
      <c r="L8" s="268" t="str">
        <f ca="1">VLOOKUP(J4,Liu_Shou,7,TRUE)</f>
        <v>Guerrier noir</v>
      </c>
      <c r="M8" s="269"/>
      <c r="N8" s="159" t="str">
        <f ca="1">INDEX(Index!$M$15:$V$26,MATCH(F8,Index!$L$15:$L$26,0),MATCH($J$4,Index!$M$14:$V$14,0))</f>
        <v>Petite déception</v>
      </c>
      <c r="O8" s="192" t="str">
        <f ca="1">IF(AND($H8="Sujet",OR($G8="___",$G8="_o_")),Index!B22,IF(AND($H8="Sujet",OR($G8="_  _",$G8="_x_")),Index!C22,""))</f>
        <v/>
      </c>
      <c r="P8" s="121" t="s">
        <v>9</v>
      </c>
      <c r="Q8" s="125" t="s">
        <v>210</v>
      </c>
      <c r="R8" s="129" t="s">
        <v>210</v>
      </c>
      <c r="S8" s="131" t="s">
        <v>9</v>
      </c>
      <c r="T8" s="127" t="s">
        <v>210</v>
      </c>
      <c r="U8" s="123" t="s">
        <v>9</v>
      </c>
      <c r="V8" s="135" t="s">
        <v>9</v>
      </c>
      <c r="W8" s="133" t="s">
        <v>210</v>
      </c>
    </row>
    <row r="9" spans="1:23" s="3" customFormat="1" ht="34.950000000000003" customHeight="1" x14ac:dyDescent="0.3">
      <c r="A9" s="154">
        <v>1</v>
      </c>
      <c r="B9" s="185" t="str">
        <f>IF(AND(G8&lt;&gt;"",G10&lt;&gt;""),INDEX(Index!L77:S77,1,MATCH(IF(G8="_o_",REPLACE(G8,1,3,"___"),IF(G8="_x_",REPLACE(G8,1,3,"_  _"),G8))&amp;IF(G9="_o_",REPLACE(G9,1,3,"___"),IF(G9="_x_",REPLACE(G9,1,3,"_  _"),G9))&amp;IF(G10="_o_",REPLACE(G10,1,3,"___"),IF(G10="_x_",REPLACE(G10,1,3,"_  _"),G10)),Index!$L$76:$S$76,0)),"")</f>
        <v>Ding</v>
      </c>
      <c r="C9" s="186" t="str">
        <f t="shared" ca="1" si="0"/>
        <v>You</v>
      </c>
      <c r="D9" s="182" t="str">
        <f ca="1">IF(INDIRECT("Hexagrammes!D"&amp;SUM(ROW(INDEX(Hexagrammes!$B$2:$B$450,MATCH($F$6,Hexagrammes!$B$2:$B$450,0))),1))="","",INDIRECT("Hexagrammes!D"&amp;SUM(ROW(INDEX(Hexagrammes!$B$2:$B$450,MATCH($F$6,Hexagrammes!$B$2:$B$450,0))),1)))</f>
        <v/>
      </c>
      <c r="E9" s="185" t="str" cm="1">
        <f t="array" aca="1" ref="E9" ca="1">IF($F$6&lt;&gt;"",INDIRECT("Hexagrammes!E"&amp;SUM(ROW(INDEX(Hexagrammes!$B$2:$B$450,MATCH($F$6,Hexagrammes!$B$2:$B$450,0))),1)),"")</f>
        <v>R</v>
      </c>
      <c r="F9" s="186" t="str" cm="1">
        <f t="array" aca="1" ref="F9" ca="1">IF($F$6&lt;&gt;"",INDIRECT("Hexagrammes!F"&amp;SUM(ROW(INDEX(Hexagrammes!$B$2:$B$450,MATCH($F$6,Hexagrammes!$B$2:$B$450,0))),1)),"")</f>
        <v>yo</v>
      </c>
      <c r="G9" s="9" t="str">
        <f t="shared" si="1"/>
        <v>___</v>
      </c>
      <c r="H9" s="19" t="str" cm="1">
        <f t="array" aca="1" ref="H9" ca="1">IF($F$6&lt;&gt;"",IF(INDIRECT("Hexagrammes!H"&amp;SUM(ROW(INDEX(Hexagrammes!$B$2:$B$450,MATCH($F$6,Hexagrammes!$B$2:$B$450,0))),1))="","",INDIRECT("Hexagrammes!H"&amp;SUM(ROW(INDEX(Hexagrammes!$B$2:$B$450,MATCH($F$6,Hexagrammes!$B$2:$B$450,0))),1))),IF(INDIRECT("Hexagrammes!H"&amp;SUM(ROW(INDEX(Hexagrammes!$B$2:$B$450,MATCH($K$6,Hexagrammes!$B$2:$B$450,0))),1))="","",INDIRECT("Hexagrammes!H"&amp;SUM(ROW(INDEX(Hexagrammes!$B$2:$B$450,MATCH($K$6,Hexagrammes!$B$2:$B$450,0))),1))))</f>
        <v/>
      </c>
      <c r="I9" s="178" t="str">
        <f ca="1">IF(J9&lt;&gt;"",IF(ISNA(LEFT(INDIRECT("D"&amp;ROW(INDEX($D$8:$D$13,MATCH("*" &amp;J9,$D$8:$D$13,0)))),FIND(" ",INDIRECT("D"&amp;ROW(INDEX($D$8:$D$13,MATCH("*"&amp;J9,$D$8:$D$13,0)))))-1)),IF(ISNA(INDIRECT("F"&amp;ROW(INDEX($F$8:$F$13,MATCH(J9,$F$8:$F$13,0))))),IF(J9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9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9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9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9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9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9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9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9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9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9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9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9,$F$8:$F$13,0))))),LEFT(INDIRECT("D"&amp;ROW(INDEX($D$8:$D$13,MATCH("*"&amp;J9,$D$8:$D$13,0)))),FIND(" ",INDIRECT("D"&amp;ROW(INDEX($D$8:$D$13,MATCH("*"&amp;J9,$D$8:$D$13,0)))))-1)),"")</f>
        <v>G</v>
      </c>
      <c r="J9" s="231" t="str" cm="1">
        <f t="array" aca="1" ref="J9" ca="1">IF($K$6&lt;&gt;"",INDIRECT("Hexagrammes!F"&amp;SUM(ROW(INDEX(Hexagrammes!$B$2:$B$450,MATCH($K$6,Hexagrammes!$B$2:$B$450,0))),1)),"")</f>
        <v>sh</v>
      </c>
      <c r="K9" s="228" t="str">
        <f t="shared" si="2"/>
        <v>___</v>
      </c>
      <c r="L9" s="253" t="str">
        <f ca="1">VLOOKUP(J4,Liu_Shou,6,TRUE)</f>
        <v>Tigre blanc</v>
      </c>
      <c r="M9" s="254"/>
      <c r="N9" s="204" t="str">
        <f ca="1">INDEX(Index!$M$15:$V$26,MATCH(F9,Index!$L$15:$L$26,0),MATCH($J$4,Index!$M$14:$V$14,0))</f>
        <v>Oiseau Rouge</v>
      </c>
      <c r="O9" s="192" t="str">
        <f ca="1">IF(AND($H9="Sujet",OR($G9="___",$G9="_o_")),Index!B23,IF(AND($H9="Sujet",OR($G9="_  _",$G9="_x_")),Index!C23,""))</f>
        <v/>
      </c>
      <c r="P9" s="113" t="s">
        <v>222</v>
      </c>
      <c r="Q9" s="11" t="s">
        <v>223</v>
      </c>
      <c r="R9" s="11" t="s">
        <v>224</v>
      </c>
      <c r="S9" s="114" t="s">
        <v>225</v>
      </c>
      <c r="T9" s="113" t="s">
        <v>226</v>
      </c>
      <c r="U9" s="11" t="s">
        <v>227</v>
      </c>
      <c r="V9" s="11" t="s">
        <v>228</v>
      </c>
      <c r="W9" s="115" t="s">
        <v>229</v>
      </c>
    </row>
    <row r="10" spans="1:23" s="3" customFormat="1" ht="34.950000000000003" customHeight="1" x14ac:dyDescent="0.3">
      <c r="A10" s="154">
        <v>3</v>
      </c>
      <c r="B10" s="178" t="str">
        <f>IF(AND(G8&lt;&gt;"",G10&lt;&gt;""),INDEX(Index!L77:S77,1,MATCH(IF(G8="_o_",REPLACE(G8,1,3,"___"),IF(G8="_x_",REPLACE(G8,1,3,"_  _"),G8))&amp;IF(G9="_o_",REPLACE(G9,1,3,"___"),IF(G9="_x_",REPLACE(G9,1,3,"_  _"),G9))&amp;IF(G10="_o_",REPLACE(G10,1,3,"___"),IF(G10="_x_",REPLACE(G10,1,3,"_  _"),G10)),Index!$L$76:$S$76,0)),"")</f>
        <v>Ding</v>
      </c>
      <c r="C10" s="187" t="str">
        <f t="shared" ca="1" si="0"/>
        <v>Hai</v>
      </c>
      <c r="D10" s="182" t="str">
        <f ca="1">IF(INDIRECT("Hexagrammes!D"&amp;SUM(ROW(INDEX(Hexagrammes!$B$2:$B$450,MATCH($F$6,Hexagrammes!$B$2:$B$450,0))),2))="","",INDIRECT("Hexagrammes!D"&amp;SUM(ROW(INDEX(Hexagrammes!$B$2:$B$450,MATCH($F$6,Hexagrammes!$B$2:$B$450,0))),2)))</f>
        <v>C w</v>
      </c>
      <c r="E10" s="178" t="str" cm="1">
        <f t="array" aca="1" ref="E10" ca="1">IF($F$6&lt;&gt;"",INDIRECT("Hexagrammes!E"&amp;SUM(ROW(INDEX(Hexagrammes!$B$2:$B$450,MATCH($F$6,Hexagrammes!$B$2:$B$450,0))),2)),"")</f>
        <v>P</v>
      </c>
      <c r="F10" s="187" t="str" cm="1">
        <f t="array" aca="1" ref="F10" ca="1">IF($F$6&lt;&gt;"",INDIRECT("Hexagrammes!F"&amp;SUM(ROW(INDEX(Hexagrammes!$B$2:$B$450,MATCH($F$6,Hexagrammes!$B$2:$B$450,0))),2)),"")</f>
        <v>h</v>
      </c>
      <c r="G10" s="9" t="str">
        <f t="shared" si="1"/>
        <v>_o_</v>
      </c>
      <c r="H10" s="19" t="str" cm="1">
        <f t="array" aca="1" ref="H10" ca="1">IF($F$6&lt;&gt;"",IF(INDIRECT("Hexagrammes!H"&amp;SUM(ROW(INDEX(Hexagrammes!$B$2:$B$450,MATCH($F$6,Hexagrammes!$B$2:$B$450,0))),2))="","",INDIRECT("Hexagrammes!H"&amp;SUM(ROW(INDEX(Hexagrammes!$B$2:$B$450,MATCH($F$6,Hexagrammes!$B$2:$B$450,0))),2))),IF(INDIRECT("Hexagrammes!H"&amp;SUM(ROW(INDEX(Hexagrammes!$B$2:$B$450,MATCH($K$6,Hexagrammes!$B$2:$B$450,0))),2))="","",INDIRECT("Hexagrammes!H"&amp;SUM(ROW(INDEX(Hexagrammes!$B$2:$B$450,MATCH($K$6,Hexagrammes!$B$2:$B$450,0))),2))))</f>
        <v/>
      </c>
      <c r="I10" s="178" t="str" cm="1">
        <f t="array" aca="1" ref="I10" ca="1">IF(J10&lt;&gt;"",IF(ISNA(LEFT(INDIRECT("D"&amp;ROW(INDEX($D$8:$D$13,MATCH("*" &amp;J10,$D$8:$D$13,0)))),FIND(" ",INDIRECT("D"&amp;ROW(INDEX($D$8:$D$13,MATCH("*"&amp;J10,$D$8:$D$13,0)))))-1)),IF(ISNA(INDIRECT("F"&amp;ROW(INDEX($F$8:$F$13,MATCH(J10,$F$8:$F$13,0))))),IF(J10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10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10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10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10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10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10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10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10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10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10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10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10,$F$8:$F$13,0))))),LEFT(INDIRECT("D"&amp;ROW(INDEX($D$8:$D$13,MATCH("*"&amp;J10,$D$8:$D$13,0)))),FIND(" ",INDIRECT("D"&amp;ROW(INDEX($D$8:$D$13,MATCH("*"&amp;J10,$D$8:$D$13,0)))))-1)),"")</f>
        <v>R</v>
      </c>
      <c r="J10" s="231" t="str">
        <f t="array" aca="1" ref="J10" ca="1">IF($K$6&lt;&gt;"",INDIRECT("Hexagrammes!F"&amp;SUM(ROW(INDEX(Hexagrammes!$B$2:$B$450,MATCH($K$6,Hexagrammes!$B$2:$B$450,0))),2)),"")</f>
        <v>s</v>
      </c>
      <c r="K10" s="228" t="str">
        <f t="shared" si="2"/>
        <v>_  _</v>
      </c>
      <c r="L10" s="253" t="str">
        <f ca="1">VLOOKUP(J4,Liu_Shou,5,TRUE)</f>
        <v>Serpent gris</v>
      </c>
      <c r="M10" s="254"/>
      <c r="N10" s="204" t="str">
        <f ca="1">INDEX(Index!$M$15:$V$26,MATCH(F10,Index!$L$15:$L$26,0),MATCH($J$4,Index!$M$14:$V$14,0))</f>
        <v>Déité Noble</v>
      </c>
      <c r="O10" s="192" t="str">
        <f ca="1">IF(AND($H10="Sujet",OR($G10="___",$G10="_o_")),Index!B24,IF(AND($H10="Sujet",OR($G10="_  _",$G10="_x_")),Index!C24,""))</f>
        <v/>
      </c>
      <c r="P10" s="113" t="s">
        <v>230</v>
      </c>
      <c r="Q10" s="11" t="s">
        <v>231</v>
      </c>
      <c r="R10" s="11" t="s">
        <v>232</v>
      </c>
      <c r="S10" s="114" t="s">
        <v>233</v>
      </c>
      <c r="T10" s="113" t="s">
        <v>234</v>
      </c>
      <c r="U10" s="11" t="s">
        <v>235</v>
      </c>
      <c r="V10" s="11" t="s">
        <v>236</v>
      </c>
      <c r="W10" s="115" t="s">
        <v>237</v>
      </c>
    </row>
    <row r="11" spans="1:23" s="3" customFormat="1" ht="34.950000000000003" customHeight="1" x14ac:dyDescent="0.3">
      <c r="A11" s="154">
        <v>0</v>
      </c>
      <c r="B11" s="185" t="str">
        <f>IF(AND(G11&lt;&gt;"",G13&lt;&gt;""),INDEX(Index!L77:S77,1,MATCH(IF(G11="_o_",REPLACE(G11,1,3,"___"),IF(G11="_x_",REPLACE(G11,1,3,"_  _"),G11))&amp;IF(G12="_o_",REPLACE(G12,1,3,"___"),IF(G12="_x_",REPLACE(G12,1,3,"_  _"),G12))&amp;IF(G13="_o_",REPLACE(G13,1,3,"___"),IF(G13="_x_",REPLACE(G13,1,3,"_  _"),G13)),Index!$L$76:$S$76,0)),"")</f>
        <v>Geng</v>
      </c>
      <c r="C11" s="186" t="str">
        <f t="shared" ca="1" si="0"/>
        <v>Chen</v>
      </c>
      <c r="D11" s="182" t="str">
        <f ca="1">IF(INDIRECT("Hexagrammes!D"&amp;SUM(ROW(INDEX(Hexagrammes!$B$2:$B$450,MATCH($F$6,Hexagrammes!$B$2:$B$450,0))),3))="","",INDIRECT("Hexagrammes!D"&amp;SUM(ROW(INDEX(Hexagrammes!$B$2:$B$450,MATCH($F$6,Hexagrammes!$B$2:$B$450,0))),3)))</f>
        <v/>
      </c>
      <c r="E11" s="185" t="str" cm="1">
        <f t="array" aca="1" ref="E11" ca="1">IF($F$6&lt;&gt;"",INDIRECT("Hexagrammes!E"&amp;SUM(ROW(INDEX(Hexagrammes!$B$2:$B$450,MATCH($F$6,Hexagrammes!$B$2:$B$450,0))),3)),"")</f>
        <v>G</v>
      </c>
      <c r="F11" s="186" t="str" cm="1">
        <f t="array" aca="1" ref="F11" ca="1">IF($F$6&lt;&gt;"",INDIRECT("Hexagrammes!F"&amp;SUM(ROW(INDEX(Hexagrammes!$B$2:$B$450,MATCH($F$6,Hexagrammes!$B$2:$B$450,0))),3)),"")</f>
        <v>cn</v>
      </c>
      <c r="G11" s="9" t="str">
        <f t="shared" si="1"/>
        <v>_x_</v>
      </c>
      <c r="H11" s="19" t="str" cm="1">
        <f t="array" aca="1" ref="H11" ca="1">IF($F$6&lt;&gt;"",IF(INDIRECT("Hexagrammes!H"&amp;SUM(ROW(INDEX(Hexagrammes!$B$2:$B$450,MATCH($F$6,Hexagrammes!$B$2:$B$450,0))),3))="","",INDIRECT("Hexagrammes!H"&amp;SUM(ROW(INDEX(Hexagrammes!$B$2:$B$450,MATCH($F$6,Hexagrammes!$B$2:$B$450,0))),3))),IF(INDIRECT("Hexagrammes!H"&amp;SUM(ROW(INDEX(Hexagrammes!$B$2:$B$450,MATCH($K$6,Hexagrammes!$B$2:$B$450,0))),3))="","",INDIRECT("Hexagrammes!H"&amp;SUM(ROW(INDEX(Hexagrammes!$B$2:$B$450,MATCH($K$6,Hexagrammes!$B$2:$B$450,0))),3))))</f>
        <v>Sujet</v>
      </c>
      <c r="I11" s="178" t="str" cm="1">
        <f t="array" aca="1" ref="I11" ca="1">IF(J11&lt;&gt;"",IF(ISNA(LEFT(INDIRECT("D"&amp;ROW(INDEX($D$8:$D$13,MATCH("*" &amp;J11,$D$8:$D$13,0)))),FIND(" ",INDIRECT("D"&amp;ROW(INDEX($D$8:$D$13,MATCH("*"&amp;J11,$D$8:$D$13,0)))))-1)),IF(ISNA(INDIRECT("F"&amp;ROW(INDEX($F$8:$F$13,MATCH(J11,$F$8:$F$13,0))))),IF(J11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11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11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11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11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11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11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11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11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11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11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11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11,$F$8:$F$13,0))))),LEFT(INDIRECT("D"&amp;ROW(INDEX($D$8:$D$13,MATCH("*"&amp;J11,$D$8:$D$13,0)))),FIND(" ",INDIRECT("D"&amp;ROW(INDEX($D$8:$D$13,MATCH("*"&amp;J11,$D$8:$D$13,0)))))-1)),"")</f>
        <v>G</v>
      </c>
      <c r="J11" s="231" t="str">
        <f t="array" aca="1" ref="J11" ca="1">IF($K$6&lt;&gt;"",INDIRECT("Hexagrammes!F"&amp;SUM(ROW(INDEX(Hexagrammes!$B$2:$B$450,MATCH($K$6,Hexagrammes!$B$2:$B$450,0))),3)),"")</f>
        <v>cn</v>
      </c>
      <c r="K11" s="228" t="str">
        <f t="shared" si="2"/>
        <v>___</v>
      </c>
      <c r="L11" s="253" t="str">
        <f ca="1">VLOOKUP(J4,Liu_Shou,4,TRUE)</f>
        <v>Scorpion jaune</v>
      </c>
      <c r="M11" s="254"/>
      <c r="N11" s="204" t="str">
        <f ca="1">INDEX(Index!$M$15:$V$26,MATCH(F11,Index!$L$15:$L$26,0),MATCH($J$4,Index!$M$14:$V$14,0))</f>
        <v>Porte Funeste</v>
      </c>
      <c r="O11" s="192" t="str">
        <f ca="1">IF(AND($H11="Sujet",OR($G11="___",$G11="_o_")),Index!B25,IF(AND($H11="Sujet",OR($G11="_  _",$G11="_x_")),Index!C25,""))</f>
        <v>s</v>
      </c>
      <c r="P11" s="113" t="s">
        <v>238</v>
      </c>
      <c r="Q11" s="11" t="s">
        <v>239</v>
      </c>
      <c r="R11" s="11" t="s">
        <v>240</v>
      </c>
      <c r="S11" s="114" t="s">
        <v>241</v>
      </c>
      <c r="T11" s="113" t="s">
        <v>242</v>
      </c>
      <c r="U11" s="11" t="s">
        <v>243</v>
      </c>
      <c r="V11" s="11" t="s">
        <v>244</v>
      </c>
      <c r="W11" s="115" t="s">
        <v>245</v>
      </c>
    </row>
    <row r="12" spans="1:23" s="3" customFormat="1" ht="34.950000000000003" customHeight="1" x14ac:dyDescent="0.3">
      <c r="A12" s="154">
        <v>0</v>
      </c>
      <c r="B12" s="178" t="str">
        <f>IF(AND(G11&lt;&gt;"",G13&lt;&gt;""),INDEX(Index!L77:S77,1,MATCH(IF(G11="_o_",REPLACE(G11,1,3,"___"),IF(G11="_x_",REPLACE(G11,1,3,"_  _"),G11))&amp;IF(G12="_o_",REPLACE(G12,1,3,"___"),IF(G12="_x_",REPLACE(G12,1,3,"_  _"),G12))&amp;IF(G13="_o_",REPLACE(G13,1,3,"___"),IF(G13="_x_",REPLACE(G13,1,3,"_  _"),G13)),Index!$L$76:$S$76,0)),"")</f>
        <v>Geng</v>
      </c>
      <c r="C12" s="187" t="str">
        <f t="shared" ca="1" si="0"/>
        <v>Yin</v>
      </c>
      <c r="D12" s="182" t="str">
        <f ca="1">IF(INDIRECT("Hexagrammes!D"&amp;SUM(ROW(INDEX(Hexagrammes!$B$2:$B$450,MATCH($F$6,Hexagrammes!$B$2:$B$450,0))),4))="","",INDIRECT("Hexagrammes!D"&amp;SUM(ROW(INDEX(Hexagrammes!$B$2:$B$450,MATCH($F$6,Hexagrammes!$B$2:$B$450,0))),4)))</f>
        <v/>
      </c>
      <c r="E12" s="178" t="str" cm="1">
        <f t="array" aca="1" ref="E12" ca="1">IF($F$6&lt;&gt;"",INDIRECT("Hexagrammes!E"&amp;SUM(ROW(INDEX(Hexagrammes!$B$2:$B$450,MATCH($F$6,Hexagrammes!$B$2:$B$450,0))),4)),"")</f>
        <v>B</v>
      </c>
      <c r="F12" s="187" t="str" cm="1">
        <f t="array" aca="1" ref="F12" ca="1">IF($F$6&lt;&gt;"",INDIRECT("Hexagrammes!F"&amp;SUM(ROW(INDEX(Hexagrammes!$B$2:$B$450,MATCH($F$6,Hexagrammes!$B$2:$B$450,0))),4)),"")</f>
        <v>y</v>
      </c>
      <c r="G12" s="9" t="str">
        <f t="shared" si="1"/>
        <v>_x_</v>
      </c>
      <c r="H12" s="19" t="str" cm="1">
        <f t="array" aca="1" ref="H12" ca="1">IF($F$6&lt;&gt;"",IF(INDIRECT("Hexagrammes!H"&amp;SUM(ROW(INDEX(Hexagrammes!$B$2:$B$450,MATCH($F$6,Hexagrammes!$B$2:$B$450,0))),4))="","",INDIRECT("Hexagrammes!H"&amp;SUM(ROW(INDEX(Hexagrammes!$B$2:$B$450,MATCH($F$6,Hexagrammes!$B$2:$B$450,0))),4))),IF(INDIRECT("Hexagrammes!H"&amp;SUM(ROW(INDEX(Hexagrammes!$B$2:$B$450,MATCH($K$6,Hexagrammes!$B$2:$B$450,0))),4))="","",INDIRECT("Hexagrammes!H"&amp;SUM(ROW(INDEX(Hexagrammes!$B$2:$B$450,MATCH($K$6,Hexagrammes!$B$2:$B$450,0))),4))))</f>
        <v/>
      </c>
      <c r="I12" s="178" t="str" cm="1">
        <f t="array" aca="1" ref="I12" ca="1">IF(J12&lt;&gt;"",IF(ISNA(LEFT(INDIRECT("D"&amp;ROW(INDEX($D$8:$D$13,MATCH("*" &amp;J12,$D$8:$D$13,0)))),FIND(" ",INDIRECT("D"&amp;ROW(INDEX($D$8:$D$13,MATCH("*"&amp;J12,$D$8:$D$13,0)))))-1)),IF(ISNA(INDIRECT("F"&amp;ROW(INDEX($F$8:$F$13,MATCH(J12,$F$8:$F$13,0))))),IF(J12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12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12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12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12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12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12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12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12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12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12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12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12,$F$8:$F$13,0))))),LEFT(INDIRECT("D"&amp;ROW(INDEX($D$8:$D$13,MATCH("*"&amp;J12,$D$8:$D$13,0)))),FIND(" ",INDIRECT("D"&amp;ROW(INDEX($D$8:$D$13,MATCH("*"&amp;J12,$D$8:$D$13,0)))))-1)),"")</f>
        <v>B</v>
      </c>
      <c r="J12" s="231" t="str">
        <f t="array" aca="1" ref="J12" ca="1">IF($K$6&lt;&gt;"",INDIRECT("Hexagrammes!F"&amp;SUM(ROW(INDEX(Hexagrammes!$B$2:$B$450,MATCH($K$6,Hexagrammes!$B$2:$B$450,0))),4)),"")</f>
        <v>y</v>
      </c>
      <c r="K12" s="228" t="str">
        <f t="shared" si="2"/>
        <v>___</v>
      </c>
      <c r="L12" s="253" t="str">
        <f ca="1">VLOOKUP(J4,Liu_Shou,3,TRUE)</f>
        <v>Phénix rouge</v>
      </c>
      <c r="M12" s="254"/>
      <c r="N12" s="204" t="str">
        <f ca="1">INDEX(Index!$M$15:$V$26,MATCH(F12,Index!$L$15:$L$26,0),MATCH($J$4,Index!$M$14:$V$14,0))</f>
        <v>Grand Duc</v>
      </c>
      <c r="O12" s="192" t="str">
        <f ca="1">IF(AND($H12="Sujet",OR($G12="___",$G12="_o_")),Index!B26,IF(AND($H12="Sujet",OR($G12="_  _",$G12="_x_")),Index!C26,""))</f>
        <v/>
      </c>
      <c r="P12" s="113" t="s">
        <v>246</v>
      </c>
      <c r="Q12" s="11" t="s">
        <v>247</v>
      </c>
      <c r="R12" s="11" t="s">
        <v>248</v>
      </c>
      <c r="S12" s="114" t="s">
        <v>249</v>
      </c>
      <c r="T12" s="113" t="s">
        <v>250</v>
      </c>
      <c r="U12" s="11" t="s">
        <v>251</v>
      </c>
      <c r="V12" s="11" t="s">
        <v>252</v>
      </c>
      <c r="W12" s="115" t="s">
        <v>253</v>
      </c>
    </row>
    <row r="13" spans="1:23" s="3" customFormat="1" ht="34.950000000000003" customHeight="1" thickBot="1" x14ac:dyDescent="0.35">
      <c r="A13" s="155">
        <v>1</v>
      </c>
      <c r="B13" s="188" t="str">
        <f>IF(AND(G11&lt;&gt;"",G13&lt;&gt;""),INDEX(Index!L77:S77,1,MATCH(IF(G11="_o_",REPLACE(G11,1,3,"___"),IF(G11="_x_",REPLACE(G11,1,3,"_  _"),G11))&amp;IF(G12="_o_",REPLACE(G12,1,3,"___"),IF(G12="_x_",REPLACE(G12,1,3,"_  _"),G12))&amp;IF(G13="_o_",REPLACE(G13,1,3,"___"),IF(G13="_x_",REPLACE(G13,1,3,"_  _"),G13)),Index!$L$76:$S$76,0)),"")</f>
        <v>Geng</v>
      </c>
      <c r="C13" s="189" t="str">
        <f t="shared" ca="1" si="0"/>
        <v>Zi</v>
      </c>
      <c r="D13" s="195" t="str">
        <f ca="1">IF(INDIRECT("Hexagrammes!D"&amp;SUM(ROW(INDEX(Hexagrammes!$B$2:$B$450,MATCH($F$6,Hexagrammes!$B$2:$B$450,0))),5))="","",INDIRECT("Hexagrammes!D"&amp;SUM(ROW(INDEX(Hexagrammes!$B$2:$B$450,MATCH($F$6,Hexagrammes!$B$2:$B$450,0))),5)))</f>
        <v/>
      </c>
      <c r="E13" s="188" t="str" cm="1">
        <f t="array" aca="1" ref="E13" ca="1">IF($F$6&lt;&gt;"",INDIRECT("Hexagrammes!E"&amp;SUM(ROW(INDEX(Hexagrammes!$B$2:$B$450,MATCH($F$6,Hexagrammes!$B$2:$B$450,0))),5)),"")</f>
        <v>P</v>
      </c>
      <c r="F13" s="189" t="str" cm="1">
        <f t="array" aca="1" ref="F13" ca="1">IF($F$6&lt;&gt;"",INDIRECT("Hexagrammes!F"&amp;SUM(ROW(INDEX(Hexagrammes!$B$2:$B$450,MATCH($F$6,Hexagrammes!$B$2:$B$450,0))),5)),"")</f>
        <v>t</v>
      </c>
      <c r="G13" s="98" t="str">
        <f t="shared" si="1"/>
        <v>___</v>
      </c>
      <c r="H13" s="20" t="str" cm="1">
        <f t="array" aca="1" ref="H13" ca="1">IF($F$6&lt;&gt;"",IF(INDIRECT("Hexagrammes!H"&amp;SUM(ROW(INDEX(Hexagrammes!$B$2:$B$450,MATCH($F$6,Hexagrammes!$B$2:$B$450,0))),5))="","",INDIRECT("Hexagrammes!H"&amp;SUM(ROW(INDEX(Hexagrammes!$B$2:$B$450,MATCH($F$6,Hexagrammes!$B$2:$B$450,0))),5))),IF(INDIRECT("Hexagrammes!H"&amp;SUM(ROW(INDEX(Hexagrammes!$B$2:$B$450,MATCH($K$6,Hexagrammes!$B$2:$B$450,0))),5))="","",INDIRECT("Hexagrammes!H"&amp;SUM(ROW(INDEX(Hexagrammes!$B$2:$B$450,MATCH($K$6,Hexagrammes!$B$2:$B$450,0))),5))))</f>
        <v/>
      </c>
      <c r="I13" s="247" t="str">
        <f ca="1">IF(J13&lt;&gt;"",IF(ISNA(LEFT(INDIRECT("D"&amp;ROW(INDEX($D$8:$D$13,MATCH("*" &amp;J13,$D$8:$D$13,0)))),FIND(" ",INDIRECT("D"&amp;ROW(INDEX($D$8:$D$13,MATCH("*"&amp;J13,$D$8:$D$13,0)))))-1)),IF(ISNA(INDIRECT("F"&amp;ROW(INDEX($F$8:$F$13,MATCH(J13,$F$8:$F$13,0))))),IF(J13="y",IF(ISNA(INDIRECT("E"&amp;ROW(INDEX($F$8:$F$13,MATCH("m",$F$8:$F$13,0))))),LEFT(INDIRECT("D"&amp;ROW(INDEX($D$8:$D$13,MATCH("*m",$D$8:$D$13,0)))),FIND(" ",INDIRECT("D"&amp;ROW(INDEX($D$8:$D$13,MATCH("*m",$D$8:$D$13,0)))))-1),INDIRECT("E"&amp;ROW(INDEX($F$8:$F$13,MATCH("m",$F$8:$F$13,0))))),IF(J13="m",IF(ISNA(INDIRECT("E"&amp;ROW(INDEX($F$8:$F$13,MATCH("y",$F$8:$F$13,0))))),LEFT(INDIRECT("D"&amp;ROW(INDEX($D$8:$D$13,MATCH("*y",$D$8:$D$13,0)))),FIND(" ",INDIRECT("D"&amp;ROW(INDEX($D$8:$D$13,MATCH("*y",$D$8:$D$13,0)))))-1),INDIRECT("E"&amp;ROW(INDEX($F$8:$F$13,MATCH("y",$F$8:$F$13,0))))),IF(J13="s",IF(ISNA(INDIRECT("E"&amp;ROW(INDEX($F$8:$F$13,MATCH("yo",$F$8:$F$13,0))))),LEFT(INDIRECT("D"&amp;ROW(INDEX($D$8:$D$13,MATCH("*yo",$D$8:$D$13,0)))),FIND(" ",INDIRECT("D"&amp;ROW(INDEX($D$8:$D$13,MATCH("*yo",$D$8:$D$13,0)))))-1),INDIRECT("E"&amp;ROW(INDEX($F$8:$F$13,MATCH("yo",$F$8:$F$13,0))))),IF(J13="yo",IF(ISNA(INDIRECT("E"&amp;ROW(INDEX($F$8:$F$13,MATCH("s",$F$8:$F$13,0))))),LEFT(INDIRECT("D"&amp;ROW(INDEX($D$8:$D$13,MATCH("*s",$D$8:$D$13,0)))),FIND(" ",INDIRECT("D"&amp;ROW(INDEX($D$8:$D$13,MATCH("*s",$D$8:$D$13,0)))))-1),INDIRECT("E"&amp;ROW(INDEX($F$8:$F$13,MATCH("s",$F$8:$F$13,0))))),IF(J13="e",IF(ISNA(INDIRECT("E"&amp;ROW(INDEX($F$8:$F$13,MATCH("w",$F$8:$F$13,0))))),LEFT(INDIRECT("D"&amp;ROW(INDEX($D$8:$D$13,MATCH("*w",$D$8:$D$13,0)))),FIND(" ",INDIRECT("D"&amp;ROW(INDEX($D$8:$D$13,MATCH("*w",$D$8:$D$13,0)))))-1),INDIRECT("E"&amp;ROW(INDEX($F$8:$F$13,MATCH("w",$F$8:$F$13,0))))),IF(J13="w",IF(ISNA(INDIRECT("E"&amp;ROW(INDEX($F$8:$F$13,MATCH("e",$F$8:$F$13,0))))),LEFT(INDIRECT("D"&amp;ROW(INDEX($D$8:$D$13,MATCH("*e",$D$8:$D$13,0)))),FIND(" ",INDIRECT("D"&amp;ROW(INDEX($D$8:$D$13,MATCH("*e",$D$8:$D$13,0)))))-1),INDIRECT("E"&amp;ROW(INDEX($F$8:$F$13,MATCH("e",$F$8:$F$13,0))))),IF(J13="h",IF(ISNA(INDIRECT("E"&amp;ROW(INDEX($F$8:$F$13,MATCH("t",$F$8:$F$13,0))))),LEFT(INDIRECT("D"&amp;ROW(INDEX($D$8:$D$13,MATCH("*t",$D$8:$D$13,0)))),FIND(" ",INDIRECT("D"&amp;ROW(INDEX($D$8:$D$13,MATCH("*t",$D$8:$D$13,0)))))-1),INDIRECT("E"&amp;ROW(INDEX($F$8:$F$13,MATCH("t",$F$8:$F$13,0))))),IF(J13="t",IF(ISNA(INDIRECT("E"&amp;ROW(INDEX($F$8:$F$13,MATCH("h",$F$8:$F$13,0))))),LEFT(INDIRECT("D"&amp;ROW(INDEX($D$8:$D$13,MATCH("*h",$D$8:$D$13,0)))),FIND(" ",INDIRECT("D"&amp;ROW(INDEX($D$8:$D$13,MATCH("*h",$D$8:$D$13,0)))))-1),INDIRECT("E"&amp;ROW(INDEX($F$8:$F$13,MATCH("h",$F$8:$F$13,0))))),IF(J13="sh",IF(ISNA(INDIRECT("E"&amp;ROW(INDEX($F$8:$F$13,MATCH("cn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cn",$F$8:$F$13,0))))),IF(J13="cn",IF(ISNA(INDIRECT("E"&amp;ROW(INDEX($F$8:$F$13,MATCH("sh",$F$8:$F$13,0))))),IF(ISNA(INDIRECT("E"&amp;ROW(INDEX($F$8:$F$13,MATCH("c",$F$8:$F$13,0))))),IF(ISNA(INDIRECT("E"&amp;ROW(INDEX($F$8:$F$13,MATCH("wa",$F$8:$F$13,0))))),"",INDIRECT("E"&amp;ROW(INDEX($F$8:$F$13,MATCH("wa",$F$8:$F$13,0))))),INDIRECT("E"&amp;ROW(INDEX($F$8:$F$13,MATCH("c",$F$8:$F$13,0))))),INDIRECT("E"&amp;ROW(INDEX($F$8:$F$13,MATCH("sh",$F$8:$F$13,0))))),IF(J13="c",IF(ISNA(INDIRECT("E"&amp;ROW(INDEX($F$8:$F$13,MATCH("sh",$F$8:$F$13,0))))),IF(ISNA(INDIRECT("E"&amp;ROW(INDEX($F$8:$F$13,MATCH("cn",$F$8:$F$13,0))))),IF(ISNA(INDIRECT("E"&amp;ROW(INDEX($F$8:$F$13,MATCH("wa",$F$8:$F$13,0))))),"",INDIRECT("E"&amp;ROW(INDEX($F$8:$F$13,MATCH("wa",$F$8:$F$13,0))))),INDIRECT("E"&amp;ROW(INDEX($F$8:$F$13,MATCH("cn",$F$8:$F$13,0))))),INDIRECT("E"&amp;ROW(INDEX($F$8:$F$13,MATCH("sh",$F$8:$F$13,0))))),IF(J13="wa",IF(ISNA(INDIRECT("E"&amp;ROW(INDEX($F$8:$F$13,MATCH("sh",$F$8:$F$13,0))))),IF(ISNA(INDIRECT("E"&amp;ROW(INDEX($F$8:$F$13,MATCH("cn",$F$8:$F$13,0))))),IF(ISNA(INDIRECT("E"&amp;ROW(INDEX($F$8:$F$13,MATCH("c",$F$8:$F$13,0))))),"",INDIRECT("E"&amp;ROW(INDEX($F$8:$F$13,MATCH("c",$F$8:$F$13,0))))),INDIRECT("E"&amp;ROW(INDEX($F$8:$F$13,MATCH("cn",$F$8:$F$13,0))))),INDIRECT("E"&amp;ROW(INDEX($F$8:$F$13,MATCH("sh",$F$8:$F$13,0))))),"")))))))))))),INDIRECT("E"&amp;ROW(INDEX($F$8:$F$13,MATCH(J13,$F$8:$F$13,0))))),LEFT(INDIRECT("D"&amp;ROW(INDEX($D$8:$D$13,MATCH("*"&amp;J13,$D$8:$D$13,0)))),FIND(" ",INDIRECT("D"&amp;ROW(INDEX($D$8:$D$13,MATCH("*"&amp;J13,$D$8:$D$13,0)))))-1)),"")</f>
        <v>P</v>
      </c>
      <c r="J13" s="232" t="str">
        <f t="array" aca="1" ref="J13" ca="1">IF($K$6&lt;&gt;"",INDIRECT("Hexagrammes!F"&amp;SUM(ROW(INDEX(Hexagrammes!$B$2:$B$450,MATCH($K$6,Hexagrammes!$B$2:$B$450,0))),5)),"")</f>
        <v>t</v>
      </c>
      <c r="K13" s="229" t="str">
        <f t="shared" si="2"/>
        <v>___</v>
      </c>
      <c r="L13" s="255" t="str">
        <f ca="1">VLOOKUP(J4,Liu_Shou,2,TRUE)</f>
        <v>Dragon vert</v>
      </c>
      <c r="M13" s="256"/>
      <c r="N13" s="205" t="str">
        <f ca="1">INDEX(Index!$M$15:$V$26,MATCH(F13,Index!$L$15:$L$26,0),MATCH($J$4,Index!$M$14:$V$14,0))</f>
        <v>Visiteur Funeste</v>
      </c>
      <c r="O13" s="192" t="str">
        <f ca="1">IF(AND($H13="Sujet",OR($G13="___",$G13="_o_")),Index!B27,IF(AND($H13="Sujet",OR($G13="_  _",$G13="_x_")),Index!C27,""))</f>
        <v/>
      </c>
      <c r="P13" s="113" t="s">
        <v>254</v>
      </c>
      <c r="Q13" s="11" t="s">
        <v>255</v>
      </c>
      <c r="R13" s="11" t="s">
        <v>256</v>
      </c>
      <c r="S13" s="114" t="s">
        <v>257</v>
      </c>
      <c r="T13" s="113" t="s">
        <v>258</v>
      </c>
      <c r="U13" s="11" t="s">
        <v>259</v>
      </c>
      <c r="V13" s="11" t="s">
        <v>260</v>
      </c>
      <c r="W13" s="115" t="s">
        <v>261</v>
      </c>
    </row>
    <row r="14" spans="1:23" s="3" customFormat="1" ht="34.950000000000003" customHeight="1" thickBot="1" x14ac:dyDescent="0.35">
      <c r="A14" s="4"/>
      <c r="B14" s="4"/>
      <c r="C14" s="4"/>
      <c r="D14" s="190"/>
      <c r="E14" s="138" t="str">
        <f ca="1">IF($F$6&lt;&gt;"",IF(INDIRECT("Hexagrammes!C"&amp;ROW(INDEX(Hexagrammes!$B$2:$B$450,MATCH($F$6,Hexagrammes!$B$2:$B$450,0))))="","",INDIRECT("Hexagrammes!C"&amp;ROW(INDEX(Hexagrammes!$B$2:$B$450,MATCH($F$6,Hexagrammes!$B$2:$B$450,0))))),"")</f>
        <v>RETOUR</v>
      </c>
      <c r="F14" s="139"/>
      <c r="G14" s="140"/>
      <c r="H14" s="137"/>
      <c r="I14" s="248"/>
      <c r="J14" s="230" t="str">
        <f ca="1">IF(K6&lt;&gt;"",IF(INDIRECT("Hexagrammes!C"&amp;ROW(INDEX(Hexagrammes!$B$2:$B$450,MATCH($K$6,Hexagrammes!$B$2:$B$450,0))))="","",INDIRECT("Hexagrammes!C"&amp;ROW(INDEX(Hexagrammes!$B$2:$B$450,MATCH($K$6,Hexagrammes!$B$2:$B$450,0))))),"")</f>
        <v>DEPART</v>
      </c>
      <c r="K14" s="139"/>
      <c r="L14" s="139"/>
      <c r="M14" s="140"/>
      <c r="P14" s="116" t="s">
        <v>262</v>
      </c>
      <c r="Q14" s="117" t="s">
        <v>263</v>
      </c>
      <c r="R14" s="117" t="s">
        <v>264</v>
      </c>
      <c r="S14" s="118" t="s">
        <v>265</v>
      </c>
      <c r="T14" s="116" t="s">
        <v>266</v>
      </c>
      <c r="U14" s="117" t="s">
        <v>267</v>
      </c>
      <c r="V14" s="117" t="s">
        <v>268</v>
      </c>
      <c r="W14" s="119" t="s">
        <v>269</v>
      </c>
    </row>
    <row r="15" spans="1:23" ht="28.05" customHeight="1" thickBot="1" x14ac:dyDescent="0.4"/>
    <row r="16" spans="1:23" ht="34.950000000000003" customHeight="1" thickBot="1" x14ac:dyDescent="0.4">
      <c r="A16" s="215" t="s">
        <v>270</v>
      </c>
      <c r="B16" s="216"/>
      <c r="C16" s="216"/>
      <c r="D16" s="217"/>
      <c r="E16" s="217"/>
      <c r="F16" s="217"/>
      <c r="G16" s="217"/>
      <c r="H16" s="217"/>
      <c r="I16" s="218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22"/>
    </row>
    <row r="17" spans="1:23" s="3" customFormat="1" ht="34.950000000000003" customHeight="1" x14ac:dyDescent="0.3">
      <c r="A17" s="221" t="s">
        <v>358</v>
      </c>
      <c r="B17" s="212">
        <f ca="1">INDEX(Index!M29:V40,MATCH(C8,Index!L29:L40,0),MATCH(B8,Index!M28:V28,0))</f>
        <v>22</v>
      </c>
      <c r="C17" s="213" t="str">
        <f t="shared" ref="C17:C22" ca="1" si="3">VLOOKUP(B17,Na_Yin,2,FALSE)</f>
        <v>L'eau du Fleuve Céleste</v>
      </c>
      <c r="D17" s="214"/>
      <c r="E17" s="214"/>
      <c r="F17" s="207" t="str">
        <f ca="1">VLOOKUP(B17,Na_Yin,4,FALSE)</f>
        <v>Pleine lune, pluie, scintillement à la surface de l’eau, chute d’eau, château d’eau</v>
      </c>
      <c r="G17" s="208"/>
      <c r="H17" s="209"/>
      <c r="I17" s="208"/>
      <c r="J17" s="208"/>
      <c r="K17" s="208"/>
      <c r="L17" s="208"/>
      <c r="M17" s="208"/>
      <c r="N17" s="208"/>
      <c r="O17" s="208"/>
      <c r="P17" s="208"/>
      <c r="Q17" s="210"/>
      <c r="R17" s="208"/>
      <c r="S17" s="208"/>
      <c r="T17" s="208"/>
      <c r="U17" s="208"/>
      <c r="V17" s="208"/>
      <c r="W17" s="211"/>
    </row>
    <row r="18" spans="1:23" s="3" customFormat="1" ht="34.950000000000003" customHeight="1" x14ac:dyDescent="0.3">
      <c r="A18" s="219" t="s">
        <v>359</v>
      </c>
      <c r="B18" s="141">
        <f ca="1">INDEX(Index!M29:V40,MATCH(C9,Index!L29:L40,0),MATCH(B9,Index!M28:V28,0))</f>
        <v>17</v>
      </c>
      <c r="C18" s="142" t="str">
        <f t="shared" ca="1" si="3"/>
        <v>Le feu sous la montagne</v>
      </c>
      <c r="D18" s="26"/>
      <c r="E18" s="28"/>
      <c r="F18" s="207" t="str">
        <f t="shared" ref="F18:F21" ca="1" si="4">VLOOKUP(B18,Na_Yin,4,FALSE)</f>
        <v>Incendie, éclairage public, feu de camp, chandelle allumée, torche, centrale thermique, four</v>
      </c>
      <c r="G18" s="208"/>
      <c r="H18" s="209"/>
      <c r="I18" s="208"/>
      <c r="J18" s="208"/>
      <c r="K18" s="208"/>
      <c r="L18" s="208"/>
      <c r="M18" s="208"/>
      <c r="N18" s="208"/>
      <c r="O18" s="208"/>
      <c r="P18" s="208"/>
      <c r="Q18" s="210"/>
      <c r="R18" s="208"/>
      <c r="S18" s="208"/>
      <c r="T18" s="208"/>
      <c r="U18" s="208"/>
      <c r="V18" s="208"/>
      <c r="W18" s="211"/>
    </row>
    <row r="19" spans="1:23" s="3" customFormat="1" ht="34.950000000000003" customHeight="1" x14ac:dyDescent="0.3">
      <c r="A19" s="219" t="s">
        <v>360</v>
      </c>
      <c r="B19" s="141">
        <f ca="1">INDEX(Index!M29:V40,MATCH(C10,Index!L29:L40,0),MATCH(B10,Index!M28:V28,0))</f>
        <v>12</v>
      </c>
      <c r="C19" s="143" t="str">
        <f t="shared" ca="1" si="3"/>
        <v>La terre sur les toits</v>
      </c>
      <c r="D19" s="144"/>
      <c r="E19" s="145"/>
      <c r="F19" s="146" t="str">
        <f t="shared" ca="1" si="4"/>
        <v>Monticule, poterie, plaines, carreau de céramique, maison, décorations, publicités, tombe ou mausolée, gros oeuvre</v>
      </c>
      <c r="G19" s="145"/>
      <c r="H19" s="144"/>
      <c r="I19" s="145"/>
      <c r="J19" s="145"/>
      <c r="K19" s="145"/>
      <c r="L19" s="145"/>
      <c r="M19" s="145"/>
      <c r="N19" s="145"/>
      <c r="O19" s="145"/>
      <c r="P19" s="145"/>
      <c r="Q19" s="147"/>
      <c r="R19" s="145"/>
      <c r="S19" s="145"/>
      <c r="T19" s="145"/>
      <c r="U19" s="145"/>
      <c r="V19" s="145"/>
      <c r="W19" s="148"/>
    </row>
    <row r="20" spans="1:23" s="3" customFormat="1" ht="34.950000000000003" customHeight="1" x14ac:dyDescent="0.3">
      <c r="A20" s="219" t="s">
        <v>361</v>
      </c>
      <c r="B20" s="141">
        <f ca="1">INDEX(Index!M29:V40,MATCH(C11,Index!L29:L40,0),MATCH(B11,Index!M28:V28,0))</f>
        <v>9</v>
      </c>
      <c r="C20" s="142" t="str">
        <f t="shared" ca="1" si="3"/>
        <v>L'or des chandeliers blancs</v>
      </c>
      <c r="D20" s="26"/>
      <c r="E20" s="28"/>
      <c r="F20" s="146" t="str">
        <f t="shared" ca="1" si="4"/>
        <v>Étain, cire, jade, minerai, scalpel, sécurité, fausse monnaie, produits cosmétiques, arme factice, produits chimiques</v>
      </c>
      <c r="G20" s="145"/>
      <c r="H20" s="144"/>
      <c r="I20" s="145"/>
      <c r="J20" s="145"/>
      <c r="K20" s="145"/>
      <c r="L20" s="145"/>
      <c r="M20" s="145"/>
      <c r="N20" s="145"/>
      <c r="O20" s="145"/>
      <c r="P20" s="145"/>
      <c r="Q20" s="147"/>
      <c r="R20" s="145"/>
      <c r="S20" s="145"/>
      <c r="T20" s="145"/>
      <c r="U20" s="145"/>
      <c r="V20" s="145"/>
      <c r="W20" s="148"/>
    </row>
    <row r="21" spans="1:23" s="3" customFormat="1" ht="34.950000000000003" customHeight="1" x14ac:dyDescent="0.3">
      <c r="A21" s="219" t="s">
        <v>362</v>
      </c>
      <c r="B21" s="141">
        <f ca="1">INDEX(Index!M29:V40,MATCH(C12,Index!L29:L40,0),MATCH(B12,Index!M28:V28,0))</f>
        <v>14</v>
      </c>
      <c r="C21" s="143" t="str">
        <f t="shared" ca="1" si="3"/>
        <v>Le bois des conifères</v>
      </c>
      <c r="D21" s="144"/>
      <c r="E21" s="145"/>
      <c r="F21" s="146" t="str">
        <f t="shared" ca="1" si="4"/>
        <v>Conifère, pylône, tour métallique, cimetière militaire, longévité, force, rigueur, au bureau</v>
      </c>
      <c r="G21" s="145"/>
      <c r="H21" s="144"/>
      <c r="I21" s="145"/>
      <c r="J21" s="145"/>
      <c r="K21" s="145"/>
      <c r="L21" s="145"/>
      <c r="M21" s="145"/>
      <c r="N21" s="145"/>
      <c r="O21" s="145"/>
      <c r="P21" s="145"/>
      <c r="Q21" s="147"/>
      <c r="R21" s="145"/>
      <c r="S21" s="145"/>
      <c r="T21" s="145"/>
      <c r="U21" s="145"/>
      <c r="V21" s="145"/>
      <c r="W21" s="148"/>
    </row>
    <row r="22" spans="1:23" s="3" customFormat="1" ht="34.950000000000003" customHeight="1" thickBot="1" x14ac:dyDescent="0.35">
      <c r="A22" s="220" t="s">
        <v>363</v>
      </c>
      <c r="B22" s="149">
        <f ca="1">INDEX(Index!M29:V40,MATCH(C13,Index!L29:L40,0),MATCH(B13,Index!M28:V28,0))</f>
        <v>19</v>
      </c>
      <c r="C22" s="150" t="str">
        <f t="shared" ca="1" si="3"/>
        <v>Terre sur les murs</v>
      </c>
      <c r="D22" s="151"/>
      <c r="E22" s="152"/>
      <c r="F22" s="198" t="str">
        <f ca="1">VLOOKUP(B22,Na_Yin,4,FALSE)</f>
        <v>Maison, mur, tombeau, rénovation, peinture suspendue au mur, bandit, ne rien faire, s’occuper de ses affaires, publicité extérieure, fenêtre (si vide ou dans le trigramme supérieur)</v>
      </c>
      <c r="G22" s="199"/>
      <c r="H22" s="200"/>
      <c r="I22" s="199"/>
      <c r="J22" s="199"/>
      <c r="K22" s="199"/>
      <c r="L22" s="199"/>
      <c r="M22" s="199"/>
      <c r="N22" s="199"/>
      <c r="O22" s="199"/>
      <c r="P22" s="199"/>
      <c r="Q22" s="201"/>
      <c r="R22" s="199"/>
      <c r="S22" s="199"/>
      <c r="T22" s="199"/>
      <c r="U22" s="199"/>
      <c r="V22" s="199"/>
      <c r="W22" s="202"/>
    </row>
    <row r="25" spans="1:23" ht="34.950000000000003" customHeight="1" x14ac:dyDescent="0.35">
      <c r="H25"/>
      <c r="J25" s="233"/>
      <c r="K25" s="233"/>
    </row>
    <row r="26" spans="1:23" ht="34.950000000000003" customHeight="1" x14ac:dyDescent="0.35">
      <c r="H26"/>
    </row>
    <row r="27" spans="1:23" ht="34.950000000000003" customHeight="1" x14ac:dyDescent="0.35">
      <c r="H27"/>
    </row>
    <row r="28" spans="1:23" ht="34.950000000000003" customHeight="1" x14ac:dyDescent="0.35">
      <c r="H28"/>
    </row>
    <row r="29" spans="1:23" ht="34.950000000000003" customHeight="1" x14ac:dyDescent="0.35">
      <c r="H29"/>
    </row>
    <row r="30" spans="1:23" ht="34.950000000000003" customHeight="1" x14ac:dyDescent="0.35">
      <c r="H30"/>
    </row>
    <row r="31" spans="1:23" ht="34.950000000000003" customHeight="1" x14ac:dyDescent="0.35">
      <c r="H31"/>
    </row>
    <row r="32" spans="1:23" ht="34.950000000000003" customHeight="1" x14ac:dyDescent="0.35">
      <c r="H32"/>
    </row>
    <row r="33" spans="8:8" ht="34.950000000000003" customHeight="1" x14ac:dyDescent="0.35">
      <c r="H33"/>
    </row>
    <row r="34" spans="8:8" ht="34.950000000000003" customHeight="1" x14ac:dyDescent="0.35">
      <c r="H34"/>
    </row>
    <row r="35" spans="8:8" ht="34.950000000000003" customHeight="1" x14ac:dyDescent="0.35">
      <c r="H35"/>
    </row>
    <row r="36" spans="8:8" ht="34.950000000000003" customHeight="1" x14ac:dyDescent="0.35">
      <c r="H36"/>
    </row>
  </sheetData>
  <mergeCells count="11">
    <mergeCell ref="D2:M2"/>
    <mergeCell ref="L11:M11"/>
    <mergeCell ref="L12:M12"/>
    <mergeCell ref="L13:M13"/>
    <mergeCell ref="D3:G3"/>
    <mergeCell ref="D4:G4"/>
    <mergeCell ref="I3:J3"/>
    <mergeCell ref="L7:M7"/>
    <mergeCell ref="L8:M8"/>
    <mergeCell ref="L9:M9"/>
    <mergeCell ref="L10:M10"/>
  </mergeCells>
  <conditionalFormatting sqref="F8:F13 J8:J13">
    <cfRule type="containsText" dxfId="35" priority="37" operator="containsText" text="c">
      <formula>NOT(ISERROR(SEARCH("c",F8)))</formula>
    </cfRule>
  </conditionalFormatting>
  <conditionalFormatting sqref="J8:J13 F8:F13">
    <cfRule type="containsText" dxfId="34" priority="38" operator="containsText" text="wa">
      <formula>NOT(ISERROR(SEARCH("wa",F8)))</formula>
    </cfRule>
    <cfRule type="containsText" dxfId="33" priority="39" operator="containsText" text="cn">
      <formula>NOT(ISERROR(SEARCH("cn",F8)))</formula>
    </cfRule>
    <cfRule type="containsText" dxfId="32" priority="40" operator="containsText" text="sh">
      <formula>NOT(ISERROR(SEARCH("sh",F8)))</formula>
    </cfRule>
    <cfRule type="containsText" dxfId="31" priority="41" operator="containsText" text="m">
      <formula>NOT(ISERROR(SEARCH("m",F8)))</formula>
    </cfRule>
    <cfRule type="cellIs" dxfId="0" priority="42" operator="equal">
      <formula>"y"</formula>
    </cfRule>
    <cfRule type="containsText" dxfId="30" priority="43" operator="containsText" text="yo">
      <formula>NOT(ISERROR(SEARCH("yo",F8)))</formula>
    </cfRule>
    <cfRule type="containsText" dxfId="29" priority="44" operator="containsText" text="s">
      <formula>NOT(ISERROR(SEARCH("s",F8)))</formula>
    </cfRule>
    <cfRule type="containsText" dxfId="28" priority="45" operator="containsText" text="w">
      <formula>NOT(ISERROR(SEARCH("w",F8)))</formula>
    </cfRule>
    <cfRule type="containsText" dxfId="27" priority="46" operator="containsText" text="e">
      <formula>NOT(ISERROR(SEARCH("e",F8)))</formula>
    </cfRule>
    <cfRule type="containsText" dxfId="26" priority="47" operator="containsText" text="t">
      <formula>NOT(ISERROR(SEARCH("t",F8)))</formula>
    </cfRule>
    <cfRule type="containsText" dxfId="25" priority="48" operator="containsText" text="h">
      <formula>NOT(ISERROR(SEARCH("h",F8)))</formula>
    </cfRule>
  </conditionalFormatting>
  <conditionalFormatting sqref="E8:E13">
    <cfRule type="expression" dxfId="24" priority="25">
      <formula>F8="sh"</formula>
    </cfRule>
    <cfRule type="expression" dxfId="23" priority="24">
      <formula>F8="c"</formula>
    </cfRule>
    <cfRule type="expression" dxfId="22" priority="23">
      <formula>F8="cn"</formula>
    </cfRule>
    <cfRule type="expression" dxfId="21" priority="22">
      <formula>F8="wa"</formula>
    </cfRule>
    <cfRule type="expression" dxfId="20" priority="21">
      <formula>F8="w"</formula>
    </cfRule>
    <cfRule type="expression" dxfId="19" priority="20">
      <formula>F8="e"</formula>
    </cfRule>
    <cfRule type="expression" dxfId="18" priority="19">
      <formula>F8="h"</formula>
    </cfRule>
    <cfRule type="expression" dxfId="17" priority="17">
      <formula>F8="t"</formula>
    </cfRule>
    <cfRule type="expression" dxfId="16" priority="16">
      <formula>F8="m"</formula>
    </cfRule>
    <cfRule type="expression" dxfId="15" priority="15">
      <formula>F8="y"</formula>
    </cfRule>
    <cfRule type="expression" dxfId="14" priority="14">
      <formula>F8="yo"</formula>
    </cfRule>
    <cfRule type="expression" dxfId="13" priority="13">
      <formula>F8="s"</formula>
    </cfRule>
  </conditionalFormatting>
  <conditionalFormatting sqref="I8:I13">
    <cfRule type="expression" dxfId="12" priority="12">
      <formula>J8="c"</formula>
    </cfRule>
    <cfRule type="expression" dxfId="11" priority="11">
      <formula>J8="cn"</formula>
    </cfRule>
    <cfRule type="expression" dxfId="10" priority="10">
      <formula>J8="sh"</formula>
    </cfRule>
    <cfRule type="expression" dxfId="9" priority="9">
      <formula>J8="wa"</formula>
    </cfRule>
    <cfRule type="expression" dxfId="8" priority="8">
      <formula>J8="w"</formula>
    </cfRule>
    <cfRule type="expression" dxfId="7" priority="7">
      <formula>J8="e"</formula>
    </cfRule>
    <cfRule type="expression" dxfId="6" priority="6">
      <formula>J8="m"</formula>
    </cfRule>
    <cfRule type="expression" dxfId="5" priority="5">
      <formula>J8="y"</formula>
    </cfRule>
    <cfRule type="expression" dxfId="4" priority="4">
      <formula>J8="h"</formula>
    </cfRule>
    <cfRule type="expression" dxfId="3" priority="3">
      <formula>J8="t"</formula>
    </cfRule>
    <cfRule type="expression" dxfId="2" priority="2">
      <formula>J8="s"</formula>
    </cfRule>
    <cfRule type="expression" dxfId="1" priority="1">
      <formula>J8="yo"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371"/>
  <sheetViews>
    <sheetView topLeftCell="I64" workbookViewId="0">
      <selection activeCell="N79" sqref="N79"/>
    </sheetView>
  </sheetViews>
  <sheetFormatPr baseColWidth="10" defaultColWidth="10.796875" defaultRowHeight="15.6" x14ac:dyDescent="0.3"/>
  <cols>
    <col min="1" max="3" width="11.796875" style="1" customWidth="1"/>
    <col min="4" max="4" width="10.796875" style="1"/>
    <col min="5" max="5" width="25.796875" style="1" bestFit="1" customWidth="1"/>
    <col min="6" max="6" width="5.19921875" style="1" bestFit="1" customWidth="1"/>
    <col min="7" max="7" width="4.5" style="1" bestFit="1" customWidth="1"/>
    <col min="8" max="8" width="12.19921875" style="1" bestFit="1" customWidth="1"/>
    <col min="9" max="11" width="10.796875" style="1"/>
    <col min="12" max="20" width="16" style="1" bestFit="1" customWidth="1"/>
    <col min="21" max="21" width="16" style="1" customWidth="1"/>
    <col min="22" max="22" width="16" style="1" bestFit="1" customWidth="1"/>
    <col min="23" max="16384" width="10.796875" style="1"/>
  </cols>
  <sheetData>
    <row r="1" spans="1:22" s="12" customFormat="1" x14ac:dyDescent="0.3">
      <c r="A1" s="13" t="s">
        <v>11</v>
      </c>
      <c r="B1" s="13" t="s">
        <v>57</v>
      </c>
      <c r="C1" s="14" t="s">
        <v>58</v>
      </c>
      <c r="E1" s="13" t="s">
        <v>13</v>
      </c>
      <c r="F1" s="13" t="s">
        <v>14</v>
      </c>
      <c r="G1" s="13" t="s">
        <v>15</v>
      </c>
      <c r="H1" s="13" t="s">
        <v>38</v>
      </c>
      <c r="I1" s="13" t="s">
        <v>49</v>
      </c>
      <c r="J1" s="13" t="s">
        <v>50</v>
      </c>
      <c r="L1" s="13" t="s">
        <v>38</v>
      </c>
      <c r="M1" s="13" t="s">
        <v>59</v>
      </c>
      <c r="N1" s="13" t="s">
        <v>60</v>
      </c>
      <c r="O1" s="13" t="s">
        <v>39</v>
      </c>
      <c r="P1" s="13" t="s">
        <v>40</v>
      </c>
      <c r="Q1" s="13" t="s">
        <v>61</v>
      </c>
      <c r="R1" s="13" t="s">
        <v>62</v>
      </c>
    </row>
    <row r="2" spans="1:22" x14ac:dyDescent="0.3">
      <c r="A2" s="11">
        <v>0</v>
      </c>
      <c r="B2" s="11" t="s">
        <v>8</v>
      </c>
      <c r="C2" s="11" t="s">
        <v>9</v>
      </c>
      <c r="D2" s="234"/>
      <c r="E2" s="15">
        <v>43466</v>
      </c>
      <c r="F2" s="16" t="s">
        <v>16</v>
      </c>
      <c r="G2" s="16" t="s">
        <v>17</v>
      </c>
      <c r="H2" s="16" t="s">
        <v>28</v>
      </c>
      <c r="I2" s="16" t="s">
        <v>39</v>
      </c>
      <c r="J2" s="16" t="s">
        <v>51</v>
      </c>
      <c r="L2" s="16"/>
      <c r="M2" s="16" t="s">
        <v>68</v>
      </c>
      <c r="N2" s="16" t="s">
        <v>67</v>
      </c>
      <c r="O2" s="16" t="s">
        <v>66</v>
      </c>
      <c r="P2" s="16" t="s">
        <v>65</v>
      </c>
      <c r="Q2" s="16" t="s">
        <v>64</v>
      </c>
      <c r="R2" s="16" t="s">
        <v>63</v>
      </c>
    </row>
    <row r="3" spans="1:22" x14ac:dyDescent="0.3">
      <c r="A3" s="11">
        <v>1</v>
      </c>
      <c r="B3" s="11" t="s">
        <v>9</v>
      </c>
      <c r="C3" s="11" t="s">
        <v>9</v>
      </c>
      <c r="E3" s="15">
        <v>43467</v>
      </c>
      <c r="F3" s="16" t="s">
        <v>16</v>
      </c>
      <c r="G3" s="16" t="s">
        <v>18</v>
      </c>
      <c r="H3" s="16" t="s">
        <v>31</v>
      </c>
      <c r="I3" s="16" t="s">
        <v>40</v>
      </c>
      <c r="J3" s="16" t="s">
        <v>51</v>
      </c>
      <c r="L3" s="16" t="s">
        <v>45</v>
      </c>
      <c r="M3" s="16" t="s">
        <v>69</v>
      </c>
      <c r="N3" s="16" t="s">
        <v>70</v>
      </c>
      <c r="O3" s="16" t="s">
        <v>71</v>
      </c>
      <c r="P3" s="16" t="s">
        <v>72</v>
      </c>
      <c r="Q3" s="16" t="s">
        <v>73</v>
      </c>
      <c r="R3" s="16" t="s">
        <v>74</v>
      </c>
    </row>
    <row r="4" spans="1:22" x14ac:dyDescent="0.3">
      <c r="A4" s="11">
        <v>2</v>
      </c>
      <c r="B4" s="11" t="s">
        <v>75</v>
      </c>
      <c r="C4" s="11" t="s">
        <v>75</v>
      </c>
      <c r="E4" s="15">
        <v>43468</v>
      </c>
      <c r="F4" s="16" t="s">
        <v>16</v>
      </c>
      <c r="G4" s="16" t="s">
        <v>16</v>
      </c>
      <c r="H4" s="16" t="s">
        <v>36</v>
      </c>
      <c r="I4" s="16" t="s">
        <v>41</v>
      </c>
      <c r="J4" s="16" t="s">
        <v>51</v>
      </c>
      <c r="L4" s="16" t="s">
        <v>46</v>
      </c>
      <c r="M4" s="16" t="s">
        <v>69</v>
      </c>
      <c r="N4" s="16" t="s">
        <v>70</v>
      </c>
      <c r="O4" s="16" t="s">
        <v>71</v>
      </c>
      <c r="P4" s="16" t="s">
        <v>72</v>
      </c>
      <c r="Q4" s="16" t="s">
        <v>73</v>
      </c>
      <c r="R4" s="16" t="s">
        <v>74</v>
      </c>
    </row>
    <row r="5" spans="1:22" x14ac:dyDescent="0.3">
      <c r="A5" s="11">
        <v>3</v>
      </c>
      <c r="B5" s="11" t="s">
        <v>10</v>
      </c>
      <c r="C5" s="11" t="s">
        <v>75</v>
      </c>
      <c r="E5" s="15">
        <v>43469</v>
      </c>
      <c r="F5" s="16" t="s">
        <v>16</v>
      </c>
      <c r="G5" s="16" t="s">
        <v>19</v>
      </c>
      <c r="H5" s="16" t="s">
        <v>37</v>
      </c>
      <c r="I5" s="16" t="s">
        <v>42</v>
      </c>
      <c r="J5" s="16" t="s">
        <v>51</v>
      </c>
      <c r="L5" s="16" t="s">
        <v>47</v>
      </c>
      <c r="M5" s="16" t="s">
        <v>70</v>
      </c>
      <c r="N5" s="16" t="s">
        <v>71</v>
      </c>
      <c r="O5" s="16" t="s">
        <v>72</v>
      </c>
      <c r="P5" s="16" t="s">
        <v>73</v>
      </c>
      <c r="Q5" s="16" t="s">
        <v>74</v>
      </c>
      <c r="R5" s="16" t="s">
        <v>69</v>
      </c>
    </row>
    <row r="6" spans="1:22" x14ac:dyDescent="0.3">
      <c r="A6" s="10"/>
      <c r="B6" s="10"/>
      <c r="E6" s="15">
        <v>43470</v>
      </c>
      <c r="F6" s="16" t="s">
        <v>16</v>
      </c>
      <c r="G6" s="16" t="s">
        <v>20</v>
      </c>
      <c r="H6" s="16" t="s">
        <v>30</v>
      </c>
      <c r="I6" s="16" t="s">
        <v>43</v>
      </c>
      <c r="J6" s="16" t="s">
        <v>51</v>
      </c>
      <c r="L6" s="16" t="s">
        <v>48</v>
      </c>
      <c r="M6" s="16" t="s">
        <v>70</v>
      </c>
      <c r="N6" s="16" t="s">
        <v>71</v>
      </c>
      <c r="O6" s="16" t="s">
        <v>72</v>
      </c>
      <c r="P6" s="16" t="s">
        <v>73</v>
      </c>
      <c r="Q6" s="16" t="s">
        <v>74</v>
      </c>
      <c r="R6" s="16" t="s">
        <v>69</v>
      </c>
    </row>
    <row r="7" spans="1:22" x14ac:dyDescent="0.3">
      <c r="A7" s="14" t="s">
        <v>272</v>
      </c>
      <c r="B7" s="14" t="s">
        <v>273</v>
      </c>
      <c r="E7" s="15">
        <v>43471</v>
      </c>
      <c r="F7" s="16" t="s">
        <v>19</v>
      </c>
      <c r="G7" s="16" t="s">
        <v>21</v>
      </c>
      <c r="H7" s="16" t="s">
        <v>29</v>
      </c>
      <c r="I7" s="16" t="s">
        <v>44</v>
      </c>
      <c r="J7" s="16" t="s">
        <v>51</v>
      </c>
      <c r="L7" s="16" t="s">
        <v>39</v>
      </c>
      <c r="M7" s="16" t="s">
        <v>71</v>
      </c>
      <c r="N7" s="16" t="s">
        <v>72</v>
      </c>
      <c r="O7" s="16" t="s">
        <v>73</v>
      </c>
      <c r="P7" s="16" t="s">
        <v>74</v>
      </c>
      <c r="Q7" s="16" t="s">
        <v>69</v>
      </c>
      <c r="R7" s="16" t="s">
        <v>70</v>
      </c>
    </row>
    <row r="8" spans="1:22" x14ac:dyDescent="0.3">
      <c r="A8" s="11" t="s">
        <v>19</v>
      </c>
      <c r="B8" s="11" t="s">
        <v>220</v>
      </c>
      <c r="E8" s="15">
        <v>43472</v>
      </c>
      <c r="F8" s="16" t="s">
        <v>19</v>
      </c>
      <c r="G8" s="16" t="s">
        <v>22</v>
      </c>
      <c r="H8" s="16" t="s">
        <v>32</v>
      </c>
      <c r="I8" s="16" t="s">
        <v>45</v>
      </c>
      <c r="J8" s="16" t="s">
        <v>52</v>
      </c>
      <c r="L8" s="16" t="s">
        <v>40</v>
      </c>
      <c r="M8" s="16" t="s">
        <v>72</v>
      </c>
      <c r="N8" s="16" t="s">
        <v>73</v>
      </c>
      <c r="O8" s="16" t="s">
        <v>74</v>
      </c>
      <c r="P8" s="16" t="s">
        <v>69</v>
      </c>
      <c r="Q8" s="16" t="s">
        <v>70</v>
      </c>
      <c r="R8" s="16" t="s">
        <v>71</v>
      </c>
    </row>
    <row r="9" spans="1:22" x14ac:dyDescent="0.3">
      <c r="A9" s="11" t="s">
        <v>20</v>
      </c>
      <c r="B9" s="11" t="s">
        <v>212</v>
      </c>
      <c r="E9" s="15">
        <v>43473</v>
      </c>
      <c r="F9" s="16" t="s">
        <v>19</v>
      </c>
      <c r="G9" s="16" t="s">
        <v>23</v>
      </c>
      <c r="H9" s="16" t="s">
        <v>33</v>
      </c>
      <c r="I9" s="16" t="s">
        <v>46</v>
      </c>
      <c r="J9" s="16" t="s">
        <v>52</v>
      </c>
      <c r="L9" s="16" t="s">
        <v>41</v>
      </c>
      <c r="M9" s="16" t="s">
        <v>73</v>
      </c>
      <c r="N9" s="16" t="s">
        <v>74</v>
      </c>
      <c r="O9" s="16" t="s">
        <v>69</v>
      </c>
      <c r="P9" s="16" t="s">
        <v>70</v>
      </c>
      <c r="Q9" s="16" t="s">
        <v>71</v>
      </c>
      <c r="R9" s="16" t="s">
        <v>72</v>
      </c>
    </row>
    <row r="10" spans="1:22" x14ac:dyDescent="0.3">
      <c r="A10" s="11" t="s">
        <v>21</v>
      </c>
      <c r="B10" s="11" t="s">
        <v>217</v>
      </c>
      <c r="E10" s="15">
        <v>43474</v>
      </c>
      <c r="F10" s="16" t="s">
        <v>19</v>
      </c>
      <c r="G10" s="16" t="s">
        <v>24</v>
      </c>
      <c r="H10" s="16" t="s">
        <v>35</v>
      </c>
      <c r="I10" s="16" t="s">
        <v>47</v>
      </c>
      <c r="J10" s="16" t="s">
        <v>52</v>
      </c>
      <c r="L10" s="16" t="s">
        <v>42</v>
      </c>
      <c r="M10" s="16" t="s">
        <v>73</v>
      </c>
      <c r="N10" s="16" t="s">
        <v>74</v>
      </c>
      <c r="O10" s="16" t="s">
        <v>69</v>
      </c>
      <c r="P10" s="16" t="s">
        <v>70</v>
      </c>
      <c r="Q10" s="16" t="s">
        <v>71</v>
      </c>
      <c r="R10" s="16" t="s">
        <v>72</v>
      </c>
    </row>
    <row r="11" spans="1:22" x14ac:dyDescent="0.3">
      <c r="A11" s="11" t="s">
        <v>22</v>
      </c>
      <c r="B11" s="11" t="s">
        <v>221</v>
      </c>
      <c r="E11" s="15">
        <v>43475</v>
      </c>
      <c r="F11" s="16" t="s">
        <v>19</v>
      </c>
      <c r="G11" s="16" t="s">
        <v>25</v>
      </c>
      <c r="H11" s="16" t="s">
        <v>34</v>
      </c>
      <c r="I11" s="16" t="s">
        <v>48</v>
      </c>
      <c r="J11" s="16" t="s">
        <v>52</v>
      </c>
      <c r="L11" s="16" t="s">
        <v>43</v>
      </c>
      <c r="M11" s="16" t="s">
        <v>74</v>
      </c>
      <c r="N11" s="16" t="s">
        <v>69</v>
      </c>
      <c r="O11" s="16" t="s">
        <v>70</v>
      </c>
      <c r="P11" s="16" t="s">
        <v>71</v>
      </c>
      <c r="Q11" s="16" t="s">
        <v>72</v>
      </c>
      <c r="R11" s="16" t="s">
        <v>73</v>
      </c>
    </row>
    <row r="12" spans="1:22" x14ac:dyDescent="0.3">
      <c r="A12" s="16" t="s">
        <v>23</v>
      </c>
      <c r="B12" s="16" t="s">
        <v>216</v>
      </c>
      <c r="E12" s="15">
        <v>43476</v>
      </c>
      <c r="F12" s="16" t="s">
        <v>19</v>
      </c>
      <c r="G12" s="16" t="s">
        <v>26</v>
      </c>
      <c r="H12" s="16" t="s">
        <v>28</v>
      </c>
      <c r="I12" s="16" t="s">
        <v>39</v>
      </c>
      <c r="J12" s="16" t="s">
        <v>52</v>
      </c>
      <c r="L12" s="16" t="s">
        <v>44</v>
      </c>
      <c r="M12" s="16" t="s">
        <v>74</v>
      </c>
      <c r="N12" s="16" t="s">
        <v>69</v>
      </c>
      <c r="O12" s="16" t="s">
        <v>70</v>
      </c>
      <c r="P12" s="16" t="s">
        <v>71</v>
      </c>
      <c r="Q12" s="16" t="s">
        <v>72</v>
      </c>
      <c r="R12" s="16" t="s">
        <v>73</v>
      </c>
    </row>
    <row r="13" spans="1:22" x14ac:dyDescent="0.3">
      <c r="A13" s="16" t="s">
        <v>24</v>
      </c>
      <c r="B13" s="16" t="s">
        <v>219</v>
      </c>
      <c r="E13" s="15">
        <v>43477</v>
      </c>
      <c r="F13" s="16" t="s">
        <v>19</v>
      </c>
      <c r="G13" s="16" t="s">
        <v>27</v>
      </c>
      <c r="H13" s="16" t="s">
        <v>31</v>
      </c>
      <c r="I13" s="16" t="s">
        <v>40</v>
      </c>
      <c r="J13" s="16" t="s">
        <v>52</v>
      </c>
    </row>
    <row r="14" spans="1:22" x14ac:dyDescent="0.3">
      <c r="A14" s="16" t="s">
        <v>25</v>
      </c>
      <c r="B14" s="16" t="s">
        <v>215</v>
      </c>
      <c r="E14" s="15">
        <v>43478</v>
      </c>
      <c r="F14" s="16" t="s">
        <v>19</v>
      </c>
      <c r="G14" s="16" t="s">
        <v>17</v>
      </c>
      <c r="H14" s="16" t="s">
        <v>36</v>
      </c>
      <c r="I14" s="16" t="s">
        <v>41</v>
      </c>
      <c r="J14" s="16" t="s">
        <v>52</v>
      </c>
      <c r="L14" s="13" t="s">
        <v>38</v>
      </c>
      <c r="M14" s="13" t="s">
        <v>45</v>
      </c>
      <c r="N14" s="13" t="s">
        <v>46</v>
      </c>
      <c r="O14" s="13" t="s">
        <v>47</v>
      </c>
      <c r="P14" s="13" t="s">
        <v>48</v>
      </c>
      <c r="Q14" s="13" t="s">
        <v>39</v>
      </c>
      <c r="R14" s="13" t="s">
        <v>40</v>
      </c>
      <c r="S14" s="13" t="s">
        <v>41</v>
      </c>
      <c r="T14" s="13" t="s">
        <v>42</v>
      </c>
      <c r="U14" s="13" t="s">
        <v>43</v>
      </c>
      <c r="V14" s="13" t="s">
        <v>44</v>
      </c>
    </row>
    <row r="15" spans="1:22" x14ac:dyDescent="0.3">
      <c r="A15" s="16" t="s">
        <v>26</v>
      </c>
      <c r="B15" s="16" t="s">
        <v>86</v>
      </c>
      <c r="E15" s="15">
        <v>43479</v>
      </c>
      <c r="F15" s="16" t="s">
        <v>19</v>
      </c>
      <c r="G15" s="16" t="s">
        <v>18</v>
      </c>
      <c r="H15" s="16" t="s">
        <v>37</v>
      </c>
      <c r="I15" s="16" t="s">
        <v>42</v>
      </c>
      <c r="J15" s="16" t="s">
        <v>52</v>
      </c>
      <c r="L15" s="206" t="s">
        <v>19</v>
      </c>
      <c r="M15" s="206" t="s">
        <v>274</v>
      </c>
      <c r="N15" s="206" t="s">
        <v>275</v>
      </c>
      <c r="O15" s="206" t="s">
        <v>276</v>
      </c>
      <c r="P15" s="206" t="s">
        <v>277</v>
      </c>
      <c r="Q15" s="206" t="s">
        <v>278</v>
      </c>
      <c r="R15" s="206" t="s">
        <v>279</v>
      </c>
      <c r="S15" s="206" t="s">
        <v>280</v>
      </c>
      <c r="T15" s="206" t="s">
        <v>281</v>
      </c>
      <c r="U15" s="206" t="s">
        <v>282</v>
      </c>
      <c r="V15" s="206" t="s">
        <v>283</v>
      </c>
    </row>
    <row r="16" spans="1:22" x14ac:dyDescent="0.3">
      <c r="A16" s="16" t="s">
        <v>27</v>
      </c>
      <c r="B16" s="16" t="s">
        <v>214</v>
      </c>
      <c r="E16" s="15">
        <v>43480</v>
      </c>
      <c r="F16" s="16" t="s">
        <v>19</v>
      </c>
      <c r="G16" s="16" t="s">
        <v>16</v>
      </c>
      <c r="H16" s="16" t="s">
        <v>30</v>
      </c>
      <c r="I16" s="16" t="s">
        <v>43</v>
      </c>
      <c r="J16" s="16" t="s">
        <v>52</v>
      </c>
      <c r="L16" s="206" t="s">
        <v>20</v>
      </c>
      <c r="M16" s="206" t="s">
        <v>279</v>
      </c>
      <c r="N16" s="206" t="s">
        <v>274</v>
      </c>
      <c r="O16" s="206" t="s">
        <v>284</v>
      </c>
      <c r="P16" s="206" t="s">
        <v>276</v>
      </c>
      <c r="Q16" s="206" t="s">
        <v>281</v>
      </c>
      <c r="R16" s="206" t="s">
        <v>283</v>
      </c>
      <c r="S16" s="206" t="s">
        <v>285</v>
      </c>
      <c r="T16" s="206" t="s">
        <v>280</v>
      </c>
      <c r="U16" s="206" t="s">
        <v>278</v>
      </c>
      <c r="V16" s="206" t="s">
        <v>282</v>
      </c>
    </row>
    <row r="17" spans="1:22" x14ac:dyDescent="0.3">
      <c r="A17" s="16" t="s">
        <v>17</v>
      </c>
      <c r="B17" s="16" t="s">
        <v>211</v>
      </c>
      <c r="E17" s="15">
        <v>43481</v>
      </c>
      <c r="F17" s="16" t="s">
        <v>19</v>
      </c>
      <c r="G17" s="16" t="s">
        <v>19</v>
      </c>
      <c r="H17" s="16" t="s">
        <v>29</v>
      </c>
      <c r="I17" s="16" t="s">
        <v>44</v>
      </c>
      <c r="J17" s="16" t="s">
        <v>52</v>
      </c>
      <c r="L17" s="206" t="s">
        <v>21</v>
      </c>
      <c r="M17" s="206" t="s">
        <v>283</v>
      </c>
      <c r="N17" s="206" t="s">
        <v>279</v>
      </c>
      <c r="O17" s="206" t="s">
        <v>275</v>
      </c>
      <c r="P17" s="206" t="s">
        <v>284</v>
      </c>
      <c r="Q17" s="206" t="s">
        <v>280</v>
      </c>
      <c r="R17" s="206" t="s">
        <v>282</v>
      </c>
      <c r="S17" s="206" t="s">
        <v>277</v>
      </c>
      <c r="T17" s="206" t="s">
        <v>285</v>
      </c>
      <c r="U17" s="206" t="s">
        <v>281</v>
      </c>
      <c r="V17" s="206" t="s">
        <v>278</v>
      </c>
    </row>
    <row r="18" spans="1:22" x14ac:dyDescent="0.3">
      <c r="A18" s="16" t="s">
        <v>18</v>
      </c>
      <c r="B18" s="16" t="s">
        <v>218</v>
      </c>
      <c r="E18" s="15">
        <v>43482</v>
      </c>
      <c r="F18" s="16" t="s">
        <v>19</v>
      </c>
      <c r="G18" s="16" t="s">
        <v>20</v>
      </c>
      <c r="H18" s="16" t="s">
        <v>32</v>
      </c>
      <c r="I18" s="16" t="s">
        <v>45</v>
      </c>
      <c r="J18" s="16" t="s">
        <v>53</v>
      </c>
      <c r="L18" s="206" t="s">
        <v>22</v>
      </c>
      <c r="M18" s="206" t="s">
        <v>282</v>
      </c>
      <c r="N18" s="206" t="s">
        <v>283</v>
      </c>
      <c r="O18" s="206" t="s">
        <v>274</v>
      </c>
      <c r="P18" s="206" t="s">
        <v>275</v>
      </c>
      <c r="Q18" s="206" t="s">
        <v>285</v>
      </c>
      <c r="R18" s="206" t="s">
        <v>278</v>
      </c>
      <c r="S18" s="206" t="s">
        <v>276</v>
      </c>
      <c r="T18" s="206" t="s">
        <v>277</v>
      </c>
      <c r="U18" s="206" t="s">
        <v>280</v>
      </c>
      <c r="V18" s="206" t="s">
        <v>281</v>
      </c>
    </row>
    <row r="19" spans="1:22" x14ac:dyDescent="0.3">
      <c r="A19" s="16" t="s">
        <v>16</v>
      </c>
      <c r="B19" s="16" t="s">
        <v>213</v>
      </c>
      <c r="E19" s="15">
        <v>43483</v>
      </c>
      <c r="F19" s="16" t="s">
        <v>19</v>
      </c>
      <c r="G19" s="16" t="s">
        <v>21</v>
      </c>
      <c r="H19" s="16" t="s">
        <v>33</v>
      </c>
      <c r="I19" s="16" t="s">
        <v>46</v>
      </c>
      <c r="J19" s="16" t="s">
        <v>53</v>
      </c>
      <c r="L19" s="206" t="s">
        <v>23</v>
      </c>
      <c r="M19" s="206" t="s">
        <v>278</v>
      </c>
      <c r="N19" s="206" t="s">
        <v>282</v>
      </c>
      <c r="O19" s="206" t="s">
        <v>279</v>
      </c>
      <c r="P19" s="206" t="s">
        <v>274</v>
      </c>
      <c r="Q19" s="206" t="s">
        <v>277</v>
      </c>
      <c r="R19" s="206" t="s">
        <v>281</v>
      </c>
      <c r="S19" s="206" t="s">
        <v>284</v>
      </c>
      <c r="T19" s="206" t="s">
        <v>276</v>
      </c>
      <c r="U19" s="206" t="s">
        <v>285</v>
      </c>
      <c r="V19" s="206" t="s">
        <v>280</v>
      </c>
    </row>
    <row r="20" spans="1:22" x14ac:dyDescent="0.3">
      <c r="E20" s="15">
        <v>43484</v>
      </c>
      <c r="F20" s="16" t="s">
        <v>19</v>
      </c>
      <c r="G20" s="16" t="s">
        <v>22</v>
      </c>
      <c r="H20" s="16" t="s">
        <v>35</v>
      </c>
      <c r="I20" s="16" t="s">
        <v>47</v>
      </c>
      <c r="J20" s="16" t="s">
        <v>53</v>
      </c>
      <c r="L20" s="206" t="s">
        <v>24</v>
      </c>
      <c r="M20" s="206" t="s">
        <v>281</v>
      </c>
      <c r="N20" s="206" t="s">
        <v>278</v>
      </c>
      <c r="O20" s="206" t="s">
        <v>283</v>
      </c>
      <c r="P20" s="206" t="s">
        <v>279</v>
      </c>
      <c r="Q20" s="206" t="s">
        <v>276</v>
      </c>
      <c r="R20" s="206" t="s">
        <v>280</v>
      </c>
      <c r="S20" s="206" t="s">
        <v>275</v>
      </c>
      <c r="T20" s="206" t="s">
        <v>284</v>
      </c>
      <c r="U20" s="206" t="s">
        <v>277</v>
      </c>
      <c r="V20" s="206" t="s">
        <v>285</v>
      </c>
    </row>
    <row r="21" spans="1:22" x14ac:dyDescent="0.3">
      <c r="A21" s="13" t="s">
        <v>357</v>
      </c>
      <c r="B21" s="14" t="s">
        <v>9</v>
      </c>
      <c r="C21" s="14" t="s">
        <v>75</v>
      </c>
      <c r="E21" s="15">
        <v>43485</v>
      </c>
      <c r="F21" s="16" t="s">
        <v>19</v>
      </c>
      <c r="G21" s="16" t="s">
        <v>23</v>
      </c>
      <c r="H21" s="16" t="s">
        <v>34</v>
      </c>
      <c r="I21" s="16" t="s">
        <v>48</v>
      </c>
      <c r="J21" s="16" t="s">
        <v>53</v>
      </c>
      <c r="L21" s="206" t="s">
        <v>25</v>
      </c>
      <c r="M21" s="206" t="s">
        <v>286</v>
      </c>
      <c r="N21" s="206" t="s">
        <v>281</v>
      </c>
      <c r="O21" s="206" t="s">
        <v>282</v>
      </c>
      <c r="P21" s="206" t="s">
        <v>283</v>
      </c>
      <c r="Q21" s="206" t="s">
        <v>284</v>
      </c>
      <c r="R21" s="206" t="s">
        <v>285</v>
      </c>
      <c r="S21" s="206" t="s">
        <v>274</v>
      </c>
      <c r="T21" s="206" t="s">
        <v>275</v>
      </c>
      <c r="U21" s="206" t="s">
        <v>276</v>
      </c>
      <c r="V21" s="206" t="s">
        <v>277</v>
      </c>
    </row>
    <row r="22" spans="1:22" x14ac:dyDescent="0.3">
      <c r="A22" s="191">
        <v>6</v>
      </c>
      <c r="B22" s="191" t="s">
        <v>23</v>
      </c>
      <c r="C22" s="191" t="s">
        <v>18</v>
      </c>
      <c r="E22" s="15">
        <v>43486</v>
      </c>
      <c r="F22" s="16" t="s">
        <v>19</v>
      </c>
      <c r="G22" s="16" t="s">
        <v>24</v>
      </c>
      <c r="H22" s="16" t="s">
        <v>28</v>
      </c>
      <c r="I22" s="16" t="s">
        <v>39</v>
      </c>
      <c r="J22" s="16" t="s">
        <v>53</v>
      </c>
      <c r="L22" s="206" t="s">
        <v>26</v>
      </c>
      <c r="M22" s="206" t="s">
        <v>285</v>
      </c>
      <c r="N22" s="206" t="s">
        <v>286</v>
      </c>
      <c r="O22" s="206" t="s">
        <v>278</v>
      </c>
      <c r="P22" s="206" t="s">
        <v>282</v>
      </c>
      <c r="Q22" s="206" t="s">
        <v>275</v>
      </c>
      <c r="R22" s="206" t="s">
        <v>277</v>
      </c>
      <c r="S22" s="206" t="s">
        <v>279</v>
      </c>
      <c r="T22" s="206" t="s">
        <v>274</v>
      </c>
      <c r="U22" s="206" t="s">
        <v>284</v>
      </c>
      <c r="V22" s="206" t="s">
        <v>276</v>
      </c>
    </row>
    <row r="23" spans="1:22" x14ac:dyDescent="0.3">
      <c r="A23" s="191">
        <v>5</v>
      </c>
      <c r="B23" s="191" t="s">
        <v>22</v>
      </c>
      <c r="C23" s="191" t="s">
        <v>17</v>
      </c>
      <c r="E23" s="15">
        <v>43487</v>
      </c>
      <c r="F23" s="16" t="s">
        <v>19</v>
      </c>
      <c r="G23" s="16" t="s">
        <v>25</v>
      </c>
      <c r="H23" s="16" t="s">
        <v>31</v>
      </c>
      <c r="I23" s="16" t="s">
        <v>40</v>
      </c>
      <c r="J23" s="16" t="s">
        <v>53</v>
      </c>
      <c r="L23" s="206" t="s">
        <v>27</v>
      </c>
      <c r="M23" s="206" t="s">
        <v>277</v>
      </c>
      <c r="N23" s="206" t="s">
        <v>285</v>
      </c>
      <c r="O23" s="206" t="s">
        <v>281</v>
      </c>
      <c r="P23" s="206" t="s">
        <v>278</v>
      </c>
      <c r="Q23" s="206" t="s">
        <v>274</v>
      </c>
      <c r="R23" s="206" t="s">
        <v>276</v>
      </c>
      <c r="S23" s="206" t="s">
        <v>283</v>
      </c>
      <c r="T23" s="206" t="s">
        <v>279</v>
      </c>
      <c r="U23" s="206" t="s">
        <v>275</v>
      </c>
      <c r="V23" s="206" t="s">
        <v>284</v>
      </c>
    </row>
    <row r="24" spans="1:22" x14ac:dyDescent="0.3">
      <c r="A24" s="191">
        <v>4</v>
      </c>
      <c r="B24" s="191" t="s">
        <v>21</v>
      </c>
      <c r="C24" s="191" t="s">
        <v>27</v>
      </c>
      <c r="E24" s="15">
        <v>43488</v>
      </c>
      <c r="F24" s="16" t="s">
        <v>19</v>
      </c>
      <c r="G24" s="16" t="s">
        <v>26</v>
      </c>
      <c r="H24" s="16" t="s">
        <v>36</v>
      </c>
      <c r="I24" s="16" t="s">
        <v>41</v>
      </c>
      <c r="J24" s="16" t="s">
        <v>53</v>
      </c>
      <c r="L24" s="206" t="s">
        <v>17</v>
      </c>
      <c r="M24" s="206" t="s">
        <v>276</v>
      </c>
      <c r="N24" s="206" t="s">
        <v>277</v>
      </c>
      <c r="O24" s="206" t="s">
        <v>280</v>
      </c>
      <c r="P24" s="206" t="s">
        <v>281</v>
      </c>
      <c r="Q24" s="206" t="s">
        <v>279</v>
      </c>
      <c r="R24" s="206" t="s">
        <v>284</v>
      </c>
      <c r="S24" s="206" t="s">
        <v>282</v>
      </c>
      <c r="T24" s="206" t="s">
        <v>283</v>
      </c>
      <c r="U24" s="206" t="s">
        <v>274</v>
      </c>
      <c r="V24" s="206" t="s">
        <v>275</v>
      </c>
    </row>
    <row r="25" spans="1:22" x14ac:dyDescent="0.3">
      <c r="A25" s="191">
        <v>3</v>
      </c>
      <c r="B25" s="191" t="s">
        <v>20</v>
      </c>
      <c r="C25" s="191" t="s">
        <v>26</v>
      </c>
      <c r="E25" s="15">
        <v>43489</v>
      </c>
      <c r="F25" s="16" t="s">
        <v>19</v>
      </c>
      <c r="G25" s="16" t="s">
        <v>27</v>
      </c>
      <c r="H25" s="16" t="s">
        <v>37</v>
      </c>
      <c r="I25" s="16" t="s">
        <v>42</v>
      </c>
      <c r="J25" s="16" t="s">
        <v>53</v>
      </c>
      <c r="L25" s="206" t="s">
        <v>18</v>
      </c>
      <c r="M25" s="206" t="s">
        <v>284</v>
      </c>
      <c r="N25" s="206" t="s">
        <v>276</v>
      </c>
      <c r="O25" s="206" t="s">
        <v>285</v>
      </c>
      <c r="P25" s="206" t="s">
        <v>280</v>
      </c>
      <c r="Q25" s="206" t="s">
        <v>283</v>
      </c>
      <c r="R25" s="206" t="s">
        <v>275</v>
      </c>
      <c r="S25" s="206" t="s">
        <v>278</v>
      </c>
      <c r="T25" s="206" t="s">
        <v>282</v>
      </c>
      <c r="U25" s="206" t="s">
        <v>279</v>
      </c>
      <c r="V25" s="206" t="s">
        <v>274</v>
      </c>
    </row>
    <row r="26" spans="1:22" x14ac:dyDescent="0.3">
      <c r="A26" s="191">
        <v>2</v>
      </c>
      <c r="B26" s="191" t="s">
        <v>19</v>
      </c>
      <c r="C26" s="191" t="s">
        <v>25</v>
      </c>
      <c r="E26" s="15">
        <v>43490</v>
      </c>
      <c r="F26" s="16" t="s">
        <v>19</v>
      </c>
      <c r="G26" s="16" t="s">
        <v>17</v>
      </c>
      <c r="H26" s="16" t="s">
        <v>30</v>
      </c>
      <c r="I26" s="16" t="s">
        <v>43</v>
      </c>
      <c r="J26" s="16" t="s">
        <v>53</v>
      </c>
      <c r="L26" s="206" t="s">
        <v>16</v>
      </c>
      <c r="M26" s="206" t="s">
        <v>275</v>
      </c>
      <c r="N26" s="206" t="s">
        <v>284</v>
      </c>
      <c r="O26" s="206" t="s">
        <v>277</v>
      </c>
      <c r="P26" s="206" t="s">
        <v>285</v>
      </c>
      <c r="Q26" s="206" t="s">
        <v>282</v>
      </c>
      <c r="R26" s="206" t="s">
        <v>274</v>
      </c>
      <c r="S26" s="206" t="s">
        <v>281</v>
      </c>
      <c r="T26" s="206" t="s">
        <v>278</v>
      </c>
      <c r="U26" s="206" t="s">
        <v>283</v>
      </c>
      <c r="V26" s="206" t="s">
        <v>279</v>
      </c>
    </row>
    <row r="27" spans="1:22" x14ac:dyDescent="0.3">
      <c r="A27" s="191">
        <v>1</v>
      </c>
      <c r="B27" s="191" t="s">
        <v>16</v>
      </c>
      <c r="C27" s="191" t="s">
        <v>24</v>
      </c>
      <c r="E27" s="15">
        <v>43491</v>
      </c>
      <c r="F27" s="16" t="s">
        <v>19</v>
      </c>
      <c r="G27" s="16" t="s">
        <v>18</v>
      </c>
      <c r="H27" s="16" t="s">
        <v>29</v>
      </c>
      <c r="I27" s="16" t="s">
        <v>44</v>
      </c>
      <c r="J27" s="16" t="s">
        <v>53</v>
      </c>
    </row>
    <row r="28" spans="1:22" x14ac:dyDescent="0.3">
      <c r="E28" s="15">
        <v>43492</v>
      </c>
      <c r="F28" s="16" t="s">
        <v>19</v>
      </c>
      <c r="G28" s="16" t="s">
        <v>16</v>
      </c>
      <c r="H28" s="16" t="s">
        <v>32</v>
      </c>
      <c r="I28" s="16" t="s">
        <v>45</v>
      </c>
      <c r="J28" s="16" t="s">
        <v>56</v>
      </c>
      <c r="M28" s="16" t="s">
        <v>287</v>
      </c>
      <c r="N28" s="16" t="s">
        <v>288</v>
      </c>
      <c r="O28" s="16" t="s">
        <v>289</v>
      </c>
      <c r="P28" s="16" t="s">
        <v>290</v>
      </c>
      <c r="Q28" s="16" t="s">
        <v>219</v>
      </c>
      <c r="R28" s="16" t="s">
        <v>291</v>
      </c>
      <c r="S28" s="16" t="s">
        <v>292</v>
      </c>
      <c r="T28" s="16" t="s">
        <v>293</v>
      </c>
      <c r="U28" s="16" t="s">
        <v>294</v>
      </c>
      <c r="V28" s="16" t="s">
        <v>295</v>
      </c>
    </row>
    <row r="29" spans="1:22" x14ac:dyDescent="0.3">
      <c r="E29" s="15">
        <v>43493</v>
      </c>
      <c r="F29" s="16" t="s">
        <v>19</v>
      </c>
      <c r="G29" s="16" t="s">
        <v>19</v>
      </c>
      <c r="H29" s="16" t="s">
        <v>33</v>
      </c>
      <c r="I29" s="16" t="s">
        <v>46</v>
      </c>
      <c r="J29" s="16" t="s">
        <v>56</v>
      </c>
      <c r="L29" s="114" t="s">
        <v>213</v>
      </c>
      <c r="M29" s="16">
        <v>1</v>
      </c>
      <c r="N29" s="16"/>
      <c r="O29" s="16">
        <v>7</v>
      </c>
      <c r="P29" s="16"/>
      <c r="Q29" s="16">
        <v>13</v>
      </c>
      <c r="R29" s="16"/>
      <c r="S29" s="16">
        <v>19</v>
      </c>
      <c r="T29" s="16"/>
      <c r="U29" s="16">
        <v>25</v>
      </c>
      <c r="V29" s="16"/>
    </row>
    <row r="30" spans="1:22" x14ac:dyDescent="0.3">
      <c r="E30" s="15">
        <v>43494</v>
      </c>
      <c r="F30" s="16" t="s">
        <v>19</v>
      </c>
      <c r="G30" s="16" t="s">
        <v>20</v>
      </c>
      <c r="H30" s="16" t="s">
        <v>35</v>
      </c>
      <c r="I30" s="16" t="s">
        <v>47</v>
      </c>
      <c r="J30" s="16" t="s">
        <v>56</v>
      </c>
      <c r="L30" s="114" t="s">
        <v>220</v>
      </c>
      <c r="M30" s="16"/>
      <c r="N30" s="16">
        <v>1</v>
      </c>
      <c r="O30" s="16"/>
      <c r="P30" s="16">
        <v>7</v>
      </c>
      <c r="Q30" s="16"/>
      <c r="R30" s="16">
        <v>13</v>
      </c>
      <c r="S30" s="16"/>
      <c r="T30" s="16">
        <v>19</v>
      </c>
      <c r="U30" s="16"/>
      <c r="V30" s="16">
        <v>25</v>
      </c>
    </row>
    <row r="31" spans="1:22" x14ac:dyDescent="0.3">
      <c r="E31" s="15">
        <v>43495</v>
      </c>
      <c r="F31" s="16" t="s">
        <v>19</v>
      </c>
      <c r="G31" s="16" t="s">
        <v>21</v>
      </c>
      <c r="H31" s="16" t="s">
        <v>34</v>
      </c>
      <c r="I31" s="16" t="s">
        <v>48</v>
      </c>
      <c r="J31" s="16" t="s">
        <v>56</v>
      </c>
      <c r="L31" s="114" t="s">
        <v>212</v>
      </c>
      <c r="M31" s="16">
        <v>26</v>
      </c>
      <c r="N31" s="16"/>
      <c r="O31" s="16">
        <v>2</v>
      </c>
      <c r="P31" s="16"/>
      <c r="Q31" s="16">
        <v>8</v>
      </c>
      <c r="R31" s="16"/>
      <c r="S31" s="16">
        <v>14</v>
      </c>
      <c r="T31" s="16"/>
      <c r="U31" s="16">
        <v>20</v>
      </c>
      <c r="V31" s="16"/>
    </row>
    <row r="32" spans="1:22" x14ac:dyDescent="0.3">
      <c r="E32" s="15">
        <v>43496</v>
      </c>
      <c r="F32" s="16" t="s">
        <v>19</v>
      </c>
      <c r="G32" s="16" t="s">
        <v>22</v>
      </c>
      <c r="H32" s="16" t="s">
        <v>28</v>
      </c>
      <c r="I32" s="16" t="s">
        <v>39</v>
      </c>
      <c r="J32" s="16" t="s">
        <v>56</v>
      </c>
      <c r="L32" s="114" t="s">
        <v>217</v>
      </c>
      <c r="M32" s="16"/>
      <c r="N32" s="16">
        <v>26</v>
      </c>
      <c r="O32" s="16"/>
      <c r="P32" s="16">
        <v>2</v>
      </c>
      <c r="Q32" s="16"/>
      <c r="R32" s="16">
        <v>8</v>
      </c>
      <c r="S32" s="16"/>
      <c r="T32" s="16">
        <v>14</v>
      </c>
      <c r="U32" s="16"/>
      <c r="V32" s="16">
        <v>20</v>
      </c>
    </row>
    <row r="33" spans="5:26" x14ac:dyDescent="0.3">
      <c r="E33" s="15">
        <v>43497</v>
      </c>
      <c r="F33" s="16" t="s">
        <v>19</v>
      </c>
      <c r="G33" s="16" t="s">
        <v>23</v>
      </c>
      <c r="H33" s="16" t="s">
        <v>31</v>
      </c>
      <c r="I33" s="16" t="s">
        <v>40</v>
      </c>
      <c r="J33" s="16" t="s">
        <v>56</v>
      </c>
      <c r="L33" s="114" t="s">
        <v>221</v>
      </c>
      <c r="M33" s="16">
        <v>21</v>
      </c>
      <c r="N33" s="16"/>
      <c r="O33" s="16">
        <v>27</v>
      </c>
      <c r="P33" s="16"/>
      <c r="Q33" s="16">
        <v>3</v>
      </c>
      <c r="R33" s="16"/>
      <c r="S33" s="16">
        <v>9</v>
      </c>
      <c r="T33" s="16"/>
      <c r="U33" s="16">
        <v>15</v>
      </c>
      <c r="V33" s="16"/>
    </row>
    <row r="34" spans="5:26" x14ac:dyDescent="0.3">
      <c r="E34" s="15">
        <v>43498</v>
      </c>
      <c r="F34" s="16" t="s">
        <v>19</v>
      </c>
      <c r="G34" s="16" t="s">
        <v>24</v>
      </c>
      <c r="H34" s="16" t="s">
        <v>36</v>
      </c>
      <c r="I34" s="16" t="s">
        <v>41</v>
      </c>
      <c r="J34" s="16" t="s">
        <v>56</v>
      </c>
      <c r="L34" s="160" t="s">
        <v>216</v>
      </c>
      <c r="M34" s="16"/>
      <c r="N34" s="16">
        <v>21</v>
      </c>
      <c r="O34" s="16"/>
      <c r="P34" s="16">
        <v>27</v>
      </c>
      <c r="Q34" s="16"/>
      <c r="R34" s="16">
        <v>3</v>
      </c>
      <c r="S34" s="16"/>
      <c r="T34" s="16">
        <v>9</v>
      </c>
      <c r="U34" s="16"/>
      <c r="V34" s="16">
        <v>15</v>
      </c>
    </row>
    <row r="35" spans="5:26" x14ac:dyDescent="0.3">
      <c r="E35" s="15">
        <v>43499</v>
      </c>
      <c r="F35" s="16" t="s">
        <v>19</v>
      </c>
      <c r="G35" s="16" t="s">
        <v>25</v>
      </c>
      <c r="H35" s="16" t="s">
        <v>37</v>
      </c>
      <c r="I35" s="16" t="s">
        <v>42</v>
      </c>
      <c r="J35" s="16" t="s">
        <v>56</v>
      </c>
      <c r="L35" s="160" t="s">
        <v>219</v>
      </c>
      <c r="M35" s="16">
        <v>16</v>
      </c>
      <c r="N35" s="16"/>
      <c r="O35" s="16">
        <v>22</v>
      </c>
      <c r="P35" s="16"/>
      <c r="Q35" s="16">
        <v>28</v>
      </c>
      <c r="R35" s="16"/>
      <c r="S35" s="16">
        <v>4</v>
      </c>
      <c r="T35" s="16"/>
      <c r="U35" s="16">
        <v>10</v>
      </c>
      <c r="V35" s="16"/>
    </row>
    <row r="36" spans="5:26" x14ac:dyDescent="0.3">
      <c r="E36" s="15">
        <v>43500</v>
      </c>
      <c r="F36" s="16" t="s">
        <v>20</v>
      </c>
      <c r="G36" s="16" t="s">
        <v>26</v>
      </c>
      <c r="H36" s="16" t="s">
        <v>30</v>
      </c>
      <c r="I36" s="16" t="s">
        <v>43</v>
      </c>
      <c r="J36" s="16" t="s">
        <v>56</v>
      </c>
      <c r="L36" s="160" t="s">
        <v>215</v>
      </c>
      <c r="M36" s="16"/>
      <c r="N36" s="16">
        <v>16</v>
      </c>
      <c r="O36" s="16"/>
      <c r="P36" s="16">
        <v>22</v>
      </c>
      <c r="Q36" s="16"/>
      <c r="R36" s="16">
        <v>28</v>
      </c>
      <c r="S36" s="16"/>
      <c r="T36" s="16">
        <v>4</v>
      </c>
      <c r="U36" s="16"/>
      <c r="V36" s="16">
        <v>10</v>
      </c>
    </row>
    <row r="37" spans="5:26" x14ac:dyDescent="0.3">
      <c r="E37" s="15">
        <v>43501</v>
      </c>
      <c r="F37" s="16" t="s">
        <v>20</v>
      </c>
      <c r="G37" s="16" t="s">
        <v>27</v>
      </c>
      <c r="H37" s="16" t="s">
        <v>29</v>
      </c>
      <c r="I37" s="16" t="s">
        <v>44</v>
      </c>
      <c r="J37" s="16" t="s">
        <v>56</v>
      </c>
      <c r="L37" s="160" t="s">
        <v>86</v>
      </c>
      <c r="M37" s="16">
        <v>11</v>
      </c>
      <c r="N37" s="16"/>
      <c r="O37" s="16">
        <v>17</v>
      </c>
      <c r="P37" s="16"/>
      <c r="Q37" s="16">
        <v>23</v>
      </c>
      <c r="R37" s="16"/>
      <c r="S37" s="16">
        <v>29</v>
      </c>
      <c r="T37" s="16"/>
      <c r="U37" s="16">
        <v>5</v>
      </c>
      <c r="V37" s="16"/>
    </row>
    <row r="38" spans="5:26" x14ac:dyDescent="0.3">
      <c r="E38" s="15">
        <v>43502</v>
      </c>
      <c r="F38" s="16" t="s">
        <v>20</v>
      </c>
      <c r="G38" s="16" t="s">
        <v>17</v>
      </c>
      <c r="H38" s="16" t="s">
        <v>32</v>
      </c>
      <c r="I38" s="16" t="s">
        <v>45</v>
      </c>
      <c r="J38" s="16" t="s">
        <v>54</v>
      </c>
      <c r="L38" s="160" t="s">
        <v>214</v>
      </c>
      <c r="M38" s="16"/>
      <c r="N38" s="16">
        <v>11</v>
      </c>
      <c r="O38" s="16"/>
      <c r="P38" s="16">
        <v>17</v>
      </c>
      <c r="Q38" s="16"/>
      <c r="R38" s="16">
        <v>23</v>
      </c>
      <c r="S38" s="16"/>
      <c r="T38" s="16">
        <v>29</v>
      </c>
      <c r="U38" s="16"/>
      <c r="V38" s="16">
        <v>5</v>
      </c>
    </row>
    <row r="39" spans="5:26" x14ac:dyDescent="0.3">
      <c r="E39" s="15">
        <v>43503</v>
      </c>
      <c r="F39" s="16" t="s">
        <v>20</v>
      </c>
      <c r="G39" s="16" t="s">
        <v>18</v>
      </c>
      <c r="H39" s="16" t="s">
        <v>33</v>
      </c>
      <c r="I39" s="16" t="s">
        <v>46</v>
      </c>
      <c r="J39" s="16" t="s">
        <v>54</v>
      </c>
      <c r="L39" s="160" t="s">
        <v>211</v>
      </c>
      <c r="M39" s="16">
        <v>6</v>
      </c>
      <c r="N39" s="16"/>
      <c r="O39" s="16">
        <v>12</v>
      </c>
      <c r="P39" s="16"/>
      <c r="Q39" s="16">
        <v>18</v>
      </c>
      <c r="R39" s="16"/>
      <c r="S39" s="16">
        <v>24</v>
      </c>
      <c r="T39" s="16"/>
      <c r="U39" s="16">
        <v>30</v>
      </c>
      <c r="V39" s="16"/>
    </row>
    <row r="40" spans="5:26" x14ac:dyDescent="0.3">
      <c r="E40" s="15">
        <v>43504</v>
      </c>
      <c r="F40" s="16" t="s">
        <v>20</v>
      </c>
      <c r="G40" s="16" t="s">
        <v>16</v>
      </c>
      <c r="H40" s="16" t="s">
        <v>35</v>
      </c>
      <c r="I40" s="16" t="s">
        <v>47</v>
      </c>
      <c r="J40" s="16" t="s">
        <v>54</v>
      </c>
      <c r="L40" s="160" t="s">
        <v>218</v>
      </c>
      <c r="M40" s="16"/>
      <c r="N40" s="16">
        <v>6</v>
      </c>
      <c r="O40" s="16"/>
      <c r="P40" s="16">
        <v>12</v>
      </c>
      <c r="Q40" s="16"/>
      <c r="R40" s="16">
        <v>18</v>
      </c>
      <c r="S40" s="16"/>
      <c r="T40" s="16">
        <v>24</v>
      </c>
      <c r="U40" s="16"/>
      <c r="V40" s="16">
        <v>30</v>
      </c>
    </row>
    <row r="41" spans="5:26" x14ac:dyDescent="0.3">
      <c r="E41" s="15">
        <v>43505</v>
      </c>
      <c r="F41" s="16" t="s">
        <v>20</v>
      </c>
      <c r="G41" s="16" t="s">
        <v>19</v>
      </c>
      <c r="H41" s="16" t="s">
        <v>34</v>
      </c>
      <c r="I41" s="16" t="s">
        <v>48</v>
      </c>
      <c r="J41" s="16" t="s">
        <v>54</v>
      </c>
    </row>
    <row r="42" spans="5:26" x14ac:dyDescent="0.3">
      <c r="E42" s="15">
        <v>43506</v>
      </c>
      <c r="F42" s="16" t="s">
        <v>20</v>
      </c>
      <c r="G42" s="16" t="s">
        <v>20</v>
      </c>
      <c r="H42" s="16" t="s">
        <v>28</v>
      </c>
      <c r="I42" s="16" t="s">
        <v>39</v>
      </c>
      <c r="J42" s="16" t="s">
        <v>54</v>
      </c>
      <c r="L42" s="16">
        <v>1</v>
      </c>
      <c r="M42" s="161" t="s">
        <v>296</v>
      </c>
      <c r="N42" s="162"/>
      <c r="O42" s="163" t="s">
        <v>297</v>
      </c>
      <c r="P42" s="163"/>
      <c r="Q42" s="163"/>
      <c r="R42" s="163"/>
      <c r="S42" s="163"/>
      <c r="T42" s="163"/>
      <c r="U42" s="163"/>
      <c r="V42" s="163"/>
      <c r="W42" s="164"/>
      <c r="X42" s="164"/>
      <c r="Y42" s="164"/>
      <c r="Z42" s="165"/>
    </row>
    <row r="43" spans="5:26" x14ac:dyDescent="0.3">
      <c r="E43" s="15">
        <v>43507</v>
      </c>
      <c r="F43" s="16" t="s">
        <v>20</v>
      </c>
      <c r="G43" s="16" t="s">
        <v>21</v>
      </c>
      <c r="H43" s="16" t="s">
        <v>31</v>
      </c>
      <c r="I43" s="16" t="s">
        <v>40</v>
      </c>
      <c r="J43" s="16" t="s">
        <v>54</v>
      </c>
      <c r="L43" s="16">
        <v>2</v>
      </c>
      <c r="M43" s="166" t="s">
        <v>298</v>
      </c>
      <c r="N43" s="167"/>
      <c r="O43" s="168" t="s">
        <v>299</v>
      </c>
      <c r="P43" s="168"/>
      <c r="Q43" s="168"/>
      <c r="R43" s="168"/>
      <c r="S43" s="168"/>
      <c r="T43" s="168"/>
      <c r="U43" s="168"/>
      <c r="V43" s="168"/>
      <c r="W43" s="169"/>
      <c r="X43" s="169"/>
      <c r="Y43" s="169"/>
      <c r="Z43" s="170"/>
    </row>
    <row r="44" spans="5:26" x14ac:dyDescent="0.3">
      <c r="E44" s="15">
        <v>43508</v>
      </c>
      <c r="F44" s="16" t="s">
        <v>20</v>
      </c>
      <c r="G44" s="16" t="s">
        <v>22</v>
      </c>
      <c r="H44" s="16" t="s">
        <v>36</v>
      </c>
      <c r="I44" s="16" t="s">
        <v>41</v>
      </c>
      <c r="J44" s="16" t="s">
        <v>54</v>
      </c>
      <c r="L44" s="16">
        <v>3</v>
      </c>
      <c r="M44" s="171" t="s">
        <v>300</v>
      </c>
      <c r="N44" s="172"/>
      <c r="O44" s="173" t="s">
        <v>301</v>
      </c>
      <c r="P44" s="173"/>
      <c r="Q44" s="173"/>
      <c r="R44" s="173"/>
      <c r="S44" s="173"/>
      <c r="T44" s="173"/>
      <c r="U44" s="173"/>
      <c r="V44" s="173"/>
      <c r="W44" s="174"/>
      <c r="X44" s="174"/>
      <c r="Y44" s="174"/>
      <c r="Z44" s="175"/>
    </row>
    <row r="45" spans="5:26" x14ac:dyDescent="0.3">
      <c r="E45" s="15">
        <v>43509</v>
      </c>
      <c r="F45" s="16" t="s">
        <v>20</v>
      </c>
      <c r="G45" s="16" t="s">
        <v>23</v>
      </c>
      <c r="H45" s="16" t="s">
        <v>37</v>
      </c>
      <c r="I45" s="16" t="s">
        <v>42</v>
      </c>
      <c r="J45" s="16" t="s">
        <v>54</v>
      </c>
      <c r="L45" s="16">
        <v>4</v>
      </c>
      <c r="M45" s="166" t="s">
        <v>302</v>
      </c>
      <c r="N45" s="167"/>
      <c r="O45" s="168" t="s">
        <v>303</v>
      </c>
      <c r="P45" s="168"/>
      <c r="Q45" s="168"/>
      <c r="R45" s="168"/>
      <c r="S45" s="168"/>
      <c r="T45" s="168"/>
      <c r="U45" s="168"/>
      <c r="V45" s="168"/>
      <c r="W45" s="169"/>
      <c r="X45" s="169"/>
      <c r="Y45" s="169"/>
      <c r="Z45" s="170"/>
    </row>
    <row r="46" spans="5:26" x14ac:dyDescent="0.3">
      <c r="E46" s="15">
        <v>43510</v>
      </c>
      <c r="F46" s="16" t="s">
        <v>20</v>
      </c>
      <c r="G46" s="16" t="s">
        <v>24</v>
      </c>
      <c r="H46" s="16" t="s">
        <v>30</v>
      </c>
      <c r="I46" s="16" t="s">
        <v>43</v>
      </c>
      <c r="J46" s="16" t="s">
        <v>54</v>
      </c>
      <c r="L46" s="16">
        <v>5</v>
      </c>
      <c r="M46" s="171" t="s">
        <v>304</v>
      </c>
      <c r="N46" s="172"/>
      <c r="O46" s="173" t="s">
        <v>305</v>
      </c>
      <c r="P46" s="173"/>
      <c r="Q46" s="173"/>
      <c r="R46" s="173"/>
      <c r="S46" s="173"/>
      <c r="T46" s="173"/>
      <c r="U46" s="173"/>
      <c r="V46" s="173"/>
      <c r="W46" s="174"/>
      <c r="X46" s="174"/>
      <c r="Y46" s="174"/>
      <c r="Z46" s="175"/>
    </row>
    <row r="47" spans="5:26" x14ac:dyDescent="0.3">
      <c r="E47" s="15">
        <v>43511</v>
      </c>
      <c r="F47" s="16" t="s">
        <v>20</v>
      </c>
      <c r="G47" s="16" t="s">
        <v>25</v>
      </c>
      <c r="H47" s="16" t="s">
        <v>29</v>
      </c>
      <c r="I47" s="16" t="s">
        <v>44</v>
      </c>
      <c r="J47" s="16" t="s">
        <v>54</v>
      </c>
      <c r="L47" s="16">
        <v>6</v>
      </c>
      <c r="M47" s="166" t="s">
        <v>306</v>
      </c>
      <c r="N47" s="167"/>
      <c r="O47" s="168" t="s">
        <v>307</v>
      </c>
      <c r="P47" s="168"/>
      <c r="Q47" s="168"/>
      <c r="R47" s="168"/>
      <c r="S47" s="168"/>
      <c r="T47" s="168"/>
      <c r="U47" s="168"/>
      <c r="V47" s="168"/>
      <c r="W47" s="169"/>
      <c r="X47" s="169"/>
      <c r="Y47" s="169"/>
      <c r="Z47" s="170"/>
    </row>
    <row r="48" spans="5:26" x14ac:dyDescent="0.3">
      <c r="E48" s="15">
        <v>43512</v>
      </c>
      <c r="F48" s="16" t="s">
        <v>20</v>
      </c>
      <c r="G48" s="16" t="s">
        <v>26</v>
      </c>
      <c r="H48" s="16" t="s">
        <v>32</v>
      </c>
      <c r="I48" s="16" t="s">
        <v>45</v>
      </c>
      <c r="J48" s="16" t="s">
        <v>55</v>
      </c>
      <c r="L48" s="16">
        <v>7</v>
      </c>
      <c r="M48" s="171" t="s">
        <v>308</v>
      </c>
      <c r="N48" s="172"/>
      <c r="O48" s="173" t="s">
        <v>309</v>
      </c>
      <c r="P48" s="173"/>
      <c r="Q48" s="173"/>
      <c r="R48" s="173"/>
      <c r="S48" s="173"/>
      <c r="T48" s="173"/>
      <c r="U48" s="173"/>
      <c r="V48" s="173"/>
      <c r="W48" s="174"/>
      <c r="X48" s="174"/>
      <c r="Y48" s="174"/>
      <c r="Z48" s="175"/>
    </row>
    <row r="49" spans="5:26" x14ac:dyDescent="0.3">
      <c r="E49" s="15">
        <v>43513</v>
      </c>
      <c r="F49" s="16" t="s">
        <v>20</v>
      </c>
      <c r="G49" s="16" t="s">
        <v>27</v>
      </c>
      <c r="H49" s="16" t="s">
        <v>33</v>
      </c>
      <c r="I49" s="16" t="s">
        <v>46</v>
      </c>
      <c r="J49" s="16" t="s">
        <v>55</v>
      </c>
      <c r="L49" s="16">
        <v>8</v>
      </c>
      <c r="M49" s="166" t="s">
        <v>310</v>
      </c>
      <c r="N49" s="167"/>
      <c r="O49" s="168" t="s">
        <v>311</v>
      </c>
      <c r="P49" s="168"/>
      <c r="Q49" s="168"/>
      <c r="R49" s="168"/>
      <c r="S49" s="168"/>
      <c r="T49" s="168"/>
      <c r="U49" s="168"/>
      <c r="V49" s="168"/>
      <c r="W49" s="169"/>
      <c r="X49" s="169"/>
      <c r="Y49" s="169"/>
      <c r="Z49" s="170"/>
    </row>
    <row r="50" spans="5:26" x14ac:dyDescent="0.3">
      <c r="E50" s="15">
        <v>43514</v>
      </c>
      <c r="F50" s="16" t="s">
        <v>20</v>
      </c>
      <c r="G50" s="16" t="s">
        <v>17</v>
      </c>
      <c r="H50" s="16" t="s">
        <v>35</v>
      </c>
      <c r="I50" s="16" t="s">
        <v>47</v>
      </c>
      <c r="J50" s="16" t="s">
        <v>55</v>
      </c>
      <c r="L50" s="16">
        <v>9</v>
      </c>
      <c r="M50" s="171" t="s">
        <v>312</v>
      </c>
      <c r="N50" s="172"/>
      <c r="O50" s="173" t="s">
        <v>313</v>
      </c>
      <c r="P50" s="173"/>
      <c r="Q50" s="173"/>
      <c r="R50" s="173"/>
      <c r="S50" s="173"/>
      <c r="T50" s="173"/>
      <c r="U50" s="173"/>
      <c r="V50" s="173"/>
      <c r="W50" s="174"/>
      <c r="X50" s="174"/>
      <c r="Y50" s="174"/>
      <c r="Z50" s="175"/>
    </row>
    <row r="51" spans="5:26" x14ac:dyDescent="0.3">
      <c r="E51" s="15">
        <v>43515</v>
      </c>
      <c r="F51" s="16" t="s">
        <v>20</v>
      </c>
      <c r="G51" s="16" t="s">
        <v>18</v>
      </c>
      <c r="H51" s="16" t="s">
        <v>34</v>
      </c>
      <c r="I51" s="16" t="s">
        <v>48</v>
      </c>
      <c r="J51" s="16" t="s">
        <v>55</v>
      </c>
      <c r="L51" s="16">
        <v>10</v>
      </c>
      <c r="M51" s="166" t="s">
        <v>314</v>
      </c>
      <c r="N51" s="167"/>
      <c r="O51" s="168" t="s">
        <v>315</v>
      </c>
      <c r="P51" s="168"/>
      <c r="Q51" s="168"/>
      <c r="R51" s="168"/>
      <c r="S51" s="168"/>
      <c r="T51" s="168"/>
      <c r="U51" s="168"/>
      <c r="V51" s="168"/>
      <c r="W51" s="169"/>
      <c r="X51" s="169"/>
      <c r="Y51" s="169"/>
      <c r="Z51" s="170"/>
    </row>
    <row r="52" spans="5:26" x14ac:dyDescent="0.3">
      <c r="E52" s="15">
        <v>43516</v>
      </c>
      <c r="F52" s="16" t="s">
        <v>20</v>
      </c>
      <c r="G52" s="16" t="s">
        <v>16</v>
      </c>
      <c r="H52" s="16" t="s">
        <v>28</v>
      </c>
      <c r="I52" s="16" t="s">
        <v>39</v>
      </c>
      <c r="J52" s="16" t="s">
        <v>55</v>
      </c>
      <c r="L52" s="16">
        <v>11</v>
      </c>
      <c r="M52" s="171" t="s">
        <v>316</v>
      </c>
      <c r="N52" s="172"/>
      <c r="O52" s="173" t="s">
        <v>317</v>
      </c>
      <c r="P52" s="173"/>
      <c r="Q52" s="173"/>
      <c r="R52" s="173"/>
      <c r="S52" s="173"/>
      <c r="T52" s="173"/>
      <c r="U52" s="173"/>
      <c r="V52" s="173"/>
      <c r="W52" s="174"/>
      <c r="X52" s="174"/>
      <c r="Y52" s="174"/>
      <c r="Z52" s="175"/>
    </row>
    <row r="53" spans="5:26" x14ac:dyDescent="0.3">
      <c r="E53" s="15">
        <v>43517</v>
      </c>
      <c r="F53" s="16" t="s">
        <v>20</v>
      </c>
      <c r="G53" s="16" t="s">
        <v>19</v>
      </c>
      <c r="H53" s="16" t="s">
        <v>31</v>
      </c>
      <c r="I53" s="16" t="s">
        <v>40</v>
      </c>
      <c r="J53" s="16" t="s">
        <v>55</v>
      </c>
      <c r="L53" s="16">
        <v>12</v>
      </c>
      <c r="M53" s="166" t="s">
        <v>318</v>
      </c>
      <c r="N53" s="167"/>
      <c r="O53" s="168" t="s">
        <v>319</v>
      </c>
      <c r="P53" s="168"/>
      <c r="Q53" s="168"/>
      <c r="R53" s="168"/>
      <c r="S53" s="168"/>
      <c r="T53" s="168"/>
      <c r="U53" s="168"/>
      <c r="V53" s="168"/>
      <c r="W53" s="169"/>
      <c r="X53" s="169"/>
      <c r="Y53" s="169"/>
      <c r="Z53" s="170"/>
    </row>
    <row r="54" spans="5:26" x14ac:dyDescent="0.3">
      <c r="E54" s="15">
        <v>43518</v>
      </c>
      <c r="F54" s="16" t="s">
        <v>20</v>
      </c>
      <c r="G54" s="16" t="s">
        <v>20</v>
      </c>
      <c r="H54" s="16" t="s">
        <v>36</v>
      </c>
      <c r="I54" s="16" t="s">
        <v>41</v>
      </c>
      <c r="J54" s="16" t="s">
        <v>55</v>
      </c>
      <c r="L54" s="16">
        <v>13</v>
      </c>
      <c r="M54" s="176" t="s">
        <v>320</v>
      </c>
      <c r="N54" s="172"/>
      <c r="O54" s="173" t="s">
        <v>321</v>
      </c>
      <c r="P54" s="173"/>
      <c r="Q54" s="173"/>
      <c r="R54" s="173"/>
      <c r="S54" s="173"/>
      <c r="T54" s="173"/>
      <c r="U54" s="173"/>
      <c r="V54" s="173"/>
      <c r="W54" s="174"/>
      <c r="X54" s="174"/>
      <c r="Y54" s="174"/>
      <c r="Z54" s="175"/>
    </row>
    <row r="55" spans="5:26" x14ac:dyDescent="0.3">
      <c r="E55" s="15">
        <v>43519</v>
      </c>
      <c r="F55" s="16" t="s">
        <v>20</v>
      </c>
      <c r="G55" s="16" t="s">
        <v>21</v>
      </c>
      <c r="H55" s="16" t="s">
        <v>37</v>
      </c>
      <c r="I55" s="16" t="s">
        <v>42</v>
      </c>
      <c r="J55" s="16" t="s">
        <v>55</v>
      </c>
      <c r="L55" s="16">
        <v>14</v>
      </c>
      <c r="M55" s="166" t="s">
        <v>322</v>
      </c>
      <c r="N55" s="167"/>
      <c r="O55" s="168" t="s">
        <v>323</v>
      </c>
      <c r="P55" s="168"/>
      <c r="Q55" s="168"/>
      <c r="R55" s="168"/>
      <c r="S55" s="168"/>
      <c r="T55" s="168"/>
      <c r="U55" s="168"/>
      <c r="V55" s="168"/>
      <c r="W55" s="169"/>
      <c r="X55" s="169"/>
      <c r="Y55" s="169"/>
      <c r="Z55" s="170"/>
    </row>
    <row r="56" spans="5:26" x14ac:dyDescent="0.3">
      <c r="E56" s="15">
        <v>43520</v>
      </c>
      <c r="F56" s="16" t="s">
        <v>20</v>
      </c>
      <c r="G56" s="16" t="s">
        <v>22</v>
      </c>
      <c r="H56" s="16" t="s">
        <v>30</v>
      </c>
      <c r="I56" s="16" t="s">
        <v>43</v>
      </c>
      <c r="J56" s="16" t="s">
        <v>55</v>
      </c>
      <c r="L56" s="16">
        <v>15</v>
      </c>
      <c r="M56" s="171" t="s">
        <v>324</v>
      </c>
      <c r="N56" s="172"/>
      <c r="O56" s="173" t="s">
        <v>325</v>
      </c>
      <c r="P56" s="173"/>
      <c r="Q56" s="173"/>
      <c r="R56" s="173"/>
      <c r="S56" s="173"/>
      <c r="T56" s="173"/>
      <c r="U56" s="173"/>
      <c r="V56" s="173"/>
      <c r="W56" s="174"/>
      <c r="X56" s="174"/>
      <c r="Y56" s="174"/>
      <c r="Z56" s="175"/>
    </row>
    <row r="57" spans="5:26" x14ac:dyDescent="0.3">
      <c r="E57" s="15">
        <v>43521</v>
      </c>
      <c r="F57" s="16" t="s">
        <v>20</v>
      </c>
      <c r="G57" s="16" t="s">
        <v>23</v>
      </c>
      <c r="H57" s="16" t="s">
        <v>29</v>
      </c>
      <c r="I57" s="16" t="s">
        <v>44</v>
      </c>
      <c r="J57" s="16" t="s">
        <v>55</v>
      </c>
      <c r="L57" s="16">
        <v>16</v>
      </c>
      <c r="M57" s="166" t="s">
        <v>326</v>
      </c>
      <c r="N57" s="167"/>
      <c r="O57" s="168" t="s">
        <v>327</v>
      </c>
      <c r="P57" s="168"/>
      <c r="Q57" s="168"/>
      <c r="R57" s="168"/>
      <c r="S57" s="168"/>
      <c r="T57" s="168"/>
      <c r="U57" s="168"/>
      <c r="V57" s="168"/>
      <c r="W57" s="169"/>
      <c r="X57" s="169"/>
      <c r="Y57" s="169"/>
      <c r="Z57" s="170"/>
    </row>
    <row r="58" spans="5:26" x14ac:dyDescent="0.3">
      <c r="E58" s="15">
        <v>43522</v>
      </c>
      <c r="F58" s="16" t="s">
        <v>20</v>
      </c>
      <c r="G58" s="16" t="s">
        <v>24</v>
      </c>
      <c r="H58" s="16" t="s">
        <v>32</v>
      </c>
      <c r="I58" s="16" t="s">
        <v>45</v>
      </c>
      <c r="J58" s="16" t="s">
        <v>51</v>
      </c>
      <c r="L58" s="16">
        <v>17</v>
      </c>
      <c r="M58" s="171" t="s">
        <v>328</v>
      </c>
      <c r="N58" s="172"/>
      <c r="O58" s="173" t="s">
        <v>329</v>
      </c>
      <c r="P58" s="173"/>
      <c r="Q58" s="173"/>
      <c r="R58" s="173"/>
      <c r="S58" s="173"/>
      <c r="T58" s="173"/>
      <c r="U58" s="173"/>
      <c r="V58" s="173"/>
      <c r="W58" s="174"/>
      <c r="X58" s="174"/>
      <c r="Y58" s="174"/>
      <c r="Z58" s="175"/>
    </row>
    <row r="59" spans="5:26" x14ac:dyDescent="0.3">
      <c r="E59" s="15">
        <v>43523</v>
      </c>
      <c r="F59" s="16" t="s">
        <v>20</v>
      </c>
      <c r="G59" s="16" t="s">
        <v>25</v>
      </c>
      <c r="H59" s="16" t="s">
        <v>33</v>
      </c>
      <c r="I59" s="16" t="s">
        <v>46</v>
      </c>
      <c r="J59" s="16" t="s">
        <v>51</v>
      </c>
      <c r="L59" s="16">
        <v>18</v>
      </c>
      <c r="M59" s="166" t="s">
        <v>330</v>
      </c>
      <c r="N59" s="167"/>
      <c r="O59" s="168" t="s">
        <v>331</v>
      </c>
      <c r="P59" s="168"/>
      <c r="Q59" s="168"/>
      <c r="R59" s="168"/>
      <c r="S59" s="168"/>
      <c r="T59" s="168"/>
      <c r="U59" s="168"/>
      <c r="V59" s="168"/>
      <c r="W59" s="169"/>
      <c r="X59" s="169"/>
      <c r="Y59" s="169"/>
      <c r="Z59" s="170"/>
    </row>
    <row r="60" spans="5:26" x14ac:dyDescent="0.3">
      <c r="E60" s="15">
        <v>43524</v>
      </c>
      <c r="F60" s="16" t="s">
        <v>20</v>
      </c>
      <c r="G60" s="16" t="s">
        <v>26</v>
      </c>
      <c r="H60" s="16" t="s">
        <v>35</v>
      </c>
      <c r="I60" s="16" t="s">
        <v>47</v>
      </c>
      <c r="J60" s="16" t="s">
        <v>51</v>
      </c>
      <c r="L60" s="16">
        <v>19</v>
      </c>
      <c r="M60" s="171" t="s">
        <v>332</v>
      </c>
      <c r="N60" s="172"/>
      <c r="O60" s="173" t="s">
        <v>333</v>
      </c>
      <c r="P60" s="173"/>
      <c r="Q60" s="173"/>
      <c r="R60" s="173"/>
      <c r="S60" s="173"/>
      <c r="T60" s="173"/>
      <c r="U60" s="173"/>
      <c r="V60" s="173"/>
      <c r="W60" s="174"/>
      <c r="X60" s="174"/>
      <c r="Y60" s="174"/>
      <c r="Z60" s="175"/>
    </row>
    <row r="61" spans="5:26" x14ac:dyDescent="0.3">
      <c r="E61" s="15">
        <v>43525</v>
      </c>
      <c r="F61" s="16" t="s">
        <v>20</v>
      </c>
      <c r="G61" s="16" t="s">
        <v>27</v>
      </c>
      <c r="H61" s="16" t="s">
        <v>34</v>
      </c>
      <c r="I61" s="16" t="s">
        <v>48</v>
      </c>
      <c r="J61" s="16" t="s">
        <v>51</v>
      </c>
      <c r="L61" s="16">
        <v>20</v>
      </c>
      <c r="M61" s="166" t="s">
        <v>334</v>
      </c>
      <c r="N61" s="167"/>
      <c r="O61" s="168" t="s">
        <v>335</v>
      </c>
      <c r="P61" s="168"/>
      <c r="Q61" s="168"/>
      <c r="R61" s="168"/>
      <c r="S61" s="168"/>
      <c r="T61" s="168"/>
      <c r="U61" s="168"/>
      <c r="V61" s="168"/>
      <c r="W61" s="169"/>
      <c r="X61" s="169"/>
      <c r="Y61" s="169"/>
      <c r="Z61" s="170"/>
    </row>
    <row r="62" spans="5:26" x14ac:dyDescent="0.3">
      <c r="E62" s="15">
        <v>43526</v>
      </c>
      <c r="F62" s="16" t="s">
        <v>20</v>
      </c>
      <c r="G62" s="16" t="s">
        <v>17</v>
      </c>
      <c r="H62" s="16" t="s">
        <v>28</v>
      </c>
      <c r="I62" s="16" t="s">
        <v>39</v>
      </c>
      <c r="J62" s="16" t="s">
        <v>51</v>
      </c>
      <c r="L62" s="16">
        <v>21</v>
      </c>
      <c r="M62" s="171" t="s">
        <v>336</v>
      </c>
      <c r="N62" s="172"/>
      <c r="O62" s="173" t="s">
        <v>337</v>
      </c>
      <c r="P62" s="173"/>
      <c r="Q62" s="173"/>
      <c r="R62" s="173"/>
      <c r="S62" s="173"/>
      <c r="T62" s="173"/>
      <c r="U62" s="173"/>
      <c r="V62" s="173"/>
      <c r="W62" s="174"/>
      <c r="X62" s="174"/>
      <c r="Y62" s="174"/>
      <c r="Z62" s="175"/>
    </row>
    <row r="63" spans="5:26" x14ac:dyDescent="0.3">
      <c r="E63" s="15">
        <v>43527</v>
      </c>
      <c r="F63" s="16" t="s">
        <v>20</v>
      </c>
      <c r="G63" s="16" t="s">
        <v>18</v>
      </c>
      <c r="H63" s="16" t="s">
        <v>31</v>
      </c>
      <c r="I63" s="16" t="s">
        <v>40</v>
      </c>
      <c r="J63" s="16" t="s">
        <v>51</v>
      </c>
      <c r="L63" s="16">
        <v>22</v>
      </c>
      <c r="M63" s="166" t="s">
        <v>338</v>
      </c>
      <c r="N63" s="167"/>
      <c r="O63" s="168" t="s">
        <v>339</v>
      </c>
      <c r="P63" s="168"/>
      <c r="Q63" s="168"/>
      <c r="R63" s="168"/>
      <c r="S63" s="168"/>
      <c r="T63" s="168"/>
      <c r="U63" s="168"/>
      <c r="V63" s="168"/>
      <c r="W63" s="169"/>
      <c r="X63" s="169"/>
      <c r="Y63" s="169"/>
      <c r="Z63" s="170"/>
    </row>
    <row r="64" spans="5:26" x14ac:dyDescent="0.3">
      <c r="E64" s="15">
        <v>43528</v>
      </c>
      <c r="F64" s="16" t="s">
        <v>20</v>
      </c>
      <c r="G64" s="16" t="s">
        <v>16</v>
      </c>
      <c r="H64" s="16" t="s">
        <v>36</v>
      </c>
      <c r="I64" s="16" t="s">
        <v>41</v>
      </c>
      <c r="J64" s="16" t="s">
        <v>51</v>
      </c>
      <c r="L64" s="16">
        <v>23</v>
      </c>
      <c r="M64" s="171" t="s">
        <v>340</v>
      </c>
      <c r="N64" s="172"/>
      <c r="O64" s="173" t="s">
        <v>341</v>
      </c>
      <c r="P64" s="173"/>
      <c r="Q64" s="173"/>
      <c r="R64" s="173"/>
      <c r="S64" s="173"/>
      <c r="T64" s="173"/>
      <c r="U64" s="173"/>
      <c r="V64" s="173"/>
      <c r="W64" s="174"/>
      <c r="X64" s="174"/>
      <c r="Y64" s="174"/>
      <c r="Z64" s="175"/>
    </row>
    <row r="65" spans="5:26" x14ac:dyDescent="0.3">
      <c r="E65" s="15">
        <v>43529</v>
      </c>
      <c r="F65" s="16" t="s">
        <v>20</v>
      </c>
      <c r="G65" s="16" t="s">
        <v>19</v>
      </c>
      <c r="H65" s="16" t="s">
        <v>37</v>
      </c>
      <c r="I65" s="16" t="s">
        <v>42</v>
      </c>
      <c r="J65" s="16" t="s">
        <v>51</v>
      </c>
      <c r="L65" s="16">
        <v>24</v>
      </c>
      <c r="M65" s="166" t="s">
        <v>342</v>
      </c>
      <c r="N65" s="167"/>
      <c r="O65" s="168" t="s">
        <v>343</v>
      </c>
      <c r="P65" s="168"/>
      <c r="Q65" s="168"/>
      <c r="R65" s="168"/>
      <c r="S65" s="168"/>
      <c r="T65" s="168"/>
      <c r="U65" s="168"/>
      <c r="V65" s="168"/>
      <c r="W65" s="169"/>
      <c r="X65" s="169"/>
      <c r="Y65" s="169"/>
      <c r="Z65" s="170"/>
    </row>
    <row r="66" spans="5:26" x14ac:dyDescent="0.3">
      <c r="E66" s="15">
        <v>43530</v>
      </c>
      <c r="F66" s="16" t="s">
        <v>21</v>
      </c>
      <c r="G66" s="16" t="s">
        <v>20</v>
      </c>
      <c r="H66" s="16" t="s">
        <v>30</v>
      </c>
      <c r="I66" s="16" t="s">
        <v>43</v>
      </c>
      <c r="J66" s="16" t="s">
        <v>51</v>
      </c>
      <c r="L66" s="16">
        <v>25</v>
      </c>
      <c r="M66" s="171" t="s">
        <v>344</v>
      </c>
      <c r="N66" s="172"/>
      <c r="O66" s="173" t="s">
        <v>345</v>
      </c>
      <c r="P66" s="173"/>
      <c r="Q66" s="173"/>
      <c r="R66" s="173"/>
      <c r="S66" s="173"/>
      <c r="T66" s="173"/>
      <c r="U66" s="173"/>
      <c r="V66" s="173"/>
      <c r="W66" s="174"/>
      <c r="X66" s="174"/>
      <c r="Y66" s="174"/>
      <c r="Z66" s="175"/>
    </row>
    <row r="67" spans="5:26" x14ac:dyDescent="0.3">
      <c r="E67" s="15">
        <v>43531</v>
      </c>
      <c r="F67" s="16" t="s">
        <v>21</v>
      </c>
      <c r="G67" s="16" t="s">
        <v>21</v>
      </c>
      <c r="H67" s="16" t="s">
        <v>29</v>
      </c>
      <c r="I67" s="16" t="s">
        <v>44</v>
      </c>
      <c r="J67" s="16" t="s">
        <v>51</v>
      </c>
      <c r="L67" s="16">
        <v>26</v>
      </c>
      <c r="M67" s="166" t="s">
        <v>346</v>
      </c>
      <c r="N67" s="167"/>
      <c r="O67" s="168" t="s">
        <v>347</v>
      </c>
      <c r="P67" s="168"/>
      <c r="Q67" s="168"/>
      <c r="R67" s="168"/>
      <c r="S67" s="168"/>
      <c r="T67" s="168"/>
      <c r="U67" s="168"/>
      <c r="V67" s="168"/>
      <c r="W67" s="169"/>
      <c r="X67" s="169"/>
      <c r="Y67" s="169"/>
      <c r="Z67" s="170"/>
    </row>
    <row r="68" spans="5:26" x14ac:dyDescent="0.3">
      <c r="E68" s="15">
        <v>43532</v>
      </c>
      <c r="F68" s="16" t="s">
        <v>21</v>
      </c>
      <c r="G68" s="16" t="s">
        <v>22</v>
      </c>
      <c r="H68" s="16" t="s">
        <v>32</v>
      </c>
      <c r="I68" s="16" t="s">
        <v>45</v>
      </c>
      <c r="J68" s="16" t="s">
        <v>52</v>
      </c>
      <c r="L68" s="16">
        <v>27</v>
      </c>
      <c r="M68" s="171" t="s">
        <v>348</v>
      </c>
      <c r="N68" s="172"/>
      <c r="O68" s="173" t="s">
        <v>349</v>
      </c>
      <c r="P68" s="173"/>
      <c r="Q68" s="173"/>
      <c r="R68" s="173"/>
      <c r="S68" s="173"/>
      <c r="T68" s="173"/>
      <c r="U68" s="173"/>
      <c r="V68" s="173"/>
      <c r="W68" s="174"/>
      <c r="X68" s="174"/>
      <c r="Y68" s="174"/>
      <c r="Z68" s="175"/>
    </row>
    <row r="69" spans="5:26" x14ac:dyDescent="0.3">
      <c r="E69" s="15">
        <v>43533</v>
      </c>
      <c r="F69" s="16" t="s">
        <v>21</v>
      </c>
      <c r="G69" s="16" t="s">
        <v>23</v>
      </c>
      <c r="H69" s="16" t="s">
        <v>33</v>
      </c>
      <c r="I69" s="16" t="s">
        <v>46</v>
      </c>
      <c r="J69" s="16" t="s">
        <v>52</v>
      </c>
      <c r="L69" s="16">
        <v>28</v>
      </c>
      <c r="M69" s="166" t="s">
        <v>350</v>
      </c>
      <c r="N69" s="167"/>
      <c r="O69" s="168" t="s">
        <v>351</v>
      </c>
      <c r="P69" s="168"/>
      <c r="Q69" s="168"/>
      <c r="R69" s="168"/>
      <c r="S69" s="168"/>
      <c r="T69" s="168"/>
      <c r="U69" s="168"/>
      <c r="V69" s="168"/>
      <c r="W69" s="169"/>
      <c r="X69" s="169"/>
      <c r="Y69" s="169"/>
      <c r="Z69" s="170"/>
    </row>
    <row r="70" spans="5:26" x14ac:dyDescent="0.3">
      <c r="E70" s="15">
        <v>43534</v>
      </c>
      <c r="F70" s="16" t="s">
        <v>21</v>
      </c>
      <c r="G70" s="16" t="s">
        <v>24</v>
      </c>
      <c r="H70" s="16" t="s">
        <v>35</v>
      </c>
      <c r="I70" s="16" t="s">
        <v>47</v>
      </c>
      <c r="J70" s="16" t="s">
        <v>52</v>
      </c>
      <c r="L70" s="16">
        <v>29</v>
      </c>
      <c r="M70" s="171" t="s">
        <v>352</v>
      </c>
      <c r="N70" s="172"/>
      <c r="O70" s="173" t="s">
        <v>353</v>
      </c>
      <c r="P70" s="173"/>
      <c r="Q70" s="173"/>
      <c r="R70" s="173"/>
      <c r="S70" s="173"/>
      <c r="T70" s="173"/>
      <c r="U70" s="173"/>
      <c r="V70" s="173"/>
      <c r="W70" s="174"/>
      <c r="X70" s="174"/>
      <c r="Y70" s="174"/>
      <c r="Z70" s="175"/>
    </row>
    <row r="71" spans="5:26" x14ac:dyDescent="0.3">
      <c r="E71" s="15">
        <v>43535</v>
      </c>
      <c r="F71" s="16" t="s">
        <v>21</v>
      </c>
      <c r="G71" s="16" t="s">
        <v>25</v>
      </c>
      <c r="H71" s="16" t="s">
        <v>34</v>
      </c>
      <c r="I71" s="16" t="s">
        <v>48</v>
      </c>
      <c r="J71" s="16" t="s">
        <v>52</v>
      </c>
      <c r="L71" s="16">
        <v>30</v>
      </c>
      <c r="M71" s="166" t="s">
        <v>354</v>
      </c>
      <c r="N71" s="167"/>
      <c r="O71" s="168" t="s">
        <v>355</v>
      </c>
      <c r="P71" s="168"/>
      <c r="Q71" s="168"/>
      <c r="R71" s="168"/>
      <c r="S71" s="168"/>
      <c r="T71" s="168"/>
      <c r="U71" s="168"/>
      <c r="V71" s="168"/>
      <c r="W71" s="169"/>
      <c r="X71" s="169"/>
      <c r="Y71" s="169"/>
      <c r="Z71" s="170"/>
    </row>
    <row r="72" spans="5:26" x14ac:dyDescent="0.3">
      <c r="E72" s="15">
        <v>43536</v>
      </c>
      <c r="F72" s="16" t="s">
        <v>21</v>
      </c>
      <c r="G72" s="16" t="s">
        <v>26</v>
      </c>
      <c r="H72" s="16" t="s">
        <v>28</v>
      </c>
      <c r="I72" s="16" t="s">
        <v>39</v>
      </c>
      <c r="J72" s="16" t="s">
        <v>52</v>
      </c>
    </row>
    <row r="73" spans="5:26" x14ac:dyDescent="0.3">
      <c r="E73" s="15">
        <v>43537</v>
      </c>
      <c r="F73" s="16" t="s">
        <v>21</v>
      </c>
      <c r="G73" s="16" t="s">
        <v>27</v>
      </c>
      <c r="H73" s="16" t="s">
        <v>31</v>
      </c>
      <c r="I73" s="16" t="s">
        <v>40</v>
      </c>
      <c r="J73" s="16" t="s">
        <v>52</v>
      </c>
      <c r="L73" s="241" t="s">
        <v>9</v>
      </c>
      <c r="M73" s="242" t="s">
        <v>9</v>
      </c>
      <c r="N73" s="243" t="s">
        <v>75</v>
      </c>
      <c r="O73" s="242" t="s">
        <v>75</v>
      </c>
      <c r="P73" s="243" t="s">
        <v>75</v>
      </c>
      <c r="Q73" s="242" t="s">
        <v>75</v>
      </c>
      <c r="R73" s="243" t="s">
        <v>9</v>
      </c>
      <c r="S73" s="242" t="s">
        <v>9</v>
      </c>
    </row>
    <row r="74" spans="5:26" x14ac:dyDescent="0.3">
      <c r="E74" s="15">
        <v>43538</v>
      </c>
      <c r="F74" s="16" t="s">
        <v>21</v>
      </c>
      <c r="G74" s="16" t="s">
        <v>17</v>
      </c>
      <c r="H74" s="16" t="s">
        <v>36</v>
      </c>
      <c r="I74" s="16" t="s">
        <v>41</v>
      </c>
      <c r="J74" s="16" t="s">
        <v>52</v>
      </c>
      <c r="L74" s="244" t="s">
        <v>9</v>
      </c>
      <c r="M74" s="245" t="s">
        <v>75</v>
      </c>
      <c r="N74" s="246" t="s">
        <v>9</v>
      </c>
      <c r="O74" s="245" t="s">
        <v>75</v>
      </c>
      <c r="P74" s="246" t="s">
        <v>75</v>
      </c>
      <c r="Q74" s="245" t="s">
        <v>9</v>
      </c>
      <c r="R74" s="246" t="s">
        <v>75</v>
      </c>
      <c r="S74" s="245" t="s">
        <v>9</v>
      </c>
    </row>
    <row r="75" spans="5:26" x14ac:dyDescent="0.3">
      <c r="E75" s="15">
        <v>43539</v>
      </c>
      <c r="F75" s="16" t="s">
        <v>21</v>
      </c>
      <c r="G75" s="16" t="s">
        <v>18</v>
      </c>
      <c r="H75" s="16" t="s">
        <v>37</v>
      </c>
      <c r="I75" s="16" t="s">
        <v>42</v>
      </c>
      <c r="J75" s="16" t="s">
        <v>52</v>
      </c>
      <c r="L75" s="238" t="s">
        <v>9</v>
      </c>
      <c r="M75" s="239" t="s">
        <v>75</v>
      </c>
      <c r="N75" s="240" t="s">
        <v>75</v>
      </c>
      <c r="O75" s="239" t="s">
        <v>9</v>
      </c>
      <c r="P75" s="240" t="s">
        <v>75</v>
      </c>
      <c r="Q75" s="239" t="s">
        <v>9</v>
      </c>
      <c r="R75" s="240" t="s">
        <v>9</v>
      </c>
      <c r="S75" s="239" t="s">
        <v>75</v>
      </c>
    </row>
    <row r="76" spans="5:26" x14ac:dyDescent="0.3">
      <c r="E76" s="15">
        <v>43540</v>
      </c>
      <c r="F76" s="16" t="s">
        <v>21</v>
      </c>
      <c r="G76" s="16" t="s">
        <v>16</v>
      </c>
      <c r="H76" s="16" t="s">
        <v>30</v>
      </c>
      <c r="I76" s="16" t="s">
        <v>43</v>
      </c>
      <c r="J76" s="16" t="s">
        <v>52</v>
      </c>
      <c r="L76" s="238" t="str">
        <f>CONCATENATE(L73,L74,L75)</f>
        <v>_________</v>
      </c>
      <c r="M76" s="238" t="str">
        <f t="shared" ref="M76:S76" si="0">CONCATENATE(M73,M74,M75)</f>
        <v>____  __  _</v>
      </c>
      <c r="N76" s="238" t="str">
        <f t="shared" si="0"/>
        <v>_  _____  _</v>
      </c>
      <c r="O76" s="238" t="str">
        <f t="shared" si="0"/>
        <v>_  __  ____</v>
      </c>
      <c r="P76" s="238" t="str">
        <f t="shared" si="0"/>
        <v>_  __  __  _</v>
      </c>
      <c r="Q76" s="238" t="str">
        <f>CONCATENATE(Q73,Q74,Q75)</f>
        <v>_  _______</v>
      </c>
      <c r="R76" s="238" t="str">
        <f t="shared" si="0"/>
        <v>____  ____</v>
      </c>
      <c r="S76" s="239" t="str">
        <f t="shared" si="0"/>
        <v>_______  _</v>
      </c>
    </row>
    <row r="77" spans="5:26" x14ac:dyDescent="0.3">
      <c r="E77" s="15">
        <v>43541</v>
      </c>
      <c r="F77" s="16" t="s">
        <v>21</v>
      </c>
      <c r="G77" s="16" t="s">
        <v>19</v>
      </c>
      <c r="H77" s="16" t="s">
        <v>29</v>
      </c>
      <c r="I77" s="16" t="s">
        <v>44</v>
      </c>
      <c r="J77" s="16" t="s">
        <v>52</v>
      </c>
      <c r="L77" s="11" t="s">
        <v>287</v>
      </c>
      <c r="M77" s="11" t="s">
        <v>289</v>
      </c>
      <c r="N77" s="11" t="s">
        <v>219</v>
      </c>
      <c r="O77" s="11" t="s">
        <v>292</v>
      </c>
      <c r="P77" s="11" t="s">
        <v>288</v>
      </c>
      <c r="Q77" s="11" t="s">
        <v>290</v>
      </c>
      <c r="R77" s="11" t="s">
        <v>291</v>
      </c>
      <c r="S77" s="11" t="s">
        <v>293</v>
      </c>
    </row>
    <row r="78" spans="5:26" x14ac:dyDescent="0.3">
      <c r="E78" s="15">
        <v>43542</v>
      </c>
      <c r="F78" s="16" t="s">
        <v>21</v>
      </c>
      <c r="G78" s="16" t="s">
        <v>20</v>
      </c>
      <c r="H78" s="16" t="s">
        <v>32</v>
      </c>
      <c r="I78" s="16" t="s">
        <v>45</v>
      </c>
      <c r="J78" s="16" t="s">
        <v>53</v>
      </c>
      <c r="L78" s="271"/>
      <c r="M78" s="271"/>
      <c r="N78" s="271"/>
      <c r="O78" s="271"/>
      <c r="P78" s="271"/>
      <c r="Q78" s="271"/>
      <c r="R78" s="271"/>
      <c r="S78" s="271"/>
    </row>
    <row r="79" spans="5:26" x14ac:dyDescent="0.3">
      <c r="E79" s="15">
        <v>43543</v>
      </c>
      <c r="F79" s="16" t="s">
        <v>21</v>
      </c>
      <c r="G79" s="16" t="s">
        <v>21</v>
      </c>
      <c r="H79" s="16" t="s">
        <v>33</v>
      </c>
      <c r="I79" s="16" t="s">
        <v>46</v>
      </c>
      <c r="J79" s="16" t="s">
        <v>53</v>
      </c>
      <c r="L79" s="271"/>
      <c r="M79" s="271"/>
      <c r="N79" s="271"/>
      <c r="O79" s="271"/>
      <c r="P79" s="271"/>
      <c r="Q79" s="271"/>
      <c r="R79" s="271"/>
      <c r="S79" s="271"/>
    </row>
    <row r="80" spans="5:26" x14ac:dyDescent="0.3">
      <c r="E80" s="15">
        <v>43544</v>
      </c>
      <c r="F80" s="16" t="s">
        <v>21</v>
      </c>
      <c r="G80" s="16" t="s">
        <v>22</v>
      </c>
      <c r="H80" s="16" t="s">
        <v>35</v>
      </c>
      <c r="I80" s="16" t="s">
        <v>47</v>
      </c>
      <c r="J80" s="16" t="s">
        <v>53</v>
      </c>
    </row>
    <row r="81" spans="5:10" x14ac:dyDescent="0.3">
      <c r="E81" s="15">
        <v>43545</v>
      </c>
      <c r="F81" s="16" t="s">
        <v>21</v>
      </c>
      <c r="G81" s="16" t="s">
        <v>23</v>
      </c>
      <c r="H81" s="16" t="s">
        <v>34</v>
      </c>
      <c r="I81" s="16" t="s">
        <v>48</v>
      </c>
      <c r="J81" s="16" t="s">
        <v>53</v>
      </c>
    </row>
    <row r="82" spans="5:10" x14ac:dyDescent="0.3">
      <c r="E82" s="15">
        <v>43546</v>
      </c>
      <c r="F82" s="16" t="s">
        <v>21</v>
      </c>
      <c r="G82" s="16" t="s">
        <v>24</v>
      </c>
      <c r="H82" s="16" t="s">
        <v>28</v>
      </c>
      <c r="I82" s="16" t="s">
        <v>39</v>
      </c>
      <c r="J82" s="16" t="s">
        <v>53</v>
      </c>
    </row>
    <row r="83" spans="5:10" x14ac:dyDescent="0.3">
      <c r="E83" s="15">
        <v>43547</v>
      </c>
      <c r="F83" s="16" t="s">
        <v>21</v>
      </c>
      <c r="G83" s="16" t="s">
        <v>25</v>
      </c>
      <c r="H83" s="16" t="s">
        <v>31</v>
      </c>
      <c r="I83" s="16" t="s">
        <v>40</v>
      </c>
      <c r="J83" s="16" t="s">
        <v>53</v>
      </c>
    </row>
    <row r="84" spans="5:10" x14ac:dyDescent="0.3">
      <c r="E84" s="15">
        <v>43548</v>
      </c>
      <c r="F84" s="16" t="s">
        <v>21</v>
      </c>
      <c r="G84" s="16" t="s">
        <v>26</v>
      </c>
      <c r="H84" s="16" t="s">
        <v>36</v>
      </c>
      <c r="I84" s="16" t="s">
        <v>41</v>
      </c>
      <c r="J84" s="16" t="s">
        <v>53</v>
      </c>
    </row>
    <row r="85" spans="5:10" x14ac:dyDescent="0.3">
      <c r="E85" s="15">
        <v>43549</v>
      </c>
      <c r="F85" s="16" t="s">
        <v>21</v>
      </c>
      <c r="G85" s="16" t="s">
        <v>27</v>
      </c>
      <c r="H85" s="16" t="s">
        <v>37</v>
      </c>
      <c r="I85" s="16" t="s">
        <v>42</v>
      </c>
      <c r="J85" s="16" t="s">
        <v>53</v>
      </c>
    </row>
    <row r="86" spans="5:10" x14ac:dyDescent="0.3">
      <c r="E86" s="15">
        <v>43550</v>
      </c>
      <c r="F86" s="16" t="s">
        <v>21</v>
      </c>
      <c r="G86" s="16" t="s">
        <v>17</v>
      </c>
      <c r="H86" s="16" t="s">
        <v>30</v>
      </c>
      <c r="I86" s="16" t="s">
        <v>43</v>
      </c>
      <c r="J86" s="16" t="s">
        <v>53</v>
      </c>
    </row>
    <row r="87" spans="5:10" x14ac:dyDescent="0.3">
      <c r="E87" s="15">
        <v>43551</v>
      </c>
      <c r="F87" s="16" t="s">
        <v>21</v>
      </c>
      <c r="G87" s="16" t="s">
        <v>18</v>
      </c>
      <c r="H87" s="16" t="s">
        <v>29</v>
      </c>
      <c r="I87" s="16" t="s">
        <v>44</v>
      </c>
      <c r="J87" s="16" t="s">
        <v>53</v>
      </c>
    </row>
    <row r="88" spans="5:10" x14ac:dyDescent="0.3">
      <c r="E88" s="15">
        <v>43552</v>
      </c>
      <c r="F88" s="16" t="s">
        <v>21</v>
      </c>
      <c r="G88" s="16" t="s">
        <v>16</v>
      </c>
      <c r="H88" s="16" t="s">
        <v>32</v>
      </c>
      <c r="I88" s="16" t="s">
        <v>45</v>
      </c>
      <c r="J88" s="16" t="s">
        <v>56</v>
      </c>
    </row>
    <row r="89" spans="5:10" x14ac:dyDescent="0.3">
      <c r="E89" s="15">
        <v>43553</v>
      </c>
      <c r="F89" s="16" t="s">
        <v>21</v>
      </c>
      <c r="G89" s="16" t="s">
        <v>19</v>
      </c>
      <c r="H89" s="16" t="s">
        <v>33</v>
      </c>
      <c r="I89" s="16" t="s">
        <v>46</v>
      </c>
      <c r="J89" s="16" t="s">
        <v>56</v>
      </c>
    </row>
    <row r="90" spans="5:10" x14ac:dyDescent="0.3">
      <c r="E90" s="15">
        <v>43554</v>
      </c>
      <c r="F90" s="16" t="s">
        <v>21</v>
      </c>
      <c r="G90" s="16" t="s">
        <v>20</v>
      </c>
      <c r="H90" s="16" t="s">
        <v>35</v>
      </c>
      <c r="I90" s="16" t="s">
        <v>47</v>
      </c>
      <c r="J90" s="16" t="s">
        <v>56</v>
      </c>
    </row>
    <row r="91" spans="5:10" x14ac:dyDescent="0.3">
      <c r="E91" s="15">
        <v>43555</v>
      </c>
      <c r="F91" s="16" t="s">
        <v>21</v>
      </c>
      <c r="G91" s="16" t="s">
        <v>21</v>
      </c>
      <c r="H91" s="16" t="s">
        <v>34</v>
      </c>
      <c r="I91" s="16" t="s">
        <v>48</v>
      </c>
      <c r="J91" s="16" t="s">
        <v>56</v>
      </c>
    </row>
    <row r="92" spans="5:10" x14ac:dyDescent="0.3">
      <c r="E92" s="15">
        <v>43556</v>
      </c>
      <c r="F92" s="16" t="s">
        <v>21</v>
      </c>
      <c r="G92" s="16" t="s">
        <v>22</v>
      </c>
      <c r="H92" s="16" t="s">
        <v>28</v>
      </c>
      <c r="I92" s="16" t="s">
        <v>39</v>
      </c>
      <c r="J92" s="16" t="s">
        <v>56</v>
      </c>
    </row>
    <row r="93" spans="5:10" x14ac:dyDescent="0.3">
      <c r="E93" s="15">
        <v>43557</v>
      </c>
      <c r="F93" s="16" t="s">
        <v>21</v>
      </c>
      <c r="G93" s="16" t="s">
        <v>23</v>
      </c>
      <c r="H93" s="16" t="s">
        <v>31</v>
      </c>
      <c r="I93" s="16" t="s">
        <v>40</v>
      </c>
      <c r="J93" s="16" t="s">
        <v>56</v>
      </c>
    </row>
    <row r="94" spans="5:10" x14ac:dyDescent="0.3">
      <c r="E94" s="15">
        <v>43558</v>
      </c>
      <c r="F94" s="16" t="s">
        <v>21</v>
      </c>
      <c r="G94" s="16" t="s">
        <v>24</v>
      </c>
      <c r="H94" s="16" t="s">
        <v>36</v>
      </c>
      <c r="I94" s="16" t="s">
        <v>41</v>
      </c>
      <c r="J94" s="16" t="s">
        <v>56</v>
      </c>
    </row>
    <row r="95" spans="5:10" x14ac:dyDescent="0.3">
      <c r="E95" s="15">
        <v>43559</v>
      </c>
      <c r="F95" s="16" t="s">
        <v>21</v>
      </c>
      <c r="G95" s="16" t="s">
        <v>25</v>
      </c>
      <c r="H95" s="16" t="s">
        <v>37</v>
      </c>
      <c r="I95" s="16" t="s">
        <v>42</v>
      </c>
      <c r="J95" s="16" t="s">
        <v>56</v>
      </c>
    </row>
    <row r="96" spans="5:10" x14ac:dyDescent="0.3">
      <c r="E96" s="15">
        <v>43560</v>
      </c>
      <c r="F96" s="16" t="s">
        <v>22</v>
      </c>
      <c r="G96" s="16" t="s">
        <v>26</v>
      </c>
      <c r="H96" s="16" t="s">
        <v>30</v>
      </c>
      <c r="I96" s="16" t="s">
        <v>43</v>
      </c>
      <c r="J96" s="16" t="s">
        <v>56</v>
      </c>
    </row>
    <row r="97" spans="5:10" x14ac:dyDescent="0.3">
      <c r="E97" s="15">
        <v>43561</v>
      </c>
      <c r="F97" s="16" t="s">
        <v>22</v>
      </c>
      <c r="G97" s="16" t="s">
        <v>27</v>
      </c>
      <c r="H97" s="16" t="s">
        <v>29</v>
      </c>
      <c r="I97" s="16" t="s">
        <v>44</v>
      </c>
      <c r="J97" s="16" t="s">
        <v>56</v>
      </c>
    </row>
    <row r="98" spans="5:10" x14ac:dyDescent="0.3">
      <c r="E98" s="15">
        <v>43562</v>
      </c>
      <c r="F98" s="16" t="s">
        <v>22</v>
      </c>
      <c r="G98" s="16" t="s">
        <v>17</v>
      </c>
      <c r="H98" s="16" t="s">
        <v>32</v>
      </c>
      <c r="I98" s="16" t="s">
        <v>45</v>
      </c>
      <c r="J98" s="16" t="s">
        <v>54</v>
      </c>
    </row>
    <row r="99" spans="5:10" x14ac:dyDescent="0.3">
      <c r="E99" s="15">
        <v>43563</v>
      </c>
      <c r="F99" s="16" t="s">
        <v>22</v>
      </c>
      <c r="G99" s="16" t="s">
        <v>18</v>
      </c>
      <c r="H99" s="16" t="s">
        <v>33</v>
      </c>
      <c r="I99" s="16" t="s">
        <v>46</v>
      </c>
      <c r="J99" s="16" t="s">
        <v>54</v>
      </c>
    </row>
    <row r="100" spans="5:10" x14ac:dyDescent="0.3">
      <c r="E100" s="15">
        <v>43564</v>
      </c>
      <c r="F100" s="16" t="s">
        <v>22</v>
      </c>
      <c r="G100" s="16" t="s">
        <v>16</v>
      </c>
      <c r="H100" s="16" t="s">
        <v>35</v>
      </c>
      <c r="I100" s="16" t="s">
        <v>47</v>
      </c>
      <c r="J100" s="16" t="s">
        <v>54</v>
      </c>
    </row>
    <row r="101" spans="5:10" x14ac:dyDescent="0.3">
      <c r="E101" s="15">
        <v>43565</v>
      </c>
      <c r="F101" s="16" t="s">
        <v>22</v>
      </c>
      <c r="G101" s="16" t="s">
        <v>19</v>
      </c>
      <c r="H101" s="16" t="s">
        <v>34</v>
      </c>
      <c r="I101" s="16" t="s">
        <v>48</v>
      </c>
      <c r="J101" s="16" t="s">
        <v>54</v>
      </c>
    </row>
    <row r="102" spans="5:10" x14ac:dyDescent="0.3">
      <c r="E102" s="15">
        <v>43566</v>
      </c>
      <c r="F102" s="16" t="s">
        <v>22</v>
      </c>
      <c r="G102" s="16" t="s">
        <v>20</v>
      </c>
      <c r="H102" s="16" t="s">
        <v>28</v>
      </c>
      <c r="I102" s="16" t="s">
        <v>39</v>
      </c>
      <c r="J102" s="16" t="s">
        <v>54</v>
      </c>
    </row>
    <row r="103" spans="5:10" x14ac:dyDescent="0.3">
      <c r="E103" s="15">
        <v>43567</v>
      </c>
      <c r="F103" s="16" t="s">
        <v>22</v>
      </c>
      <c r="G103" s="16" t="s">
        <v>21</v>
      </c>
      <c r="H103" s="16" t="s">
        <v>31</v>
      </c>
      <c r="I103" s="16" t="s">
        <v>40</v>
      </c>
      <c r="J103" s="16" t="s">
        <v>54</v>
      </c>
    </row>
    <row r="104" spans="5:10" x14ac:dyDescent="0.3">
      <c r="E104" s="15">
        <v>43568</v>
      </c>
      <c r="F104" s="16" t="s">
        <v>22</v>
      </c>
      <c r="G104" s="16" t="s">
        <v>22</v>
      </c>
      <c r="H104" s="16" t="s">
        <v>36</v>
      </c>
      <c r="I104" s="16" t="s">
        <v>41</v>
      </c>
      <c r="J104" s="16" t="s">
        <v>54</v>
      </c>
    </row>
    <row r="105" spans="5:10" x14ac:dyDescent="0.3">
      <c r="E105" s="15">
        <v>43569</v>
      </c>
      <c r="F105" s="16" t="s">
        <v>22</v>
      </c>
      <c r="G105" s="16" t="s">
        <v>23</v>
      </c>
      <c r="H105" s="16" t="s">
        <v>37</v>
      </c>
      <c r="I105" s="16" t="s">
        <v>42</v>
      </c>
      <c r="J105" s="16" t="s">
        <v>54</v>
      </c>
    </row>
    <row r="106" spans="5:10" x14ac:dyDescent="0.3">
      <c r="E106" s="15">
        <v>43570</v>
      </c>
      <c r="F106" s="16" t="s">
        <v>22</v>
      </c>
      <c r="G106" s="16" t="s">
        <v>24</v>
      </c>
      <c r="H106" s="16" t="s">
        <v>30</v>
      </c>
      <c r="I106" s="16" t="s">
        <v>43</v>
      </c>
      <c r="J106" s="16" t="s">
        <v>54</v>
      </c>
    </row>
    <row r="107" spans="5:10" x14ac:dyDescent="0.3">
      <c r="E107" s="15">
        <v>43571</v>
      </c>
      <c r="F107" s="16" t="s">
        <v>22</v>
      </c>
      <c r="G107" s="16" t="s">
        <v>25</v>
      </c>
      <c r="H107" s="16" t="s">
        <v>29</v>
      </c>
      <c r="I107" s="16" t="s">
        <v>44</v>
      </c>
      <c r="J107" s="16" t="s">
        <v>54</v>
      </c>
    </row>
    <row r="108" spans="5:10" x14ac:dyDescent="0.3">
      <c r="E108" s="15">
        <v>43572</v>
      </c>
      <c r="F108" s="16" t="s">
        <v>22</v>
      </c>
      <c r="G108" s="16" t="s">
        <v>26</v>
      </c>
      <c r="H108" s="16" t="s">
        <v>32</v>
      </c>
      <c r="I108" s="16" t="s">
        <v>45</v>
      </c>
      <c r="J108" s="16" t="s">
        <v>55</v>
      </c>
    </row>
    <row r="109" spans="5:10" x14ac:dyDescent="0.3">
      <c r="E109" s="15">
        <v>43573</v>
      </c>
      <c r="F109" s="16" t="s">
        <v>22</v>
      </c>
      <c r="G109" s="16" t="s">
        <v>27</v>
      </c>
      <c r="H109" s="16" t="s">
        <v>33</v>
      </c>
      <c r="I109" s="16" t="s">
        <v>46</v>
      </c>
      <c r="J109" s="16" t="s">
        <v>55</v>
      </c>
    </row>
    <row r="110" spans="5:10" x14ac:dyDescent="0.3">
      <c r="E110" s="15">
        <v>43574</v>
      </c>
      <c r="F110" s="16" t="s">
        <v>22</v>
      </c>
      <c r="G110" s="16" t="s">
        <v>17</v>
      </c>
      <c r="H110" s="16" t="s">
        <v>35</v>
      </c>
      <c r="I110" s="16" t="s">
        <v>47</v>
      </c>
      <c r="J110" s="16" t="s">
        <v>55</v>
      </c>
    </row>
    <row r="111" spans="5:10" x14ac:dyDescent="0.3">
      <c r="E111" s="15">
        <v>43575</v>
      </c>
      <c r="F111" s="16" t="s">
        <v>22</v>
      </c>
      <c r="G111" s="16" t="s">
        <v>18</v>
      </c>
      <c r="H111" s="16" t="s">
        <v>34</v>
      </c>
      <c r="I111" s="16" t="s">
        <v>48</v>
      </c>
      <c r="J111" s="16" t="s">
        <v>55</v>
      </c>
    </row>
    <row r="112" spans="5:10" x14ac:dyDescent="0.3">
      <c r="E112" s="15">
        <v>43576</v>
      </c>
      <c r="F112" s="16" t="s">
        <v>22</v>
      </c>
      <c r="G112" s="16" t="s">
        <v>16</v>
      </c>
      <c r="H112" s="16" t="s">
        <v>28</v>
      </c>
      <c r="I112" s="16" t="s">
        <v>39</v>
      </c>
      <c r="J112" s="16" t="s">
        <v>55</v>
      </c>
    </row>
    <row r="113" spans="5:10" x14ac:dyDescent="0.3">
      <c r="E113" s="15">
        <v>43577</v>
      </c>
      <c r="F113" s="16" t="s">
        <v>22</v>
      </c>
      <c r="G113" s="16" t="s">
        <v>19</v>
      </c>
      <c r="H113" s="16" t="s">
        <v>31</v>
      </c>
      <c r="I113" s="16" t="s">
        <v>40</v>
      </c>
      <c r="J113" s="16" t="s">
        <v>55</v>
      </c>
    </row>
    <row r="114" spans="5:10" x14ac:dyDescent="0.3">
      <c r="E114" s="15">
        <v>43578</v>
      </c>
      <c r="F114" s="16" t="s">
        <v>22</v>
      </c>
      <c r="G114" s="16" t="s">
        <v>20</v>
      </c>
      <c r="H114" s="16" t="s">
        <v>36</v>
      </c>
      <c r="I114" s="16" t="s">
        <v>41</v>
      </c>
      <c r="J114" s="16" t="s">
        <v>55</v>
      </c>
    </row>
    <row r="115" spans="5:10" x14ac:dyDescent="0.3">
      <c r="E115" s="15">
        <v>43579</v>
      </c>
      <c r="F115" s="16" t="s">
        <v>22</v>
      </c>
      <c r="G115" s="16" t="s">
        <v>21</v>
      </c>
      <c r="H115" s="16" t="s">
        <v>37</v>
      </c>
      <c r="I115" s="16" t="s">
        <v>42</v>
      </c>
      <c r="J115" s="16" t="s">
        <v>55</v>
      </c>
    </row>
    <row r="116" spans="5:10" x14ac:dyDescent="0.3">
      <c r="E116" s="15">
        <v>43580</v>
      </c>
      <c r="F116" s="16" t="s">
        <v>22</v>
      </c>
      <c r="G116" s="16" t="s">
        <v>22</v>
      </c>
      <c r="H116" s="16" t="s">
        <v>30</v>
      </c>
      <c r="I116" s="16" t="s">
        <v>43</v>
      </c>
      <c r="J116" s="16" t="s">
        <v>55</v>
      </c>
    </row>
    <row r="117" spans="5:10" x14ac:dyDescent="0.3">
      <c r="E117" s="15">
        <v>43581</v>
      </c>
      <c r="F117" s="16" t="s">
        <v>22</v>
      </c>
      <c r="G117" s="16" t="s">
        <v>23</v>
      </c>
      <c r="H117" s="16" t="s">
        <v>29</v>
      </c>
      <c r="I117" s="16" t="s">
        <v>44</v>
      </c>
      <c r="J117" s="16" t="s">
        <v>55</v>
      </c>
    </row>
    <row r="118" spans="5:10" x14ac:dyDescent="0.3">
      <c r="E118" s="15">
        <v>43582</v>
      </c>
      <c r="F118" s="16" t="s">
        <v>22</v>
      </c>
      <c r="G118" s="16" t="s">
        <v>24</v>
      </c>
      <c r="H118" s="16" t="s">
        <v>32</v>
      </c>
      <c r="I118" s="16" t="s">
        <v>45</v>
      </c>
      <c r="J118" s="16" t="s">
        <v>51</v>
      </c>
    </row>
    <row r="119" spans="5:10" x14ac:dyDescent="0.3">
      <c r="E119" s="15">
        <v>43583</v>
      </c>
      <c r="F119" s="16" t="s">
        <v>22</v>
      </c>
      <c r="G119" s="16" t="s">
        <v>25</v>
      </c>
      <c r="H119" s="16" t="s">
        <v>33</v>
      </c>
      <c r="I119" s="16" t="s">
        <v>46</v>
      </c>
      <c r="J119" s="16" t="s">
        <v>51</v>
      </c>
    </row>
    <row r="120" spans="5:10" x14ac:dyDescent="0.3">
      <c r="E120" s="15">
        <v>43584</v>
      </c>
      <c r="F120" s="16" t="s">
        <v>22</v>
      </c>
      <c r="G120" s="16" t="s">
        <v>26</v>
      </c>
      <c r="H120" s="16" t="s">
        <v>35</v>
      </c>
      <c r="I120" s="16" t="s">
        <v>47</v>
      </c>
      <c r="J120" s="16" t="s">
        <v>51</v>
      </c>
    </row>
    <row r="121" spans="5:10" x14ac:dyDescent="0.3">
      <c r="E121" s="15">
        <v>43585</v>
      </c>
      <c r="F121" s="16" t="s">
        <v>22</v>
      </c>
      <c r="G121" s="16" t="s">
        <v>27</v>
      </c>
      <c r="H121" s="16" t="s">
        <v>34</v>
      </c>
      <c r="I121" s="16" t="s">
        <v>48</v>
      </c>
      <c r="J121" s="16" t="s">
        <v>51</v>
      </c>
    </row>
    <row r="122" spans="5:10" x14ac:dyDescent="0.3">
      <c r="E122" s="15">
        <v>43586</v>
      </c>
      <c r="F122" s="16" t="s">
        <v>22</v>
      </c>
      <c r="G122" s="16" t="s">
        <v>17</v>
      </c>
      <c r="H122" s="16" t="s">
        <v>28</v>
      </c>
      <c r="I122" s="16" t="s">
        <v>39</v>
      </c>
      <c r="J122" s="16" t="s">
        <v>51</v>
      </c>
    </row>
    <row r="123" spans="5:10" x14ac:dyDescent="0.3">
      <c r="E123" s="15">
        <v>43587</v>
      </c>
      <c r="F123" s="16" t="s">
        <v>22</v>
      </c>
      <c r="G123" s="16" t="s">
        <v>18</v>
      </c>
      <c r="H123" s="16" t="s">
        <v>31</v>
      </c>
      <c r="I123" s="16" t="s">
        <v>40</v>
      </c>
      <c r="J123" s="16" t="s">
        <v>51</v>
      </c>
    </row>
    <row r="124" spans="5:10" x14ac:dyDescent="0.3">
      <c r="E124" s="15">
        <v>43588</v>
      </c>
      <c r="F124" s="16" t="s">
        <v>22</v>
      </c>
      <c r="G124" s="16" t="s">
        <v>16</v>
      </c>
      <c r="H124" s="16" t="s">
        <v>36</v>
      </c>
      <c r="I124" s="16" t="s">
        <v>41</v>
      </c>
      <c r="J124" s="16" t="s">
        <v>51</v>
      </c>
    </row>
    <row r="125" spans="5:10" x14ac:dyDescent="0.3">
      <c r="E125" s="15">
        <v>43589</v>
      </c>
      <c r="F125" s="16" t="s">
        <v>22</v>
      </c>
      <c r="G125" s="16" t="s">
        <v>19</v>
      </c>
      <c r="H125" s="16" t="s">
        <v>37</v>
      </c>
      <c r="I125" s="16" t="s">
        <v>42</v>
      </c>
      <c r="J125" s="16" t="s">
        <v>51</v>
      </c>
    </row>
    <row r="126" spans="5:10" x14ac:dyDescent="0.3">
      <c r="E126" s="15">
        <v>43590</v>
      </c>
      <c r="F126" s="16" t="s">
        <v>22</v>
      </c>
      <c r="G126" s="16" t="s">
        <v>20</v>
      </c>
      <c r="H126" s="16" t="s">
        <v>30</v>
      </c>
      <c r="I126" s="16" t="s">
        <v>43</v>
      </c>
      <c r="J126" s="16" t="s">
        <v>51</v>
      </c>
    </row>
    <row r="127" spans="5:10" x14ac:dyDescent="0.3">
      <c r="E127" s="15">
        <v>43591</v>
      </c>
      <c r="F127" s="16" t="s">
        <v>23</v>
      </c>
      <c r="G127" s="16" t="s">
        <v>21</v>
      </c>
      <c r="H127" s="16" t="s">
        <v>29</v>
      </c>
      <c r="I127" s="16" t="s">
        <v>44</v>
      </c>
      <c r="J127" s="16" t="s">
        <v>51</v>
      </c>
    </row>
    <row r="128" spans="5:10" x14ac:dyDescent="0.3">
      <c r="E128" s="15">
        <v>43592</v>
      </c>
      <c r="F128" s="16" t="s">
        <v>23</v>
      </c>
      <c r="G128" s="16" t="s">
        <v>22</v>
      </c>
      <c r="H128" s="16" t="s">
        <v>32</v>
      </c>
      <c r="I128" s="16" t="s">
        <v>45</v>
      </c>
      <c r="J128" s="16" t="s">
        <v>52</v>
      </c>
    </row>
    <row r="129" spans="5:10" x14ac:dyDescent="0.3">
      <c r="E129" s="15">
        <v>43593</v>
      </c>
      <c r="F129" s="16" t="s">
        <v>23</v>
      </c>
      <c r="G129" s="16" t="s">
        <v>23</v>
      </c>
      <c r="H129" s="16" t="s">
        <v>33</v>
      </c>
      <c r="I129" s="16" t="s">
        <v>46</v>
      </c>
      <c r="J129" s="16" t="s">
        <v>52</v>
      </c>
    </row>
    <row r="130" spans="5:10" x14ac:dyDescent="0.3">
      <c r="E130" s="15">
        <v>43594</v>
      </c>
      <c r="F130" s="16" t="s">
        <v>23</v>
      </c>
      <c r="G130" s="16" t="s">
        <v>24</v>
      </c>
      <c r="H130" s="16" t="s">
        <v>35</v>
      </c>
      <c r="I130" s="16" t="s">
        <v>47</v>
      </c>
      <c r="J130" s="16" t="s">
        <v>52</v>
      </c>
    </row>
    <row r="131" spans="5:10" x14ac:dyDescent="0.3">
      <c r="E131" s="15">
        <v>43595</v>
      </c>
      <c r="F131" s="16" t="s">
        <v>23</v>
      </c>
      <c r="G131" s="16" t="s">
        <v>25</v>
      </c>
      <c r="H131" s="16" t="s">
        <v>34</v>
      </c>
      <c r="I131" s="16" t="s">
        <v>48</v>
      </c>
      <c r="J131" s="16" t="s">
        <v>52</v>
      </c>
    </row>
    <row r="132" spans="5:10" x14ac:dyDescent="0.3">
      <c r="E132" s="15">
        <v>43596</v>
      </c>
      <c r="F132" s="16" t="s">
        <v>23</v>
      </c>
      <c r="G132" s="16" t="s">
        <v>26</v>
      </c>
      <c r="H132" s="16" t="s">
        <v>28</v>
      </c>
      <c r="I132" s="16" t="s">
        <v>39</v>
      </c>
      <c r="J132" s="16" t="s">
        <v>52</v>
      </c>
    </row>
    <row r="133" spans="5:10" x14ac:dyDescent="0.3">
      <c r="E133" s="15">
        <v>43597</v>
      </c>
      <c r="F133" s="16" t="s">
        <v>23</v>
      </c>
      <c r="G133" s="16" t="s">
        <v>27</v>
      </c>
      <c r="H133" s="16" t="s">
        <v>31</v>
      </c>
      <c r="I133" s="16" t="s">
        <v>40</v>
      </c>
      <c r="J133" s="16" t="s">
        <v>52</v>
      </c>
    </row>
    <row r="134" spans="5:10" x14ac:dyDescent="0.3">
      <c r="E134" s="15">
        <v>43598</v>
      </c>
      <c r="F134" s="16" t="s">
        <v>23</v>
      </c>
      <c r="G134" s="16" t="s">
        <v>17</v>
      </c>
      <c r="H134" s="16" t="s">
        <v>36</v>
      </c>
      <c r="I134" s="16" t="s">
        <v>41</v>
      </c>
      <c r="J134" s="16" t="s">
        <v>52</v>
      </c>
    </row>
    <row r="135" spans="5:10" x14ac:dyDescent="0.3">
      <c r="E135" s="15">
        <v>43599</v>
      </c>
      <c r="F135" s="16" t="s">
        <v>23</v>
      </c>
      <c r="G135" s="16" t="s">
        <v>18</v>
      </c>
      <c r="H135" s="16" t="s">
        <v>37</v>
      </c>
      <c r="I135" s="16" t="s">
        <v>42</v>
      </c>
      <c r="J135" s="16" t="s">
        <v>52</v>
      </c>
    </row>
    <row r="136" spans="5:10" x14ac:dyDescent="0.3">
      <c r="E136" s="15">
        <v>43600</v>
      </c>
      <c r="F136" s="16" t="s">
        <v>23</v>
      </c>
      <c r="G136" s="16" t="s">
        <v>16</v>
      </c>
      <c r="H136" s="16" t="s">
        <v>30</v>
      </c>
      <c r="I136" s="16" t="s">
        <v>43</v>
      </c>
      <c r="J136" s="16" t="s">
        <v>52</v>
      </c>
    </row>
    <row r="137" spans="5:10" x14ac:dyDescent="0.3">
      <c r="E137" s="15">
        <v>43601</v>
      </c>
      <c r="F137" s="16" t="s">
        <v>23</v>
      </c>
      <c r="G137" s="16" t="s">
        <v>19</v>
      </c>
      <c r="H137" s="16" t="s">
        <v>29</v>
      </c>
      <c r="I137" s="16" t="s">
        <v>44</v>
      </c>
      <c r="J137" s="16" t="s">
        <v>52</v>
      </c>
    </row>
    <row r="138" spans="5:10" x14ac:dyDescent="0.3">
      <c r="E138" s="15">
        <v>43602</v>
      </c>
      <c r="F138" s="16" t="s">
        <v>23</v>
      </c>
      <c r="G138" s="16" t="s">
        <v>20</v>
      </c>
      <c r="H138" s="16" t="s">
        <v>32</v>
      </c>
      <c r="I138" s="16" t="s">
        <v>45</v>
      </c>
      <c r="J138" s="16" t="s">
        <v>53</v>
      </c>
    </row>
    <row r="139" spans="5:10" x14ac:dyDescent="0.3">
      <c r="E139" s="15">
        <v>43603</v>
      </c>
      <c r="F139" s="16" t="s">
        <v>23</v>
      </c>
      <c r="G139" s="16" t="s">
        <v>21</v>
      </c>
      <c r="H139" s="16" t="s">
        <v>33</v>
      </c>
      <c r="I139" s="16" t="s">
        <v>46</v>
      </c>
      <c r="J139" s="16" t="s">
        <v>53</v>
      </c>
    </row>
    <row r="140" spans="5:10" x14ac:dyDescent="0.3">
      <c r="E140" s="15">
        <v>43604</v>
      </c>
      <c r="F140" s="16" t="s">
        <v>23</v>
      </c>
      <c r="G140" s="16" t="s">
        <v>22</v>
      </c>
      <c r="H140" s="16" t="s">
        <v>35</v>
      </c>
      <c r="I140" s="16" t="s">
        <v>47</v>
      </c>
      <c r="J140" s="16" t="s">
        <v>53</v>
      </c>
    </row>
    <row r="141" spans="5:10" x14ac:dyDescent="0.3">
      <c r="E141" s="15">
        <v>43605</v>
      </c>
      <c r="F141" s="16" t="s">
        <v>23</v>
      </c>
      <c r="G141" s="16" t="s">
        <v>23</v>
      </c>
      <c r="H141" s="16" t="s">
        <v>34</v>
      </c>
      <c r="I141" s="16" t="s">
        <v>48</v>
      </c>
      <c r="J141" s="16" t="s">
        <v>53</v>
      </c>
    </row>
    <row r="142" spans="5:10" x14ac:dyDescent="0.3">
      <c r="E142" s="15">
        <v>43606</v>
      </c>
      <c r="F142" s="16" t="s">
        <v>23</v>
      </c>
      <c r="G142" s="16" t="s">
        <v>24</v>
      </c>
      <c r="H142" s="16" t="s">
        <v>28</v>
      </c>
      <c r="I142" s="16" t="s">
        <v>39</v>
      </c>
      <c r="J142" s="16" t="s">
        <v>53</v>
      </c>
    </row>
    <row r="143" spans="5:10" x14ac:dyDescent="0.3">
      <c r="E143" s="15">
        <v>43607</v>
      </c>
      <c r="F143" s="16" t="s">
        <v>23</v>
      </c>
      <c r="G143" s="16" t="s">
        <v>25</v>
      </c>
      <c r="H143" s="16" t="s">
        <v>31</v>
      </c>
      <c r="I143" s="16" t="s">
        <v>40</v>
      </c>
      <c r="J143" s="16" t="s">
        <v>53</v>
      </c>
    </row>
    <row r="144" spans="5:10" x14ac:dyDescent="0.3">
      <c r="E144" s="15">
        <v>43608</v>
      </c>
      <c r="F144" s="16" t="s">
        <v>23</v>
      </c>
      <c r="G144" s="16" t="s">
        <v>26</v>
      </c>
      <c r="H144" s="16" t="s">
        <v>36</v>
      </c>
      <c r="I144" s="16" t="s">
        <v>41</v>
      </c>
      <c r="J144" s="16" t="s">
        <v>53</v>
      </c>
    </row>
    <row r="145" spans="5:10" x14ac:dyDescent="0.3">
      <c r="E145" s="15">
        <v>43609</v>
      </c>
      <c r="F145" s="16" t="s">
        <v>23</v>
      </c>
      <c r="G145" s="16" t="s">
        <v>27</v>
      </c>
      <c r="H145" s="16" t="s">
        <v>37</v>
      </c>
      <c r="I145" s="16" t="s">
        <v>42</v>
      </c>
      <c r="J145" s="16" t="s">
        <v>53</v>
      </c>
    </row>
    <row r="146" spans="5:10" x14ac:dyDescent="0.3">
      <c r="E146" s="15">
        <v>43610</v>
      </c>
      <c r="F146" s="16" t="s">
        <v>23</v>
      </c>
      <c r="G146" s="16" t="s">
        <v>17</v>
      </c>
      <c r="H146" s="16" t="s">
        <v>30</v>
      </c>
      <c r="I146" s="16" t="s">
        <v>43</v>
      </c>
      <c r="J146" s="16" t="s">
        <v>53</v>
      </c>
    </row>
    <row r="147" spans="5:10" x14ac:dyDescent="0.3">
      <c r="E147" s="15">
        <v>43611</v>
      </c>
      <c r="F147" s="16" t="s">
        <v>23</v>
      </c>
      <c r="G147" s="16" t="s">
        <v>18</v>
      </c>
      <c r="H147" s="16" t="s">
        <v>29</v>
      </c>
      <c r="I147" s="16" t="s">
        <v>44</v>
      </c>
      <c r="J147" s="16" t="s">
        <v>53</v>
      </c>
    </row>
    <row r="148" spans="5:10" x14ac:dyDescent="0.3">
      <c r="E148" s="15">
        <v>43612</v>
      </c>
      <c r="F148" s="16" t="s">
        <v>23</v>
      </c>
      <c r="G148" s="16" t="s">
        <v>16</v>
      </c>
      <c r="H148" s="16" t="s">
        <v>32</v>
      </c>
      <c r="I148" s="16" t="s">
        <v>45</v>
      </c>
      <c r="J148" s="16" t="s">
        <v>56</v>
      </c>
    </row>
    <row r="149" spans="5:10" x14ac:dyDescent="0.3">
      <c r="E149" s="15">
        <v>43613</v>
      </c>
      <c r="F149" s="16" t="s">
        <v>23</v>
      </c>
      <c r="G149" s="16" t="s">
        <v>19</v>
      </c>
      <c r="H149" s="16" t="s">
        <v>33</v>
      </c>
      <c r="I149" s="16" t="s">
        <v>46</v>
      </c>
      <c r="J149" s="16" t="s">
        <v>56</v>
      </c>
    </row>
    <row r="150" spans="5:10" x14ac:dyDescent="0.3">
      <c r="E150" s="15">
        <v>43614</v>
      </c>
      <c r="F150" s="16" t="s">
        <v>23</v>
      </c>
      <c r="G150" s="16" t="s">
        <v>20</v>
      </c>
      <c r="H150" s="16" t="s">
        <v>35</v>
      </c>
      <c r="I150" s="16" t="s">
        <v>47</v>
      </c>
      <c r="J150" s="16" t="s">
        <v>56</v>
      </c>
    </row>
    <row r="151" spans="5:10" x14ac:dyDescent="0.3">
      <c r="E151" s="15">
        <v>43615</v>
      </c>
      <c r="F151" s="16" t="s">
        <v>23</v>
      </c>
      <c r="G151" s="16" t="s">
        <v>21</v>
      </c>
      <c r="H151" s="16" t="s">
        <v>34</v>
      </c>
      <c r="I151" s="16" t="s">
        <v>48</v>
      </c>
      <c r="J151" s="16" t="s">
        <v>56</v>
      </c>
    </row>
    <row r="152" spans="5:10" x14ac:dyDescent="0.3">
      <c r="E152" s="15">
        <v>43616</v>
      </c>
      <c r="F152" s="16" t="s">
        <v>23</v>
      </c>
      <c r="G152" s="16" t="s">
        <v>22</v>
      </c>
      <c r="H152" s="16" t="s">
        <v>28</v>
      </c>
      <c r="I152" s="16" t="s">
        <v>39</v>
      </c>
      <c r="J152" s="16" t="s">
        <v>56</v>
      </c>
    </row>
    <row r="153" spans="5:10" x14ac:dyDescent="0.3">
      <c r="E153" s="15">
        <v>43617</v>
      </c>
      <c r="F153" s="16" t="s">
        <v>23</v>
      </c>
      <c r="G153" s="16" t="s">
        <v>23</v>
      </c>
      <c r="H153" s="16" t="s">
        <v>31</v>
      </c>
      <c r="I153" s="16" t="s">
        <v>40</v>
      </c>
      <c r="J153" s="16" t="s">
        <v>56</v>
      </c>
    </row>
    <row r="154" spans="5:10" x14ac:dyDescent="0.3">
      <c r="E154" s="15">
        <v>43618</v>
      </c>
      <c r="F154" s="16" t="s">
        <v>23</v>
      </c>
      <c r="G154" s="16" t="s">
        <v>24</v>
      </c>
      <c r="H154" s="16" t="s">
        <v>36</v>
      </c>
      <c r="I154" s="16" t="s">
        <v>41</v>
      </c>
      <c r="J154" s="16" t="s">
        <v>56</v>
      </c>
    </row>
    <row r="155" spans="5:10" x14ac:dyDescent="0.3">
      <c r="E155" s="15">
        <v>43619</v>
      </c>
      <c r="F155" s="16" t="s">
        <v>23</v>
      </c>
      <c r="G155" s="16" t="s">
        <v>25</v>
      </c>
      <c r="H155" s="16" t="s">
        <v>37</v>
      </c>
      <c r="I155" s="16" t="s">
        <v>42</v>
      </c>
      <c r="J155" s="16" t="s">
        <v>56</v>
      </c>
    </row>
    <row r="156" spans="5:10" x14ac:dyDescent="0.3">
      <c r="E156" s="15">
        <v>43620</v>
      </c>
      <c r="F156" s="16" t="s">
        <v>23</v>
      </c>
      <c r="G156" s="16" t="s">
        <v>26</v>
      </c>
      <c r="H156" s="16" t="s">
        <v>30</v>
      </c>
      <c r="I156" s="16" t="s">
        <v>43</v>
      </c>
      <c r="J156" s="16" t="s">
        <v>56</v>
      </c>
    </row>
    <row r="157" spans="5:10" x14ac:dyDescent="0.3">
      <c r="E157" s="15">
        <v>43621</v>
      </c>
      <c r="F157" s="16" t="s">
        <v>23</v>
      </c>
      <c r="G157" s="16" t="s">
        <v>27</v>
      </c>
      <c r="H157" s="16" t="s">
        <v>29</v>
      </c>
      <c r="I157" s="16" t="s">
        <v>44</v>
      </c>
      <c r="J157" s="16" t="s">
        <v>56</v>
      </c>
    </row>
    <row r="158" spans="5:10" x14ac:dyDescent="0.3">
      <c r="E158" s="15">
        <v>43622</v>
      </c>
      <c r="F158" s="16" t="s">
        <v>24</v>
      </c>
      <c r="G158" s="16" t="s">
        <v>17</v>
      </c>
      <c r="H158" s="16" t="s">
        <v>32</v>
      </c>
      <c r="I158" s="16" t="s">
        <v>45</v>
      </c>
      <c r="J158" s="16" t="s">
        <v>54</v>
      </c>
    </row>
    <row r="159" spans="5:10" x14ac:dyDescent="0.3">
      <c r="E159" s="15">
        <v>43623</v>
      </c>
      <c r="F159" s="16" t="s">
        <v>24</v>
      </c>
      <c r="G159" s="16" t="s">
        <v>18</v>
      </c>
      <c r="H159" s="16" t="s">
        <v>33</v>
      </c>
      <c r="I159" s="16" t="s">
        <v>46</v>
      </c>
      <c r="J159" s="16" t="s">
        <v>54</v>
      </c>
    </row>
    <row r="160" spans="5:10" x14ac:dyDescent="0.3">
      <c r="E160" s="15">
        <v>43624</v>
      </c>
      <c r="F160" s="16" t="s">
        <v>24</v>
      </c>
      <c r="G160" s="16" t="s">
        <v>16</v>
      </c>
      <c r="H160" s="16" t="s">
        <v>35</v>
      </c>
      <c r="I160" s="16" t="s">
        <v>47</v>
      </c>
      <c r="J160" s="16" t="s">
        <v>54</v>
      </c>
    </row>
    <row r="161" spans="5:10" x14ac:dyDescent="0.3">
      <c r="E161" s="15">
        <v>43625</v>
      </c>
      <c r="F161" s="16" t="s">
        <v>24</v>
      </c>
      <c r="G161" s="16" t="s">
        <v>19</v>
      </c>
      <c r="H161" s="16" t="s">
        <v>34</v>
      </c>
      <c r="I161" s="16" t="s">
        <v>48</v>
      </c>
      <c r="J161" s="16" t="s">
        <v>54</v>
      </c>
    </row>
    <row r="162" spans="5:10" x14ac:dyDescent="0.3">
      <c r="E162" s="15">
        <v>43626</v>
      </c>
      <c r="F162" s="16" t="s">
        <v>24</v>
      </c>
      <c r="G162" s="16" t="s">
        <v>20</v>
      </c>
      <c r="H162" s="16" t="s">
        <v>28</v>
      </c>
      <c r="I162" s="16" t="s">
        <v>39</v>
      </c>
      <c r="J162" s="16" t="s">
        <v>54</v>
      </c>
    </row>
    <row r="163" spans="5:10" x14ac:dyDescent="0.3">
      <c r="E163" s="15">
        <v>43627</v>
      </c>
      <c r="F163" s="16" t="s">
        <v>24</v>
      </c>
      <c r="G163" s="16" t="s">
        <v>21</v>
      </c>
      <c r="H163" s="16" t="s">
        <v>31</v>
      </c>
      <c r="I163" s="16" t="s">
        <v>40</v>
      </c>
      <c r="J163" s="16" t="s">
        <v>54</v>
      </c>
    </row>
    <row r="164" spans="5:10" x14ac:dyDescent="0.3">
      <c r="E164" s="15">
        <v>43628</v>
      </c>
      <c r="F164" s="16" t="s">
        <v>24</v>
      </c>
      <c r="G164" s="16" t="s">
        <v>22</v>
      </c>
      <c r="H164" s="16" t="s">
        <v>36</v>
      </c>
      <c r="I164" s="16" t="s">
        <v>41</v>
      </c>
      <c r="J164" s="16" t="s">
        <v>54</v>
      </c>
    </row>
    <row r="165" spans="5:10" x14ac:dyDescent="0.3">
      <c r="E165" s="15">
        <v>43629</v>
      </c>
      <c r="F165" s="16" t="s">
        <v>24</v>
      </c>
      <c r="G165" s="16" t="s">
        <v>23</v>
      </c>
      <c r="H165" s="16" t="s">
        <v>37</v>
      </c>
      <c r="I165" s="16" t="s">
        <v>42</v>
      </c>
      <c r="J165" s="16" t="s">
        <v>54</v>
      </c>
    </row>
    <row r="166" spans="5:10" x14ac:dyDescent="0.3">
      <c r="E166" s="15">
        <v>43630</v>
      </c>
      <c r="F166" s="16" t="s">
        <v>24</v>
      </c>
      <c r="G166" s="16" t="s">
        <v>24</v>
      </c>
      <c r="H166" s="16" t="s">
        <v>30</v>
      </c>
      <c r="I166" s="16" t="s">
        <v>43</v>
      </c>
      <c r="J166" s="16" t="s">
        <v>54</v>
      </c>
    </row>
    <row r="167" spans="5:10" x14ac:dyDescent="0.3">
      <c r="E167" s="15">
        <v>43631</v>
      </c>
      <c r="F167" s="16" t="s">
        <v>24</v>
      </c>
      <c r="G167" s="16" t="s">
        <v>25</v>
      </c>
      <c r="H167" s="16" t="s">
        <v>29</v>
      </c>
      <c r="I167" s="16" t="s">
        <v>44</v>
      </c>
      <c r="J167" s="16" t="s">
        <v>54</v>
      </c>
    </row>
    <row r="168" spans="5:10" x14ac:dyDescent="0.3">
      <c r="E168" s="15">
        <v>43632</v>
      </c>
      <c r="F168" s="16" t="s">
        <v>24</v>
      </c>
      <c r="G168" s="16" t="s">
        <v>26</v>
      </c>
      <c r="H168" s="16" t="s">
        <v>32</v>
      </c>
      <c r="I168" s="16" t="s">
        <v>45</v>
      </c>
      <c r="J168" s="16" t="s">
        <v>55</v>
      </c>
    </row>
    <row r="169" spans="5:10" x14ac:dyDescent="0.3">
      <c r="E169" s="15">
        <v>43633</v>
      </c>
      <c r="F169" s="16" t="s">
        <v>24</v>
      </c>
      <c r="G169" s="16" t="s">
        <v>27</v>
      </c>
      <c r="H169" s="16" t="s">
        <v>33</v>
      </c>
      <c r="I169" s="16" t="s">
        <v>46</v>
      </c>
      <c r="J169" s="16" t="s">
        <v>55</v>
      </c>
    </row>
    <row r="170" spans="5:10" x14ac:dyDescent="0.3">
      <c r="E170" s="15">
        <v>43634</v>
      </c>
      <c r="F170" s="16" t="s">
        <v>24</v>
      </c>
      <c r="G170" s="16" t="s">
        <v>17</v>
      </c>
      <c r="H170" s="16" t="s">
        <v>35</v>
      </c>
      <c r="I170" s="16" t="s">
        <v>47</v>
      </c>
      <c r="J170" s="16" t="s">
        <v>55</v>
      </c>
    </row>
    <row r="171" spans="5:10" x14ac:dyDescent="0.3">
      <c r="E171" s="15">
        <v>43635</v>
      </c>
      <c r="F171" s="16" t="s">
        <v>24</v>
      </c>
      <c r="G171" s="16" t="s">
        <v>18</v>
      </c>
      <c r="H171" s="16" t="s">
        <v>34</v>
      </c>
      <c r="I171" s="16" t="s">
        <v>48</v>
      </c>
      <c r="J171" s="16" t="s">
        <v>55</v>
      </c>
    </row>
    <row r="172" spans="5:10" x14ac:dyDescent="0.3">
      <c r="E172" s="15">
        <v>43636</v>
      </c>
      <c r="F172" s="16" t="s">
        <v>24</v>
      </c>
      <c r="G172" s="16" t="s">
        <v>16</v>
      </c>
      <c r="H172" s="16" t="s">
        <v>28</v>
      </c>
      <c r="I172" s="16" t="s">
        <v>39</v>
      </c>
      <c r="J172" s="16" t="s">
        <v>55</v>
      </c>
    </row>
    <row r="173" spans="5:10" x14ac:dyDescent="0.3">
      <c r="E173" s="15">
        <v>43637</v>
      </c>
      <c r="F173" s="16" t="s">
        <v>24</v>
      </c>
      <c r="G173" s="16" t="s">
        <v>19</v>
      </c>
      <c r="H173" s="16" t="s">
        <v>31</v>
      </c>
      <c r="I173" s="16" t="s">
        <v>40</v>
      </c>
      <c r="J173" s="16" t="s">
        <v>55</v>
      </c>
    </row>
    <row r="174" spans="5:10" x14ac:dyDescent="0.3">
      <c r="E174" s="15">
        <v>43638</v>
      </c>
      <c r="F174" s="16" t="s">
        <v>24</v>
      </c>
      <c r="G174" s="16" t="s">
        <v>20</v>
      </c>
      <c r="H174" s="16" t="s">
        <v>36</v>
      </c>
      <c r="I174" s="16" t="s">
        <v>41</v>
      </c>
      <c r="J174" s="16" t="s">
        <v>55</v>
      </c>
    </row>
    <row r="175" spans="5:10" x14ac:dyDescent="0.3">
      <c r="E175" s="15">
        <v>43639</v>
      </c>
      <c r="F175" s="16" t="s">
        <v>24</v>
      </c>
      <c r="G175" s="16" t="s">
        <v>21</v>
      </c>
      <c r="H175" s="16" t="s">
        <v>37</v>
      </c>
      <c r="I175" s="16" t="s">
        <v>42</v>
      </c>
      <c r="J175" s="16" t="s">
        <v>55</v>
      </c>
    </row>
    <row r="176" spans="5:10" x14ac:dyDescent="0.3">
      <c r="E176" s="15">
        <v>43640</v>
      </c>
      <c r="F176" s="16" t="s">
        <v>24</v>
      </c>
      <c r="G176" s="16" t="s">
        <v>22</v>
      </c>
      <c r="H176" s="16" t="s">
        <v>30</v>
      </c>
      <c r="I176" s="16" t="s">
        <v>43</v>
      </c>
      <c r="J176" s="16" t="s">
        <v>55</v>
      </c>
    </row>
    <row r="177" spans="5:10" x14ac:dyDescent="0.3">
      <c r="E177" s="15">
        <v>43641</v>
      </c>
      <c r="F177" s="16" t="s">
        <v>24</v>
      </c>
      <c r="G177" s="16" t="s">
        <v>23</v>
      </c>
      <c r="H177" s="16" t="s">
        <v>29</v>
      </c>
      <c r="I177" s="16" t="s">
        <v>44</v>
      </c>
      <c r="J177" s="16" t="s">
        <v>55</v>
      </c>
    </row>
    <row r="178" spans="5:10" x14ac:dyDescent="0.3">
      <c r="E178" s="15">
        <v>43642</v>
      </c>
      <c r="F178" s="16" t="s">
        <v>24</v>
      </c>
      <c r="G178" s="16" t="s">
        <v>24</v>
      </c>
      <c r="H178" s="16" t="s">
        <v>32</v>
      </c>
      <c r="I178" s="16" t="s">
        <v>45</v>
      </c>
      <c r="J178" s="16" t="s">
        <v>51</v>
      </c>
    </row>
    <row r="179" spans="5:10" x14ac:dyDescent="0.3">
      <c r="E179" s="15">
        <v>43643</v>
      </c>
      <c r="F179" s="16" t="s">
        <v>24</v>
      </c>
      <c r="G179" s="16" t="s">
        <v>25</v>
      </c>
      <c r="H179" s="16" t="s">
        <v>33</v>
      </c>
      <c r="I179" s="16" t="s">
        <v>46</v>
      </c>
      <c r="J179" s="16" t="s">
        <v>51</v>
      </c>
    </row>
    <row r="180" spans="5:10" x14ac:dyDescent="0.3">
      <c r="E180" s="15">
        <v>43644</v>
      </c>
      <c r="F180" s="16" t="s">
        <v>24</v>
      </c>
      <c r="G180" s="16" t="s">
        <v>26</v>
      </c>
      <c r="H180" s="16" t="s">
        <v>35</v>
      </c>
      <c r="I180" s="16" t="s">
        <v>47</v>
      </c>
      <c r="J180" s="16" t="s">
        <v>51</v>
      </c>
    </row>
    <row r="181" spans="5:10" x14ac:dyDescent="0.3">
      <c r="E181" s="15">
        <v>43645</v>
      </c>
      <c r="F181" s="16" t="s">
        <v>24</v>
      </c>
      <c r="G181" s="16" t="s">
        <v>27</v>
      </c>
      <c r="H181" s="16" t="s">
        <v>34</v>
      </c>
      <c r="I181" s="16" t="s">
        <v>48</v>
      </c>
      <c r="J181" s="16" t="s">
        <v>51</v>
      </c>
    </row>
    <row r="182" spans="5:10" x14ac:dyDescent="0.3">
      <c r="E182" s="15">
        <v>43646</v>
      </c>
      <c r="F182" s="16" t="s">
        <v>24</v>
      </c>
      <c r="G182" s="16" t="s">
        <v>17</v>
      </c>
      <c r="H182" s="16" t="s">
        <v>28</v>
      </c>
      <c r="I182" s="16" t="s">
        <v>39</v>
      </c>
      <c r="J182" s="16" t="s">
        <v>51</v>
      </c>
    </row>
    <row r="183" spans="5:10" x14ac:dyDescent="0.3">
      <c r="E183" s="15">
        <v>43647</v>
      </c>
      <c r="F183" s="16" t="s">
        <v>24</v>
      </c>
      <c r="G183" s="16" t="s">
        <v>18</v>
      </c>
      <c r="H183" s="16" t="s">
        <v>31</v>
      </c>
      <c r="I183" s="16" t="s">
        <v>40</v>
      </c>
      <c r="J183" s="16" t="s">
        <v>51</v>
      </c>
    </row>
    <row r="184" spans="5:10" x14ac:dyDescent="0.3">
      <c r="E184" s="15">
        <v>43648</v>
      </c>
      <c r="F184" s="16" t="s">
        <v>24</v>
      </c>
      <c r="G184" s="16" t="s">
        <v>16</v>
      </c>
      <c r="H184" s="16" t="s">
        <v>36</v>
      </c>
      <c r="I184" s="16" t="s">
        <v>41</v>
      </c>
      <c r="J184" s="16" t="s">
        <v>51</v>
      </c>
    </row>
    <row r="185" spans="5:10" x14ac:dyDescent="0.3">
      <c r="E185" s="15">
        <v>43649</v>
      </c>
      <c r="F185" s="16" t="s">
        <v>24</v>
      </c>
      <c r="G185" s="16" t="s">
        <v>19</v>
      </c>
      <c r="H185" s="16" t="s">
        <v>37</v>
      </c>
      <c r="I185" s="16" t="s">
        <v>42</v>
      </c>
      <c r="J185" s="16" t="s">
        <v>51</v>
      </c>
    </row>
    <row r="186" spans="5:10" x14ac:dyDescent="0.3">
      <c r="E186" s="15">
        <v>43650</v>
      </c>
      <c r="F186" s="16" t="s">
        <v>24</v>
      </c>
      <c r="G186" s="16" t="s">
        <v>20</v>
      </c>
      <c r="H186" s="16" t="s">
        <v>30</v>
      </c>
      <c r="I186" s="16" t="s">
        <v>43</v>
      </c>
      <c r="J186" s="16" t="s">
        <v>51</v>
      </c>
    </row>
    <row r="187" spans="5:10" x14ac:dyDescent="0.3">
      <c r="E187" s="15">
        <v>43651</v>
      </c>
      <c r="F187" s="16" t="s">
        <v>24</v>
      </c>
      <c r="G187" s="16" t="s">
        <v>21</v>
      </c>
      <c r="H187" s="16" t="s">
        <v>29</v>
      </c>
      <c r="I187" s="16" t="s">
        <v>44</v>
      </c>
      <c r="J187" s="16" t="s">
        <v>51</v>
      </c>
    </row>
    <row r="188" spans="5:10" x14ac:dyDescent="0.3">
      <c r="E188" s="15">
        <v>43652</v>
      </c>
      <c r="F188" s="16" t="s">
        <v>24</v>
      </c>
      <c r="G188" s="16" t="s">
        <v>22</v>
      </c>
      <c r="H188" s="16" t="s">
        <v>32</v>
      </c>
      <c r="I188" s="16" t="s">
        <v>45</v>
      </c>
      <c r="J188" s="16" t="s">
        <v>52</v>
      </c>
    </row>
    <row r="189" spans="5:10" x14ac:dyDescent="0.3">
      <c r="E189" s="15">
        <v>43653</v>
      </c>
      <c r="F189" s="16" t="s">
        <v>25</v>
      </c>
      <c r="G189" s="16" t="s">
        <v>23</v>
      </c>
      <c r="H189" s="16" t="s">
        <v>33</v>
      </c>
      <c r="I189" s="16" t="s">
        <v>46</v>
      </c>
      <c r="J189" s="16" t="s">
        <v>52</v>
      </c>
    </row>
    <row r="190" spans="5:10" x14ac:dyDescent="0.3">
      <c r="E190" s="15">
        <v>43654</v>
      </c>
      <c r="F190" s="16" t="s">
        <v>25</v>
      </c>
      <c r="G190" s="16" t="s">
        <v>24</v>
      </c>
      <c r="H190" s="16" t="s">
        <v>35</v>
      </c>
      <c r="I190" s="16" t="s">
        <v>47</v>
      </c>
      <c r="J190" s="16" t="s">
        <v>52</v>
      </c>
    </row>
    <row r="191" spans="5:10" x14ac:dyDescent="0.3">
      <c r="E191" s="15">
        <v>43655</v>
      </c>
      <c r="F191" s="16" t="s">
        <v>25</v>
      </c>
      <c r="G191" s="16" t="s">
        <v>25</v>
      </c>
      <c r="H191" s="16" t="s">
        <v>34</v>
      </c>
      <c r="I191" s="16" t="s">
        <v>48</v>
      </c>
      <c r="J191" s="16" t="s">
        <v>52</v>
      </c>
    </row>
    <row r="192" spans="5:10" x14ac:dyDescent="0.3">
      <c r="E192" s="15">
        <v>43656</v>
      </c>
      <c r="F192" s="16" t="s">
        <v>25</v>
      </c>
      <c r="G192" s="16" t="s">
        <v>26</v>
      </c>
      <c r="H192" s="16" t="s">
        <v>28</v>
      </c>
      <c r="I192" s="16" t="s">
        <v>39</v>
      </c>
      <c r="J192" s="16" t="s">
        <v>52</v>
      </c>
    </row>
    <row r="193" spans="5:10" x14ac:dyDescent="0.3">
      <c r="E193" s="15">
        <v>43657</v>
      </c>
      <c r="F193" s="16" t="s">
        <v>25</v>
      </c>
      <c r="G193" s="16" t="s">
        <v>27</v>
      </c>
      <c r="H193" s="16" t="s">
        <v>31</v>
      </c>
      <c r="I193" s="16" t="s">
        <v>40</v>
      </c>
      <c r="J193" s="16" t="s">
        <v>52</v>
      </c>
    </row>
    <row r="194" spans="5:10" x14ac:dyDescent="0.3">
      <c r="E194" s="15">
        <v>43658</v>
      </c>
      <c r="F194" s="16" t="s">
        <v>25</v>
      </c>
      <c r="G194" s="16" t="s">
        <v>17</v>
      </c>
      <c r="H194" s="16" t="s">
        <v>36</v>
      </c>
      <c r="I194" s="16" t="s">
        <v>41</v>
      </c>
      <c r="J194" s="16" t="s">
        <v>52</v>
      </c>
    </row>
    <row r="195" spans="5:10" x14ac:dyDescent="0.3">
      <c r="E195" s="15">
        <v>43659</v>
      </c>
      <c r="F195" s="16" t="s">
        <v>25</v>
      </c>
      <c r="G195" s="16" t="s">
        <v>18</v>
      </c>
      <c r="H195" s="16" t="s">
        <v>37</v>
      </c>
      <c r="I195" s="16" t="s">
        <v>42</v>
      </c>
      <c r="J195" s="16" t="s">
        <v>52</v>
      </c>
    </row>
    <row r="196" spans="5:10" x14ac:dyDescent="0.3">
      <c r="E196" s="15">
        <v>43660</v>
      </c>
      <c r="F196" s="16" t="s">
        <v>25</v>
      </c>
      <c r="G196" s="16" t="s">
        <v>16</v>
      </c>
      <c r="H196" s="16" t="s">
        <v>30</v>
      </c>
      <c r="I196" s="16" t="s">
        <v>43</v>
      </c>
      <c r="J196" s="16" t="s">
        <v>52</v>
      </c>
    </row>
    <row r="197" spans="5:10" x14ac:dyDescent="0.3">
      <c r="E197" s="15">
        <v>43661</v>
      </c>
      <c r="F197" s="16" t="s">
        <v>25</v>
      </c>
      <c r="G197" s="16" t="s">
        <v>19</v>
      </c>
      <c r="H197" s="16" t="s">
        <v>29</v>
      </c>
      <c r="I197" s="16" t="s">
        <v>44</v>
      </c>
      <c r="J197" s="16" t="s">
        <v>52</v>
      </c>
    </row>
    <row r="198" spans="5:10" x14ac:dyDescent="0.3">
      <c r="E198" s="15">
        <v>43662</v>
      </c>
      <c r="F198" s="16" t="s">
        <v>25</v>
      </c>
      <c r="G198" s="16" t="s">
        <v>20</v>
      </c>
      <c r="H198" s="16" t="s">
        <v>32</v>
      </c>
      <c r="I198" s="16" t="s">
        <v>45</v>
      </c>
      <c r="J198" s="16" t="s">
        <v>53</v>
      </c>
    </row>
    <row r="199" spans="5:10" x14ac:dyDescent="0.3">
      <c r="E199" s="15">
        <v>43663</v>
      </c>
      <c r="F199" s="16" t="s">
        <v>25</v>
      </c>
      <c r="G199" s="16" t="s">
        <v>21</v>
      </c>
      <c r="H199" s="16" t="s">
        <v>33</v>
      </c>
      <c r="I199" s="16" t="s">
        <v>46</v>
      </c>
      <c r="J199" s="16" t="s">
        <v>53</v>
      </c>
    </row>
    <row r="200" spans="5:10" x14ac:dyDescent="0.3">
      <c r="E200" s="15">
        <v>43664</v>
      </c>
      <c r="F200" s="16" t="s">
        <v>25</v>
      </c>
      <c r="G200" s="16" t="s">
        <v>22</v>
      </c>
      <c r="H200" s="16" t="s">
        <v>35</v>
      </c>
      <c r="I200" s="16" t="s">
        <v>47</v>
      </c>
      <c r="J200" s="16" t="s">
        <v>53</v>
      </c>
    </row>
    <row r="201" spans="5:10" x14ac:dyDescent="0.3">
      <c r="E201" s="15">
        <v>43665</v>
      </c>
      <c r="F201" s="16" t="s">
        <v>25</v>
      </c>
      <c r="G201" s="16" t="s">
        <v>23</v>
      </c>
      <c r="H201" s="16" t="s">
        <v>34</v>
      </c>
      <c r="I201" s="16" t="s">
        <v>48</v>
      </c>
      <c r="J201" s="16" t="s">
        <v>53</v>
      </c>
    </row>
    <row r="202" spans="5:10" x14ac:dyDescent="0.3">
      <c r="E202" s="15">
        <v>43666</v>
      </c>
      <c r="F202" s="16" t="s">
        <v>25</v>
      </c>
      <c r="G202" s="16" t="s">
        <v>24</v>
      </c>
      <c r="H202" s="16" t="s">
        <v>28</v>
      </c>
      <c r="I202" s="16" t="s">
        <v>39</v>
      </c>
      <c r="J202" s="16" t="s">
        <v>53</v>
      </c>
    </row>
    <row r="203" spans="5:10" x14ac:dyDescent="0.3">
      <c r="E203" s="15">
        <v>43667</v>
      </c>
      <c r="F203" s="16" t="s">
        <v>25</v>
      </c>
      <c r="G203" s="16" t="s">
        <v>25</v>
      </c>
      <c r="H203" s="16" t="s">
        <v>31</v>
      </c>
      <c r="I203" s="16" t="s">
        <v>40</v>
      </c>
      <c r="J203" s="16" t="s">
        <v>53</v>
      </c>
    </row>
    <row r="204" spans="5:10" x14ac:dyDescent="0.3">
      <c r="E204" s="15">
        <v>43668</v>
      </c>
      <c r="F204" s="16" t="s">
        <v>25</v>
      </c>
      <c r="G204" s="16" t="s">
        <v>26</v>
      </c>
      <c r="H204" s="16" t="s">
        <v>36</v>
      </c>
      <c r="I204" s="16" t="s">
        <v>41</v>
      </c>
      <c r="J204" s="16" t="s">
        <v>53</v>
      </c>
    </row>
    <row r="205" spans="5:10" x14ac:dyDescent="0.3">
      <c r="E205" s="15">
        <v>43669</v>
      </c>
      <c r="F205" s="16" t="s">
        <v>25</v>
      </c>
      <c r="G205" s="16" t="s">
        <v>27</v>
      </c>
      <c r="H205" s="16" t="s">
        <v>37</v>
      </c>
      <c r="I205" s="16" t="s">
        <v>42</v>
      </c>
      <c r="J205" s="16" t="s">
        <v>53</v>
      </c>
    </row>
    <row r="206" spans="5:10" x14ac:dyDescent="0.3">
      <c r="E206" s="15">
        <v>43670</v>
      </c>
      <c r="F206" s="16" t="s">
        <v>25</v>
      </c>
      <c r="G206" s="16" t="s">
        <v>17</v>
      </c>
      <c r="H206" s="16" t="s">
        <v>30</v>
      </c>
      <c r="I206" s="16" t="s">
        <v>43</v>
      </c>
      <c r="J206" s="16" t="s">
        <v>53</v>
      </c>
    </row>
    <row r="207" spans="5:10" x14ac:dyDescent="0.3">
      <c r="E207" s="15">
        <v>43671</v>
      </c>
      <c r="F207" s="16" t="s">
        <v>25</v>
      </c>
      <c r="G207" s="16" t="s">
        <v>18</v>
      </c>
      <c r="H207" s="16" t="s">
        <v>29</v>
      </c>
      <c r="I207" s="16" t="s">
        <v>44</v>
      </c>
      <c r="J207" s="16" t="s">
        <v>53</v>
      </c>
    </row>
    <row r="208" spans="5:10" x14ac:dyDescent="0.3">
      <c r="E208" s="15">
        <v>43672</v>
      </c>
      <c r="F208" s="16" t="s">
        <v>25</v>
      </c>
      <c r="G208" s="16" t="s">
        <v>16</v>
      </c>
      <c r="H208" s="16" t="s">
        <v>32</v>
      </c>
      <c r="I208" s="16" t="s">
        <v>45</v>
      </c>
      <c r="J208" s="16" t="s">
        <v>56</v>
      </c>
    </row>
    <row r="209" spans="5:10" x14ac:dyDescent="0.3">
      <c r="E209" s="15">
        <v>43673</v>
      </c>
      <c r="F209" s="16" t="s">
        <v>25</v>
      </c>
      <c r="G209" s="16" t="s">
        <v>19</v>
      </c>
      <c r="H209" s="16" t="s">
        <v>33</v>
      </c>
      <c r="I209" s="16" t="s">
        <v>46</v>
      </c>
      <c r="J209" s="16" t="s">
        <v>56</v>
      </c>
    </row>
    <row r="210" spans="5:10" x14ac:dyDescent="0.3">
      <c r="E210" s="15">
        <v>43674</v>
      </c>
      <c r="F210" s="16" t="s">
        <v>25</v>
      </c>
      <c r="G210" s="16" t="s">
        <v>20</v>
      </c>
      <c r="H210" s="16" t="s">
        <v>35</v>
      </c>
      <c r="I210" s="16" t="s">
        <v>47</v>
      </c>
      <c r="J210" s="16" t="s">
        <v>56</v>
      </c>
    </row>
    <row r="211" spans="5:10" x14ac:dyDescent="0.3">
      <c r="E211" s="15">
        <v>43675</v>
      </c>
      <c r="F211" s="16" t="s">
        <v>25</v>
      </c>
      <c r="G211" s="16" t="s">
        <v>21</v>
      </c>
      <c r="H211" s="16" t="s">
        <v>34</v>
      </c>
      <c r="I211" s="16" t="s">
        <v>48</v>
      </c>
      <c r="J211" s="16" t="s">
        <v>56</v>
      </c>
    </row>
    <row r="212" spans="5:10" x14ac:dyDescent="0.3">
      <c r="E212" s="15">
        <v>43676</v>
      </c>
      <c r="F212" s="16" t="s">
        <v>25</v>
      </c>
      <c r="G212" s="16" t="s">
        <v>22</v>
      </c>
      <c r="H212" s="16" t="s">
        <v>28</v>
      </c>
      <c r="I212" s="16" t="s">
        <v>39</v>
      </c>
      <c r="J212" s="16" t="s">
        <v>56</v>
      </c>
    </row>
    <row r="213" spans="5:10" x14ac:dyDescent="0.3">
      <c r="E213" s="15">
        <v>43677</v>
      </c>
      <c r="F213" s="16" t="s">
        <v>25</v>
      </c>
      <c r="G213" s="16" t="s">
        <v>23</v>
      </c>
      <c r="H213" s="16" t="s">
        <v>31</v>
      </c>
      <c r="I213" s="16" t="s">
        <v>40</v>
      </c>
      <c r="J213" s="16" t="s">
        <v>56</v>
      </c>
    </row>
    <row r="214" spans="5:10" x14ac:dyDescent="0.3">
      <c r="E214" s="15">
        <v>43678</v>
      </c>
      <c r="F214" s="16" t="s">
        <v>25</v>
      </c>
      <c r="G214" s="16" t="s">
        <v>24</v>
      </c>
      <c r="H214" s="16" t="s">
        <v>36</v>
      </c>
      <c r="I214" s="16" t="s">
        <v>41</v>
      </c>
      <c r="J214" s="16" t="s">
        <v>56</v>
      </c>
    </row>
    <row r="215" spans="5:10" x14ac:dyDescent="0.3">
      <c r="E215" s="15">
        <v>43679</v>
      </c>
      <c r="F215" s="16" t="s">
        <v>25</v>
      </c>
      <c r="G215" s="16" t="s">
        <v>25</v>
      </c>
      <c r="H215" s="16" t="s">
        <v>37</v>
      </c>
      <c r="I215" s="16" t="s">
        <v>42</v>
      </c>
      <c r="J215" s="16" t="s">
        <v>56</v>
      </c>
    </row>
    <row r="216" spans="5:10" x14ac:dyDescent="0.3">
      <c r="E216" s="15">
        <v>43680</v>
      </c>
      <c r="F216" s="16" t="s">
        <v>25</v>
      </c>
      <c r="G216" s="16" t="s">
        <v>26</v>
      </c>
      <c r="H216" s="16" t="s">
        <v>30</v>
      </c>
      <c r="I216" s="16" t="s">
        <v>43</v>
      </c>
      <c r="J216" s="16" t="s">
        <v>56</v>
      </c>
    </row>
    <row r="217" spans="5:10" x14ac:dyDescent="0.3">
      <c r="E217" s="15">
        <v>43681</v>
      </c>
      <c r="F217" s="16" t="s">
        <v>25</v>
      </c>
      <c r="G217" s="16" t="s">
        <v>27</v>
      </c>
      <c r="H217" s="16" t="s">
        <v>29</v>
      </c>
      <c r="I217" s="16" t="s">
        <v>44</v>
      </c>
      <c r="J217" s="16" t="s">
        <v>56</v>
      </c>
    </row>
    <row r="218" spans="5:10" x14ac:dyDescent="0.3">
      <c r="E218" s="15">
        <v>43682</v>
      </c>
      <c r="F218" s="16" t="s">
        <v>25</v>
      </c>
      <c r="G218" s="16" t="s">
        <v>17</v>
      </c>
      <c r="H218" s="16" t="s">
        <v>32</v>
      </c>
      <c r="I218" s="16" t="s">
        <v>45</v>
      </c>
      <c r="J218" s="16" t="s">
        <v>54</v>
      </c>
    </row>
    <row r="219" spans="5:10" x14ac:dyDescent="0.3">
      <c r="E219" s="15">
        <v>43683</v>
      </c>
      <c r="F219" s="16" t="s">
        <v>25</v>
      </c>
      <c r="G219" s="16" t="s">
        <v>18</v>
      </c>
      <c r="H219" s="16" t="s">
        <v>33</v>
      </c>
      <c r="I219" s="16" t="s">
        <v>46</v>
      </c>
      <c r="J219" s="16" t="s">
        <v>54</v>
      </c>
    </row>
    <row r="220" spans="5:10" x14ac:dyDescent="0.3">
      <c r="E220" s="15">
        <v>43684</v>
      </c>
      <c r="F220" s="16" t="s">
        <v>25</v>
      </c>
      <c r="G220" s="16" t="s">
        <v>16</v>
      </c>
      <c r="H220" s="16" t="s">
        <v>35</v>
      </c>
      <c r="I220" s="16" t="s">
        <v>47</v>
      </c>
      <c r="J220" s="16" t="s">
        <v>54</v>
      </c>
    </row>
    <row r="221" spans="5:10" x14ac:dyDescent="0.3">
      <c r="E221" s="15">
        <v>43685</v>
      </c>
      <c r="F221" s="16" t="s">
        <v>26</v>
      </c>
      <c r="G221" s="16" t="s">
        <v>19</v>
      </c>
      <c r="H221" s="16" t="s">
        <v>34</v>
      </c>
      <c r="I221" s="16" t="s">
        <v>48</v>
      </c>
      <c r="J221" s="16" t="s">
        <v>54</v>
      </c>
    </row>
    <row r="222" spans="5:10" x14ac:dyDescent="0.3">
      <c r="E222" s="15">
        <v>43686</v>
      </c>
      <c r="F222" s="16" t="s">
        <v>26</v>
      </c>
      <c r="G222" s="16" t="s">
        <v>20</v>
      </c>
      <c r="H222" s="16" t="s">
        <v>28</v>
      </c>
      <c r="I222" s="16" t="s">
        <v>39</v>
      </c>
      <c r="J222" s="16" t="s">
        <v>54</v>
      </c>
    </row>
    <row r="223" spans="5:10" x14ac:dyDescent="0.3">
      <c r="E223" s="15">
        <v>43687</v>
      </c>
      <c r="F223" s="16" t="s">
        <v>26</v>
      </c>
      <c r="G223" s="16" t="s">
        <v>21</v>
      </c>
      <c r="H223" s="16" t="s">
        <v>31</v>
      </c>
      <c r="I223" s="16" t="s">
        <v>40</v>
      </c>
      <c r="J223" s="16" t="s">
        <v>54</v>
      </c>
    </row>
    <row r="224" spans="5:10" x14ac:dyDescent="0.3">
      <c r="E224" s="15">
        <v>43688</v>
      </c>
      <c r="F224" s="16" t="s">
        <v>26</v>
      </c>
      <c r="G224" s="16" t="s">
        <v>22</v>
      </c>
      <c r="H224" s="16" t="s">
        <v>36</v>
      </c>
      <c r="I224" s="16" t="s">
        <v>41</v>
      </c>
      <c r="J224" s="16" t="s">
        <v>54</v>
      </c>
    </row>
    <row r="225" spans="5:10" x14ac:dyDescent="0.3">
      <c r="E225" s="15">
        <v>43689</v>
      </c>
      <c r="F225" s="16" t="s">
        <v>26</v>
      </c>
      <c r="G225" s="16" t="s">
        <v>23</v>
      </c>
      <c r="H225" s="16" t="s">
        <v>37</v>
      </c>
      <c r="I225" s="16" t="s">
        <v>42</v>
      </c>
      <c r="J225" s="16" t="s">
        <v>54</v>
      </c>
    </row>
    <row r="226" spans="5:10" x14ac:dyDescent="0.3">
      <c r="E226" s="15">
        <v>43690</v>
      </c>
      <c r="F226" s="16" t="s">
        <v>26</v>
      </c>
      <c r="G226" s="16" t="s">
        <v>24</v>
      </c>
      <c r="H226" s="16" t="s">
        <v>30</v>
      </c>
      <c r="I226" s="16" t="s">
        <v>43</v>
      </c>
      <c r="J226" s="16" t="s">
        <v>54</v>
      </c>
    </row>
    <row r="227" spans="5:10" x14ac:dyDescent="0.3">
      <c r="E227" s="15">
        <v>43691</v>
      </c>
      <c r="F227" s="16" t="s">
        <v>26</v>
      </c>
      <c r="G227" s="16" t="s">
        <v>25</v>
      </c>
      <c r="H227" s="16" t="s">
        <v>29</v>
      </c>
      <c r="I227" s="16" t="s">
        <v>44</v>
      </c>
      <c r="J227" s="16" t="s">
        <v>54</v>
      </c>
    </row>
    <row r="228" spans="5:10" x14ac:dyDescent="0.3">
      <c r="E228" s="15">
        <v>43692</v>
      </c>
      <c r="F228" s="16" t="s">
        <v>26</v>
      </c>
      <c r="G228" s="16" t="s">
        <v>26</v>
      </c>
      <c r="H228" s="16" t="s">
        <v>32</v>
      </c>
      <c r="I228" s="16" t="s">
        <v>45</v>
      </c>
      <c r="J228" s="16" t="s">
        <v>55</v>
      </c>
    </row>
    <row r="229" spans="5:10" x14ac:dyDescent="0.3">
      <c r="E229" s="15">
        <v>43693</v>
      </c>
      <c r="F229" s="16" t="s">
        <v>26</v>
      </c>
      <c r="G229" s="16" t="s">
        <v>27</v>
      </c>
      <c r="H229" s="16" t="s">
        <v>33</v>
      </c>
      <c r="I229" s="16" t="s">
        <v>46</v>
      </c>
      <c r="J229" s="16" t="s">
        <v>55</v>
      </c>
    </row>
    <row r="230" spans="5:10" x14ac:dyDescent="0.3">
      <c r="E230" s="15">
        <v>43694</v>
      </c>
      <c r="F230" s="16" t="s">
        <v>26</v>
      </c>
      <c r="G230" s="16" t="s">
        <v>17</v>
      </c>
      <c r="H230" s="16" t="s">
        <v>35</v>
      </c>
      <c r="I230" s="16" t="s">
        <v>47</v>
      </c>
      <c r="J230" s="16" t="s">
        <v>55</v>
      </c>
    </row>
    <row r="231" spans="5:10" x14ac:dyDescent="0.3">
      <c r="E231" s="15">
        <v>43695</v>
      </c>
      <c r="F231" s="16" t="s">
        <v>26</v>
      </c>
      <c r="G231" s="16" t="s">
        <v>18</v>
      </c>
      <c r="H231" s="16" t="s">
        <v>34</v>
      </c>
      <c r="I231" s="16" t="s">
        <v>48</v>
      </c>
      <c r="J231" s="16" t="s">
        <v>55</v>
      </c>
    </row>
    <row r="232" spans="5:10" x14ac:dyDescent="0.3">
      <c r="E232" s="15">
        <v>43696</v>
      </c>
      <c r="F232" s="16" t="s">
        <v>26</v>
      </c>
      <c r="G232" s="16" t="s">
        <v>16</v>
      </c>
      <c r="H232" s="16" t="s">
        <v>28</v>
      </c>
      <c r="I232" s="16" t="s">
        <v>39</v>
      </c>
      <c r="J232" s="16" t="s">
        <v>55</v>
      </c>
    </row>
    <row r="233" spans="5:10" x14ac:dyDescent="0.3">
      <c r="E233" s="15">
        <v>43697</v>
      </c>
      <c r="F233" s="16" t="s">
        <v>26</v>
      </c>
      <c r="G233" s="16" t="s">
        <v>19</v>
      </c>
      <c r="H233" s="16" t="s">
        <v>31</v>
      </c>
      <c r="I233" s="16" t="s">
        <v>40</v>
      </c>
      <c r="J233" s="16" t="s">
        <v>55</v>
      </c>
    </row>
    <row r="234" spans="5:10" x14ac:dyDescent="0.3">
      <c r="E234" s="15">
        <v>43698</v>
      </c>
      <c r="F234" s="16" t="s">
        <v>26</v>
      </c>
      <c r="G234" s="16" t="s">
        <v>20</v>
      </c>
      <c r="H234" s="16" t="s">
        <v>36</v>
      </c>
      <c r="I234" s="16" t="s">
        <v>41</v>
      </c>
      <c r="J234" s="16" t="s">
        <v>55</v>
      </c>
    </row>
    <row r="235" spans="5:10" x14ac:dyDescent="0.3">
      <c r="E235" s="15">
        <v>43699</v>
      </c>
      <c r="F235" s="16" t="s">
        <v>26</v>
      </c>
      <c r="G235" s="16" t="s">
        <v>21</v>
      </c>
      <c r="H235" s="16" t="s">
        <v>37</v>
      </c>
      <c r="I235" s="16" t="s">
        <v>42</v>
      </c>
      <c r="J235" s="16" t="s">
        <v>55</v>
      </c>
    </row>
    <row r="236" spans="5:10" x14ac:dyDescent="0.3">
      <c r="E236" s="15">
        <v>43700</v>
      </c>
      <c r="F236" s="16" t="s">
        <v>26</v>
      </c>
      <c r="G236" s="16" t="s">
        <v>22</v>
      </c>
      <c r="H236" s="16" t="s">
        <v>30</v>
      </c>
      <c r="I236" s="16" t="s">
        <v>43</v>
      </c>
      <c r="J236" s="16" t="s">
        <v>55</v>
      </c>
    </row>
    <row r="237" spans="5:10" x14ac:dyDescent="0.3">
      <c r="E237" s="15">
        <v>43701</v>
      </c>
      <c r="F237" s="16" t="s">
        <v>26</v>
      </c>
      <c r="G237" s="16" t="s">
        <v>23</v>
      </c>
      <c r="H237" s="16" t="s">
        <v>29</v>
      </c>
      <c r="I237" s="16" t="s">
        <v>44</v>
      </c>
      <c r="J237" s="16" t="s">
        <v>55</v>
      </c>
    </row>
    <row r="238" spans="5:10" x14ac:dyDescent="0.3">
      <c r="E238" s="15">
        <v>43702</v>
      </c>
      <c r="F238" s="16" t="s">
        <v>26</v>
      </c>
      <c r="G238" s="16" t="s">
        <v>24</v>
      </c>
      <c r="H238" s="16" t="s">
        <v>32</v>
      </c>
      <c r="I238" s="16" t="s">
        <v>45</v>
      </c>
      <c r="J238" s="16" t="s">
        <v>51</v>
      </c>
    </row>
    <row r="239" spans="5:10" x14ac:dyDescent="0.3">
      <c r="E239" s="15">
        <v>43703</v>
      </c>
      <c r="F239" s="16" t="s">
        <v>26</v>
      </c>
      <c r="G239" s="16" t="s">
        <v>25</v>
      </c>
      <c r="H239" s="16" t="s">
        <v>33</v>
      </c>
      <c r="I239" s="16" t="s">
        <v>46</v>
      </c>
      <c r="J239" s="16" t="s">
        <v>51</v>
      </c>
    </row>
    <row r="240" spans="5:10" x14ac:dyDescent="0.3">
      <c r="E240" s="15">
        <v>43704</v>
      </c>
      <c r="F240" s="16" t="s">
        <v>26</v>
      </c>
      <c r="G240" s="16" t="s">
        <v>26</v>
      </c>
      <c r="H240" s="16" t="s">
        <v>35</v>
      </c>
      <c r="I240" s="16" t="s">
        <v>47</v>
      </c>
      <c r="J240" s="16" t="s">
        <v>51</v>
      </c>
    </row>
    <row r="241" spans="5:10" x14ac:dyDescent="0.3">
      <c r="E241" s="15">
        <v>43705</v>
      </c>
      <c r="F241" s="16" t="s">
        <v>26</v>
      </c>
      <c r="G241" s="16" t="s">
        <v>27</v>
      </c>
      <c r="H241" s="16" t="s">
        <v>34</v>
      </c>
      <c r="I241" s="16" t="s">
        <v>48</v>
      </c>
      <c r="J241" s="16" t="s">
        <v>51</v>
      </c>
    </row>
    <row r="242" spans="5:10" x14ac:dyDescent="0.3">
      <c r="E242" s="15">
        <v>43706</v>
      </c>
      <c r="F242" s="16" t="s">
        <v>26</v>
      </c>
      <c r="G242" s="16" t="s">
        <v>17</v>
      </c>
      <c r="H242" s="16" t="s">
        <v>28</v>
      </c>
      <c r="I242" s="16" t="s">
        <v>39</v>
      </c>
      <c r="J242" s="16" t="s">
        <v>51</v>
      </c>
    </row>
    <row r="243" spans="5:10" x14ac:dyDescent="0.3">
      <c r="E243" s="15">
        <v>43707</v>
      </c>
      <c r="F243" s="16" t="s">
        <v>26</v>
      </c>
      <c r="G243" s="16" t="s">
        <v>18</v>
      </c>
      <c r="H243" s="16" t="s">
        <v>31</v>
      </c>
      <c r="I243" s="16" t="s">
        <v>40</v>
      </c>
      <c r="J243" s="16" t="s">
        <v>51</v>
      </c>
    </row>
    <row r="244" spans="5:10" x14ac:dyDescent="0.3">
      <c r="E244" s="15">
        <v>43708</v>
      </c>
      <c r="F244" s="16" t="s">
        <v>26</v>
      </c>
      <c r="G244" s="16" t="s">
        <v>16</v>
      </c>
      <c r="H244" s="16" t="s">
        <v>36</v>
      </c>
      <c r="I244" s="16" t="s">
        <v>41</v>
      </c>
      <c r="J244" s="16" t="s">
        <v>51</v>
      </c>
    </row>
    <row r="245" spans="5:10" x14ac:dyDescent="0.3">
      <c r="E245" s="15">
        <v>43709</v>
      </c>
      <c r="F245" s="16" t="s">
        <v>26</v>
      </c>
      <c r="G245" s="16" t="s">
        <v>19</v>
      </c>
      <c r="H245" s="16" t="s">
        <v>37</v>
      </c>
      <c r="I245" s="16" t="s">
        <v>42</v>
      </c>
      <c r="J245" s="16" t="s">
        <v>51</v>
      </c>
    </row>
    <row r="246" spans="5:10" x14ac:dyDescent="0.3">
      <c r="E246" s="15">
        <v>43710</v>
      </c>
      <c r="F246" s="16" t="s">
        <v>26</v>
      </c>
      <c r="G246" s="16" t="s">
        <v>20</v>
      </c>
      <c r="H246" s="16" t="s">
        <v>30</v>
      </c>
      <c r="I246" s="16" t="s">
        <v>43</v>
      </c>
      <c r="J246" s="16" t="s">
        <v>51</v>
      </c>
    </row>
    <row r="247" spans="5:10" x14ac:dyDescent="0.3">
      <c r="E247" s="15">
        <v>43711</v>
      </c>
      <c r="F247" s="16" t="s">
        <v>26</v>
      </c>
      <c r="G247" s="16" t="s">
        <v>21</v>
      </c>
      <c r="H247" s="16" t="s">
        <v>29</v>
      </c>
      <c r="I247" s="16" t="s">
        <v>44</v>
      </c>
      <c r="J247" s="16" t="s">
        <v>51</v>
      </c>
    </row>
    <row r="248" spans="5:10" x14ac:dyDescent="0.3">
      <c r="E248" s="15">
        <v>43712</v>
      </c>
      <c r="F248" s="16" t="s">
        <v>26</v>
      </c>
      <c r="G248" s="16" t="s">
        <v>22</v>
      </c>
      <c r="H248" s="16" t="s">
        <v>32</v>
      </c>
      <c r="I248" s="16" t="s">
        <v>45</v>
      </c>
      <c r="J248" s="16" t="s">
        <v>52</v>
      </c>
    </row>
    <row r="249" spans="5:10" x14ac:dyDescent="0.3">
      <c r="E249" s="15">
        <v>43713</v>
      </c>
      <c r="F249" s="16" t="s">
        <v>26</v>
      </c>
      <c r="G249" s="16" t="s">
        <v>23</v>
      </c>
      <c r="H249" s="16" t="s">
        <v>33</v>
      </c>
      <c r="I249" s="16" t="s">
        <v>46</v>
      </c>
      <c r="J249" s="16" t="s">
        <v>52</v>
      </c>
    </row>
    <row r="250" spans="5:10" x14ac:dyDescent="0.3">
      <c r="E250" s="15">
        <v>43714</v>
      </c>
      <c r="F250" s="16" t="s">
        <v>26</v>
      </c>
      <c r="G250" s="16" t="s">
        <v>24</v>
      </c>
      <c r="H250" s="16" t="s">
        <v>35</v>
      </c>
      <c r="I250" s="16" t="s">
        <v>47</v>
      </c>
      <c r="J250" s="16" t="s">
        <v>52</v>
      </c>
    </row>
    <row r="251" spans="5:10" x14ac:dyDescent="0.3">
      <c r="E251" s="15">
        <v>43715</v>
      </c>
      <c r="F251" s="16" t="s">
        <v>26</v>
      </c>
      <c r="G251" s="16" t="s">
        <v>25</v>
      </c>
      <c r="H251" s="16" t="s">
        <v>34</v>
      </c>
      <c r="I251" s="16" t="s">
        <v>48</v>
      </c>
      <c r="J251" s="16" t="s">
        <v>52</v>
      </c>
    </row>
    <row r="252" spans="5:10" x14ac:dyDescent="0.3">
      <c r="E252" s="15">
        <v>43716</v>
      </c>
      <c r="F252" s="16" t="s">
        <v>27</v>
      </c>
      <c r="G252" s="16" t="s">
        <v>26</v>
      </c>
      <c r="H252" s="16" t="s">
        <v>28</v>
      </c>
      <c r="I252" s="16" t="s">
        <v>39</v>
      </c>
      <c r="J252" s="16" t="s">
        <v>52</v>
      </c>
    </row>
    <row r="253" spans="5:10" x14ac:dyDescent="0.3">
      <c r="E253" s="15">
        <v>43717</v>
      </c>
      <c r="F253" s="16" t="s">
        <v>27</v>
      </c>
      <c r="G253" s="16" t="s">
        <v>27</v>
      </c>
      <c r="H253" s="16" t="s">
        <v>31</v>
      </c>
      <c r="I253" s="16" t="s">
        <v>40</v>
      </c>
      <c r="J253" s="16" t="s">
        <v>52</v>
      </c>
    </row>
    <row r="254" spans="5:10" x14ac:dyDescent="0.3">
      <c r="E254" s="15">
        <v>43718</v>
      </c>
      <c r="F254" s="16" t="s">
        <v>27</v>
      </c>
      <c r="G254" s="16" t="s">
        <v>17</v>
      </c>
      <c r="H254" s="16" t="s">
        <v>36</v>
      </c>
      <c r="I254" s="16" t="s">
        <v>41</v>
      </c>
      <c r="J254" s="16" t="s">
        <v>52</v>
      </c>
    </row>
    <row r="255" spans="5:10" x14ac:dyDescent="0.3">
      <c r="E255" s="15">
        <v>43719</v>
      </c>
      <c r="F255" s="16" t="s">
        <v>27</v>
      </c>
      <c r="G255" s="16" t="s">
        <v>18</v>
      </c>
      <c r="H255" s="16" t="s">
        <v>37</v>
      </c>
      <c r="I255" s="16" t="s">
        <v>42</v>
      </c>
      <c r="J255" s="16" t="s">
        <v>52</v>
      </c>
    </row>
    <row r="256" spans="5:10" x14ac:dyDescent="0.3">
      <c r="E256" s="15">
        <v>43720</v>
      </c>
      <c r="F256" s="16" t="s">
        <v>27</v>
      </c>
      <c r="G256" s="16" t="s">
        <v>16</v>
      </c>
      <c r="H256" s="16" t="s">
        <v>30</v>
      </c>
      <c r="I256" s="16" t="s">
        <v>43</v>
      </c>
      <c r="J256" s="16" t="s">
        <v>52</v>
      </c>
    </row>
    <row r="257" spans="5:10" x14ac:dyDescent="0.3">
      <c r="E257" s="15">
        <v>43721</v>
      </c>
      <c r="F257" s="16" t="s">
        <v>27</v>
      </c>
      <c r="G257" s="16" t="s">
        <v>19</v>
      </c>
      <c r="H257" s="16" t="s">
        <v>29</v>
      </c>
      <c r="I257" s="16" t="s">
        <v>44</v>
      </c>
      <c r="J257" s="16" t="s">
        <v>52</v>
      </c>
    </row>
    <row r="258" spans="5:10" x14ac:dyDescent="0.3">
      <c r="E258" s="15">
        <v>43722</v>
      </c>
      <c r="F258" s="16" t="s">
        <v>27</v>
      </c>
      <c r="G258" s="16" t="s">
        <v>20</v>
      </c>
      <c r="H258" s="16" t="s">
        <v>32</v>
      </c>
      <c r="I258" s="16" t="s">
        <v>45</v>
      </c>
      <c r="J258" s="16" t="s">
        <v>53</v>
      </c>
    </row>
    <row r="259" spans="5:10" x14ac:dyDescent="0.3">
      <c r="E259" s="15">
        <v>43723</v>
      </c>
      <c r="F259" s="16" t="s">
        <v>27</v>
      </c>
      <c r="G259" s="16" t="s">
        <v>21</v>
      </c>
      <c r="H259" s="16" t="s">
        <v>33</v>
      </c>
      <c r="I259" s="16" t="s">
        <v>46</v>
      </c>
      <c r="J259" s="16" t="s">
        <v>53</v>
      </c>
    </row>
    <row r="260" spans="5:10" x14ac:dyDescent="0.3">
      <c r="E260" s="15">
        <v>43724</v>
      </c>
      <c r="F260" s="16" t="s">
        <v>27</v>
      </c>
      <c r="G260" s="16" t="s">
        <v>22</v>
      </c>
      <c r="H260" s="16" t="s">
        <v>35</v>
      </c>
      <c r="I260" s="16" t="s">
        <v>47</v>
      </c>
      <c r="J260" s="16" t="s">
        <v>53</v>
      </c>
    </row>
    <row r="261" spans="5:10" x14ac:dyDescent="0.3">
      <c r="E261" s="15">
        <v>43725</v>
      </c>
      <c r="F261" s="16" t="s">
        <v>27</v>
      </c>
      <c r="G261" s="16" t="s">
        <v>23</v>
      </c>
      <c r="H261" s="16" t="s">
        <v>34</v>
      </c>
      <c r="I261" s="16" t="s">
        <v>48</v>
      </c>
      <c r="J261" s="16" t="s">
        <v>53</v>
      </c>
    </row>
    <row r="262" spans="5:10" x14ac:dyDescent="0.3">
      <c r="E262" s="15">
        <v>43726</v>
      </c>
      <c r="F262" s="16" t="s">
        <v>27</v>
      </c>
      <c r="G262" s="16" t="s">
        <v>24</v>
      </c>
      <c r="H262" s="16" t="s">
        <v>28</v>
      </c>
      <c r="I262" s="16" t="s">
        <v>39</v>
      </c>
      <c r="J262" s="16" t="s">
        <v>53</v>
      </c>
    </row>
    <row r="263" spans="5:10" x14ac:dyDescent="0.3">
      <c r="E263" s="15">
        <v>43727</v>
      </c>
      <c r="F263" s="16" t="s">
        <v>27</v>
      </c>
      <c r="G263" s="16" t="s">
        <v>25</v>
      </c>
      <c r="H263" s="16" t="s">
        <v>31</v>
      </c>
      <c r="I263" s="16" t="s">
        <v>40</v>
      </c>
      <c r="J263" s="16" t="s">
        <v>53</v>
      </c>
    </row>
    <row r="264" spans="5:10" x14ac:dyDescent="0.3">
      <c r="E264" s="15">
        <v>43728</v>
      </c>
      <c r="F264" s="16" t="s">
        <v>27</v>
      </c>
      <c r="G264" s="16" t="s">
        <v>26</v>
      </c>
      <c r="H264" s="16" t="s">
        <v>36</v>
      </c>
      <c r="I264" s="16" t="s">
        <v>41</v>
      </c>
      <c r="J264" s="16" t="s">
        <v>53</v>
      </c>
    </row>
    <row r="265" spans="5:10" x14ac:dyDescent="0.3">
      <c r="E265" s="15">
        <v>43729</v>
      </c>
      <c r="F265" s="16" t="s">
        <v>27</v>
      </c>
      <c r="G265" s="16" t="s">
        <v>27</v>
      </c>
      <c r="H265" s="16" t="s">
        <v>37</v>
      </c>
      <c r="I265" s="16" t="s">
        <v>42</v>
      </c>
      <c r="J265" s="16" t="s">
        <v>53</v>
      </c>
    </row>
    <row r="266" spans="5:10" x14ac:dyDescent="0.3">
      <c r="E266" s="15">
        <v>43730</v>
      </c>
      <c r="F266" s="16" t="s">
        <v>27</v>
      </c>
      <c r="G266" s="16" t="s">
        <v>17</v>
      </c>
      <c r="H266" s="16" t="s">
        <v>30</v>
      </c>
      <c r="I266" s="16" t="s">
        <v>43</v>
      </c>
      <c r="J266" s="16" t="s">
        <v>53</v>
      </c>
    </row>
    <row r="267" spans="5:10" x14ac:dyDescent="0.3">
      <c r="E267" s="15">
        <v>43731</v>
      </c>
      <c r="F267" s="16" t="s">
        <v>27</v>
      </c>
      <c r="G267" s="16" t="s">
        <v>18</v>
      </c>
      <c r="H267" s="16" t="s">
        <v>29</v>
      </c>
      <c r="I267" s="16" t="s">
        <v>44</v>
      </c>
      <c r="J267" s="16" t="s">
        <v>53</v>
      </c>
    </row>
    <row r="268" spans="5:10" x14ac:dyDescent="0.3">
      <c r="E268" s="15">
        <v>43732</v>
      </c>
      <c r="F268" s="16" t="s">
        <v>27</v>
      </c>
      <c r="G268" s="16" t="s">
        <v>16</v>
      </c>
      <c r="H268" s="16" t="s">
        <v>32</v>
      </c>
      <c r="I268" s="16" t="s">
        <v>45</v>
      </c>
      <c r="J268" s="16" t="s">
        <v>56</v>
      </c>
    </row>
    <row r="269" spans="5:10" x14ac:dyDescent="0.3">
      <c r="E269" s="15">
        <v>43733</v>
      </c>
      <c r="F269" s="16" t="s">
        <v>27</v>
      </c>
      <c r="G269" s="16" t="s">
        <v>19</v>
      </c>
      <c r="H269" s="16" t="s">
        <v>33</v>
      </c>
      <c r="I269" s="16" t="s">
        <v>46</v>
      </c>
      <c r="J269" s="16" t="s">
        <v>56</v>
      </c>
    </row>
    <row r="270" spans="5:10" x14ac:dyDescent="0.3">
      <c r="E270" s="15">
        <v>43734</v>
      </c>
      <c r="F270" s="16" t="s">
        <v>27</v>
      </c>
      <c r="G270" s="16" t="s">
        <v>20</v>
      </c>
      <c r="H270" s="16" t="s">
        <v>35</v>
      </c>
      <c r="I270" s="16" t="s">
        <v>47</v>
      </c>
      <c r="J270" s="16" t="s">
        <v>56</v>
      </c>
    </row>
    <row r="271" spans="5:10" x14ac:dyDescent="0.3">
      <c r="E271" s="15">
        <v>43735</v>
      </c>
      <c r="F271" s="16" t="s">
        <v>27</v>
      </c>
      <c r="G271" s="16" t="s">
        <v>21</v>
      </c>
      <c r="H271" s="16" t="s">
        <v>34</v>
      </c>
      <c r="I271" s="16" t="s">
        <v>48</v>
      </c>
      <c r="J271" s="16" t="s">
        <v>56</v>
      </c>
    </row>
    <row r="272" spans="5:10" x14ac:dyDescent="0.3">
      <c r="E272" s="15">
        <v>43736</v>
      </c>
      <c r="F272" s="16" t="s">
        <v>27</v>
      </c>
      <c r="G272" s="16" t="s">
        <v>22</v>
      </c>
      <c r="H272" s="16" t="s">
        <v>28</v>
      </c>
      <c r="I272" s="16" t="s">
        <v>39</v>
      </c>
      <c r="J272" s="16" t="s">
        <v>56</v>
      </c>
    </row>
    <row r="273" spans="5:10" x14ac:dyDescent="0.3">
      <c r="E273" s="15">
        <v>43737</v>
      </c>
      <c r="F273" s="16" t="s">
        <v>27</v>
      </c>
      <c r="G273" s="16" t="s">
        <v>23</v>
      </c>
      <c r="H273" s="16" t="s">
        <v>31</v>
      </c>
      <c r="I273" s="16" t="s">
        <v>40</v>
      </c>
      <c r="J273" s="16" t="s">
        <v>56</v>
      </c>
    </row>
    <row r="274" spans="5:10" x14ac:dyDescent="0.3">
      <c r="E274" s="15">
        <v>43738</v>
      </c>
      <c r="F274" s="16" t="s">
        <v>27</v>
      </c>
      <c r="G274" s="16" t="s">
        <v>24</v>
      </c>
      <c r="H274" s="16" t="s">
        <v>36</v>
      </c>
      <c r="I274" s="16" t="s">
        <v>41</v>
      </c>
      <c r="J274" s="16" t="s">
        <v>56</v>
      </c>
    </row>
    <row r="275" spans="5:10" x14ac:dyDescent="0.3">
      <c r="E275" s="15">
        <v>43739</v>
      </c>
      <c r="F275" s="16" t="s">
        <v>27</v>
      </c>
      <c r="G275" s="16" t="s">
        <v>25</v>
      </c>
      <c r="H275" s="16" t="s">
        <v>37</v>
      </c>
      <c r="I275" s="16" t="s">
        <v>42</v>
      </c>
      <c r="J275" s="16" t="s">
        <v>56</v>
      </c>
    </row>
    <row r="276" spans="5:10" x14ac:dyDescent="0.3">
      <c r="E276" s="15">
        <v>43740</v>
      </c>
      <c r="F276" s="16" t="s">
        <v>27</v>
      </c>
      <c r="G276" s="16" t="s">
        <v>26</v>
      </c>
      <c r="H276" s="16" t="s">
        <v>30</v>
      </c>
      <c r="I276" s="16" t="s">
        <v>43</v>
      </c>
      <c r="J276" s="16" t="s">
        <v>56</v>
      </c>
    </row>
    <row r="277" spans="5:10" x14ac:dyDescent="0.3">
      <c r="E277" s="15">
        <v>43741</v>
      </c>
      <c r="F277" s="16" t="s">
        <v>27</v>
      </c>
      <c r="G277" s="16" t="s">
        <v>27</v>
      </c>
      <c r="H277" s="16" t="s">
        <v>29</v>
      </c>
      <c r="I277" s="16" t="s">
        <v>44</v>
      </c>
      <c r="J277" s="16" t="s">
        <v>56</v>
      </c>
    </row>
    <row r="278" spans="5:10" x14ac:dyDescent="0.3">
      <c r="E278" s="15">
        <v>43742</v>
      </c>
      <c r="F278" s="16" t="s">
        <v>27</v>
      </c>
      <c r="G278" s="16" t="s">
        <v>17</v>
      </c>
      <c r="H278" s="16" t="s">
        <v>32</v>
      </c>
      <c r="I278" s="16" t="s">
        <v>45</v>
      </c>
      <c r="J278" s="16" t="s">
        <v>54</v>
      </c>
    </row>
    <row r="279" spans="5:10" x14ac:dyDescent="0.3">
      <c r="E279" s="15">
        <v>43743</v>
      </c>
      <c r="F279" s="16" t="s">
        <v>27</v>
      </c>
      <c r="G279" s="16" t="s">
        <v>18</v>
      </c>
      <c r="H279" s="16" t="s">
        <v>33</v>
      </c>
      <c r="I279" s="16" t="s">
        <v>46</v>
      </c>
      <c r="J279" s="16" t="s">
        <v>54</v>
      </c>
    </row>
    <row r="280" spans="5:10" x14ac:dyDescent="0.3">
      <c r="E280" s="15">
        <v>43744</v>
      </c>
      <c r="F280" s="16" t="s">
        <v>27</v>
      </c>
      <c r="G280" s="16" t="s">
        <v>16</v>
      </c>
      <c r="H280" s="16" t="s">
        <v>35</v>
      </c>
      <c r="I280" s="16" t="s">
        <v>47</v>
      </c>
      <c r="J280" s="16" t="s">
        <v>54</v>
      </c>
    </row>
    <row r="281" spans="5:10" x14ac:dyDescent="0.3">
      <c r="E281" s="15">
        <v>43745</v>
      </c>
      <c r="F281" s="16" t="s">
        <v>27</v>
      </c>
      <c r="G281" s="16" t="s">
        <v>19</v>
      </c>
      <c r="H281" s="16" t="s">
        <v>34</v>
      </c>
      <c r="I281" s="16" t="s">
        <v>48</v>
      </c>
      <c r="J281" s="16" t="s">
        <v>54</v>
      </c>
    </row>
    <row r="282" spans="5:10" x14ac:dyDescent="0.3">
      <c r="E282" s="15">
        <v>43746</v>
      </c>
      <c r="F282" s="16" t="s">
        <v>27</v>
      </c>
      <c r="G282" s="16" t="s">
        <v>20</v>
      </c>
      <c r="H282" s="16" t="s">
        <v>28</v>
      </c>
      <c r="I282" s="16" t="s">
        <v>39</v>
      </c>
      <c r="J282" s="16" t="s">
        <v>54</v>
      </c>
    </row>
    <row r="283" spans="5:10" x14ac:dyDescent="0.3">
      <c r="E283" s="15">
        <v>43747</v>
      </c>
      <c r="F283" s="16" t="s">
        <v>17</v>
      </c>
      <c r="G283" s="16" t="s">
        <v>21</v>
      </c>
      <c r="H283" s="16" t="s">
        <v>31</v>
      </c>
      <c r="I283" s="16" t="s">
        <v>40</v>
      </c>
      <c r="J283" s="16" t="s">
        <v>54</v>
      </c>
    </row>
    <row r="284" spans="5:10" x14ac:dyDescent="0.3">
      <c r="E284" s="15">
        <v>43748</v>
      </c>
      <c r="F284" s="16" t="s">
        <v>17</v>
      </c>
      <c r="G284" s="16" t="s">
        <v>22</v>
      </c>
      <c r="H284" s="16" t="s">
        <v>36</v>
      </c>
      <c r="I284" s="16" t="s">
        <v>41</v>
      </c>
      <c r="J284" s="16" t="s">
        <v>54</v>
      </c>
    </row>
    <row r="285" spans="5:10" x14ac:dyDescent="0.3">
      <c r="E285" s="15">
        <v>43749</v>
      </c>
      <c r="F285" s="16" t="s">
        <v>17</v>
      </c>
      <c r="G285" s="16" t="s">
        <v>23</v>
      </c>
      <c r="H285" s="16" t="s">
        <v>37</v>
      </c>
      <c r="I285" s="16" t="s">
        <v>42</v>
      </c>
      <c r="J285" s="16" t="s">
        <v>54</v>
      </c>
    </row>
    <row r="286" spans="5:10" x14ac:dyDescent="0.3">
      <c r="E286" s="15">
        <v>43750</v>
      </c>
      <c r="F286" s="16" t="s">
        <v>17</v>
      </c>
      <c r="G286" s="16" t="s">
        <v>24</v>
      </c>
      <c r="H286" s="16" t="s">
        <v>30</v>
      </c>
      <c r="I286" s="16" t="s">
        <v>43</v>
      </c>
      <c r="J286" s="16" t="s">
        <v>54</v>
      </c>
    </row>
    <row r="287" spans="5:10" x14ac:dyDescent="0.3">
      <c r="E287" s="15">
        <v>43751</v>
      </c>
      <c r="F287" s="16" t="s">
        <v>17</v>
      </c>
      <c r="G287" s="16" t="s">
        <v>25</v>
      </c>
      <c r="H287" s="16" t="s">
        <v>29</v>
      </c>
      <c r="I287" s="16" t="s">
        <v>44</v>
      </c>
      <c r="J287" s="16" t="s">
        <v>54</v>
      </c>
    </row>
    <row r="288" spans="5:10" x14ac:dyDescent="0.3">
      <c r="E288" s="15">
        <v>43752</v>
      </c>
      <c r="F288" s="16" t="s">
        <v>17</v>
      </c>
      <c r="G288" s="16" t="s">
        <v>26</v>
      </c>
      <c r="H288" s="16" t="s">
        <v>32</v>
      </c>
      <c r="I288" s="16" t="s">
        <v>45</v>
      </c>
      <c r="J288" s="16" t="s">
        <v>55</v>
      </c>
    </row>
    <row r="289" spans="5:10" x14ac:dyDescent="0.3">
      <c r="E289" s="15">
        <v>43753</v>
      </c>
      <c r="F289" s="16" t="s">
        <v>17</v>
      </c>
      <c r="G289" s="16" t="s">
        <v>27</v>
      </c>
      <c r="H289" s="16" t="s">
        <v>33</v>
      </c>
      <c r="I289" s="16" t="s">
        <v>46</v>
      </c>
      <c r="J289" s="16" t="s">
        <v>55</v>
      </c>
    </row>
    <row r="290" spans="5:10" x14ac:dyDescent="0.3">
      <c r="E290" s="15">
        <v>43754</v>
      </c>
      <c r="F290" s="16" t="s">
        <v>17</v>
      </c>
      <c r="G290" s="16" t="s">
        <v>17</v>
      </c>
      <c r="H290" s="16" t="s">
        <v>35</v>
      </c>
      <c r="I290" s="16" t="s">
        <v>47</v>
      </c>
      <c r="J290" s="16" t="s">
        <v>55</v>
      </c>
    </row>
    <row r="291" spans="5:10" x14ac:dyDescent="0.3">
      <c r="E291" s="15">
        <v>43755</v>
      </c>
      <c r="F291" s="16" t="s">
        <v>17</v>
      </c>
      <c r="G291" s="16" t="s">
        <v>18</v>
      </c>
      <c r="H291" s="16" t="s">
        <v>34</v>
      </c>
      <c r="I291" s="16" t="s">
        <v>48</v>
      </c>
      <c r="J291" s="16" t="s">
        <v>55</v>
      </c>
    </row>
    <row r="292" spans="5:10" x14ac:dyDescent="0.3">
      <c r="E292" s="15">
        <v>43756</v>
      </c>
      <c r="F292" s="16" t="s">
        <v>17</v>
      </c>
      <c r="G292" s="16" t="s">
        <v>16</v>
      </c>
      <c r="H292" s="16" t="s">
        <v>28</v>
      </c>
      <c r="I292" s="16" t="s">
        <v>39</v>
      </c>
      <c r="J292" s="16" t="s">
        <v>55</v>
      </c>
    </row>
    <row r="293" spans="5:10" x14ac:dyDescent="0.3">
      <c r="E293" s="15">
        <v>43757</v>
      </c>
      <c r="F293" s="16" t="s">
        <v>17</v>
      </c>
      <c r="G293" s="16" t="s">
        <v>19</v>
      </c>
      <c r="H293" s="16" t="s">
        <v>31</v>
      </c>
      <c r="I293" s="16" t="s">
        <v>40</v>
      </c>
      <c r="J293" s="16" t="s">
        <v>55</v>
      </c>
    </row>
    <row r="294" spans="5:10" x14ac:dyDescent="0.3">
      <c r="E294" s="15">
        <v>43758</v>
      </c>
      <c r="F294" s="16" t="s">
        <v>17</v>
      </c>
      <c r="G294" s="16" t="s">
        <v>20</v>
      </c>
      <c r="H294" s="16" t="s">
        <v>36</v>
      </c>
      <c r="I294" s="16" t="s">
        <v>41</v>
      </c>
      <c r="J294" s="16" t="s">
        <v>55</v>
      </c>
    </row>
    <row r="295" spans="5:10" x14ac:dyDescent="0.3">
      <c r="E295" s="15">
        <v>43759</v>
      </c>
      <c r="F295" s="16" t="s">
        <v>17</v>
      </c>
      <c r="G295" s="16" t="s">
        <v>21</v>
      </c>
      <c r="H295" s="16" t="s">
        <v>37</v>
      </c>
      <c r="I295" s="16" t="s">
        <v>42</v>
      </c>
      <c r="J295" s="16" t="s">
        <v>55</v>
      </c>
    </row>
    <row r="296" spans="5:10" x14ac:dyDescent="0.3">
      <c r="E296" s="15">
        <v>43760</v>
      </c>
      <c r="F296" s="16" t="s">
        <v>17</v>
      </c>
      <c r="G296" s="16" t="s">
        <v>22</v>
      </c>
      <c r="H296" s="16" t="s">
        <v>30</v>
      </c>
      <c r="I296" s="16" t="s">
        <v>43</v>
      </c>
      <c r="J296" s="16" t="s">
        <v>55</v>
      </c>
    </row>
    <row r="297" spans="5:10" x14ac:dyDescent="0.3">
      <c r="E297" s="15">
        <v>43761</v>
      </c>
      <c r="F297" s="16" t="s">
        <v>17</v>
      </c>
      <c r="G297" s="16" t="s">
        <v>23</v>
      </c>
      <c r="H297" s="16" t="s">
        <v>29</v>
      </c>
      <c r="I297" s="16" t="s">
        <v>44</v>
      </c>
      <c r="J297" s="16" t="s">
        <v>55</v>
      </c>
    </row>
    <row r="298" spans="5:10" x14ac:dyDescent="0.3">
      <c r="E298" s="15">
        <v>43762</v>
      </c>
      <c r="F298" s="16" t="s">
        <v>17</v>
      </c>
      <c r="G298" s="16" t="s">
        <v>24</v>
      </c>
      <c r="H298" s="16" t="s">
        <v>32</v>
      </c>
      <c r="I298" s="16" t="s">
        <v>45</v>
      </c>
      <c r="J298" s="16" t="s">
        <v>51</v>
      </c>
    </row>
    <row r="299" spans="5:10" x14ac:dyDescent="0.3">
      <c r="E299" s="15">
        <v>43763</v>
      </c>
      <c r="F299" s="16" t="s">
        <v>17</v>
      </c>
      <c r="G299" s="16" t="s">
        <v>25</v>
      </c>
      <c r="H299" s="16" t="s">
        <v>33</v>
      </c>
      <c r="I299" s="16" t="s">
        <v>46</v>
      </c>
      <c r="J299" s="16" t="s">
        <v>51</v>
      </c>
    </row>
    <row r="300" spans="5:10" x14ac:dyDescent="0.3">
      <c r="E300" s="15">
        <v>43764</v>
      </c>
      <c r="F300" s="16" t="s">
        <v>17</v>
      </c>
      <c r="G300" s="16" t="s">
        <v>26</v>
      </c>
      <c r="H300" s="16" t="s">
        <v>35</v>
      </c>
      <c r="I300" s="16" t="s">
        <v>47</v>
      </c>
      <c r="J300" s="16" t="s">
        <v>51</v>
      </c>
    </row>
    <row r="301" spans="5:10" x14ac:dyDescent="0.3">
      <c r="E301" s="15">
        <v>43765</v>
      </c>
      <c r="F301" s="16" t="s">
        <v>17</v>
      </c>
      <c r="G301" s="16" t="s">
        <v>27</v>
      </c>
      <c r="H301" s="16" t="s">
        <v>34</v>
      </c>
      <c r="I301" s="16" t="s">
        <v>48</v>
      </c>
      <c r="J301" s="16" t="s">
        <v>51</v>
      </c>
    </row>
    <row r="302" spans="5:10" x14ac:dyDescent="0.3">
      <c r="E302" s="15">
        <v>43766</v>
      </c>
      <c r="F302" s="16" t="s">
        <v>17</v>
      </c>
      <c r="G302" s="16" t="s">
        <v>17</v>
      </c>
      <c r="H302" s="16" t="s">
        <v>28</v>
      </c>
      <c r="I302" s="16" t="s">
        <v>39</v>
      </c>
      <c r="J302" s="16" t="s">
        <v>51</v>
      </c>
    </row>
    <row r="303" spans="5:10" x14ac:dyDescent="0.3">
      <c r="E303" s="15">
        <v>43767</v>
      </c>
      <c r="F303" s="16" t="s">
        <v>17</v>
      </c>
      <c r="G303" s="16" t="s">
        <v>18</v>
      </c>
      <c r="H303" s="16" t="s">
        <v>31</v>
      </c>
      <c r="I303" s="16" t="s">
        <v>40</v>
      </c>
      <c r="J303" s="16" t="s">
        <v>51</v>
      </c>
    </row>
    <row r="304" spans="5:10" x14ac:dyDescent="0.3">
      <c r="E304" s="15">
        <v>43768</v>
      </c>
      <c r="F304" s="16" t="s">
        <v>17</v>
      </c>
      <c r="G304" s="16" t="s">
        <v>16</v>
      </c>
      <c r="H304" s="16" t="s">
        <v>36</v>
      </c>
      <c r="I304" s="16" t="s">
        <v>41</v>
      </c>
      <c r="J304" s="16" t="s">
        <v>51</v>
      </c>
    </row>
    <row r="305" spans="5:10" x14ac:dyDescent="0.3">
      <c r="E305" s="15">
        <v>43769</v>
      </c>
      <c r="F305" s="16" t="s">
        <v>17</v>
      </c>
      <c r="G305" s="16" t="s">
        <v>19</v>
      </c>
      <c r="H305" s="16" t="s">
        <v>37</v>
      </c>
      <c r="I305" s="16" t="s">
        <v>42</v>
      </c>
      <c r="J305" s="16" t="s">
        <v>51</v>
      </c>
    </row>
    <row r="306" spans="5:10" x14ac:dyDescent="0.3">
      <c r="E306" s="15">
        <v>43770</v>
      </c>
      <c r="F306" s="16" t="s">
        <v>17</v>
      </c>
      <c r="G306" s="16" t="s">
        <v>20</v>
      </c>
      <c r="H306" s="16" t="s">
        <v>30</v>
      </c>
      <c r="I306" s="16" t="s">
        <v>43</v>
      </c>
      <c r="J306" s="16" t="s">
        <v>51</v>
      </c>
    </row>
    <row r="307" spans="5:10" x14ac:dyDescent="0.3">
      <c r="E307" s="15">
        <v>43771</v>
      </c>
      <c r="F307" s="16" t="s">
        <v>17</v>
      </c>
      <c r="G307" s="16" t="s">
        <v>21</v>
      </c>
      <c r="H307" s="16" t="s">
        <v>29</v>
      </c>
      <c r="I307" s="16" t="s">
        <v>44</v>
      </c>
      <c r="J307" s="16" t="s">
        <v>51</v>
      </c>
    </row>
    <row r="308" spans="5:10" x14ac:dyDescent="0.3">
      <c r="E308" s="15">
        <v>43772</v>
      </c>
      <c r="F308" s="16" t="s">
        <v>17</v>
      </c>
      <c r="G308" s="16" t="s">
        <v>22</v>
      </c>
      <c r="H308" s="16" t="s">
        <v>32</v>
      </c>
      <c r="I308" s="16" t="s">
        <v>45</v>
      </c>
      <c r="J308" s="16" t="s">
        <v>52</v>
      </c>
    </row>
    <row r="309" spans="5:10" x14ac:dyDescent="0.3">
      <c r="E309" s="15">
        <v>43773</v>
      </c>
      <c r="F309" s="16" t="s">
        <v>17</v>
      </c>
      <c r="G309" s="16" t="s">
        <v>23</v>
      </c>
      <c r="H309" s="16" t="s">
        <v>33</v>
      </c>
      <c r="I309" s="16" t="s">
        <v>46</v>
      </c>
      <c r="J309" s="16" t="s">
        <v>52</v>
      </c>
    </row>
    <row r="310" spans="5:10" x14ac:dyDescent="0.3">
      <c r="E310" s="15">
        <v>43774</v>
      </c>
      <c r="F310" s="16" t="s">
        <v>17</v>
      </c>
      <c r="G310" s="16" t="s">
        <v>24</v>
      </c>
      <c r="H310" s="16" t="s">
        <v>35</v>
      </c>
      <c r="I310" s="16" t="s">
        <v>47</v>
      </c>
      <c r="J310" s="16" t="s">
        <v>52</v>
      </c>
    </row>
    <row r="311" spans="5:10" x14ac:dyDescent="0.3">
      <c r="E311" s="15">
        <v>43775</v>
      </c>
      <c r="F311" s="16" t="s">
        <v>17</v>
      </c>
      <c r="G311" s="16" t="s">
        <v>25</v>
      </c>
      <c r="H311" s="16" t="s">
        <v>34</v>
      </c>
      <c r="I311" s="16" t="s">
        <v>48</v>
      </c>
      <c r="J311" s="16" t="s">
        <v>52</v>
      </c>
    </row>
    <row r="312" spans="5:10" x14ac:dyDescent="0.3">
      <c r="E312" s="15">
        <v>43776</v>
      </c>
      <c r="F312" s="16" t="s">
        <v>17</v>
      </c>
      <c r="G312" s="16" t="s">
        <v>26</v>
      </c>
      <c r="H312" s="16" t="s">
        <v>28</v>
      </c>
      <c r="I312" s="16" t="s">
        <v>39</v>
      </c>
      <c r="J312" s="16" t="s">
        <v>52</v>
      </c>
    </row>
    <row r="313" spans="5:10" x14ac:dyDescent="0.3">
      <c r="E313" s="15">
        <v>43777</v>
      </c>
      <c r="F313" s="16" t="s">
        <v>18</v>
      </c>
      <c r="G313" s="16" t="s">
        <v>27</v>
      </c>
      <c r="H313" s="16" t="s">
        <v>31</v>
      </c>
      <c r="I313" s="16" t="s">
        <v>40</v>
      </c>
      <c r="J313" s="16" t="s">
        <v>52</v>
      </c>
    </row>
    <row r="314" spans="5:10" x14ac:dyDescent="0.3">
      <c r="E314" s="15">
        <v>43778</v>
      </c>
      <c r="F314" s="16" t="s">
        <v>18</v>
      </c>
      <c r="G314" s="16" t="s">
        <v>17</v>
      </c>
      <c r="H314" s="16" t="s">
        <v>36</v>
      </c>
      <c r="I314" s="16" t="s">
        <v>41</v>
      </c>
      <c r="J314" s="16" t="s">
        <v>52</v>
      </c>
    </row>
    <row r="315" spans="5:10" x14ac:dyDescent="0.3">
      <c r="E315" s="15">
        <v>43779</v>
      </c>
      <c r="F315" s="16" t="s">
        <v>18</v>
      </c>
      <c r="G315" s="16" t="s">
        <v>18</v>
      </c>
      <c r="H315" s="16" t="s">
        <v>37</v>
      </c>
      <c r="I315" s="16" t="s">
        <v>42</v>
      </c>
      <c r="J315" s="16" t="s">
        <v>52</v>
      </c>
    </row>
    <row r="316" spans="5:10" x14ac:dyDescent="0.3">
      <c r="E316" s="15">
        <v>43780</v>
      </c>
      <c r="F316" s="16" t="s">
        <v>18</v>
      </c>
      <c r="G316" s="16" t="s">
        <v>16</v>
      </c>
      <c r="H316" s="16" t="s">
        <v>30</v>
      </c>
      <c r="I316" s="16" t="s">
        <v>43</v>
      </c>
      <c r="J316" s="16" t="s">
        <v>52</v>
      </c>
    </row>
    <row r="317" spans="5:10" x14ac:dyDescent="0.3">
      <c r="E317" s="15">
        <v>43781</v>
      </c>
      <c r="F317" s="16" t="s">
        <v>18</v>
      </c>
      <c r="G317" s="16" t="s">
        <v>19</v>
      </c>
      <c r="H317" s="16" t="s">
        <v>29</v>
      </c>
      <c r="I317" s="16" t="s">
        <v>44</v>
      </c>
      <c r="J317" s="16" t="s">
        <v>52</v>
      </c>
    </row>
    <row r="318" spans="5:10" x14ac:dyDescent="0.3">
      <c r="E318" s="15">
        <v>43782</v>
      </c>
      <c r="F318" s="16" t="s">
        <v>18</v>
      </c>
      <c r="G318" s="16" t="s">
        <v>20</v>
      </c>
      <c r="H318" s="16" t="s">
        <v>32</v>
      </c>
      <c r="I318" s="16" t="s">
        <v>45</v>
      </c>
      <c r="J318" s="16" t="s">
        <v>53</v>
      </c>
    </row>
    <row r="319" spans="5:10" x14ac:dyDescent="0.3">
      <c r="E319" s="15">
        <v>43783</v>
      </c>
      <c r="F319" s="16" t="s">
        <v>18</v>
      </c>
      <c r="G319" s="16" t="s">
        <v>21</v>
      </c>
      <c r="H319" s="16" t="s">
        <v>33</v>
      </c>
      <c r="I319" s="16" t="s">
        <v>46</v>
      </c>
      <c r="J319" s="16" t="s">
        <v>53</v>
      </c>
    </row>
    <row r="320" spans="5:10" x14ac:dyDescent="0.3">
      <c r="E320" s="15">
        <v>43784</v>
      </c>
      <c r="F320" s="16" t="s">
        <v>18</v>
      </c>
      <c r="G320" s="16" t="s">
        <v>22</v>
      </c>
      <c r="H320" s="16" t="s">
        <v>35</v>
      </c>
      <c r="I320" s="16" t="s">
        <v>47</v>
      </c>
      <c r="J320" s="16" t="s">
        <v>53</v>
      </c>
    </row>
    <row r="321" spans="5:10" x14ac:dyDescent="0.3">
      <c r="E321" s="15">
        <v>43785</v>
      </c>
      <c r="F321" s="16" t="s">
        <v>18</v>
      </c>
      <c r="G321" s="16" t="s">
        <v>23</v>
      </c>
      <c r="H321" s="16" t="s">
        <v>34</v>
      </c>
      <c r="I321" s="16" t="s">
        <v>48</v>
      </c>
      <c r="J321" s="16" t="s">
        <v>53</v>
      </c>
    </row>
    <row r="322" spans="5:10" x14ac:dyDescent="0.3">
      <c r="E322" s="15">
        <v>43786</v>
      </c>
      <c r="F322" s="16" t="s">
        <v>18</v>
      </c>
      <c r="G322" s="16" t="s">
        <v>24</v>
      </c>
      <c r="H322" s="16" t="s">
        <v>28</v>
      </c>
      <c r="I322" s="16" t="s">
        <v>39</v>
      </c>
      <c r="J322" s="16" t="s">
        <v>53</v>
      </c>
    </row>
    <row r="323" spans="5:10" x14ac:dyDescent="0.3">
      <c r="E323" s="15">
        <v>43787</v>
      </c>
      <c r="F323" s="16" t="s">
        <v>18</v>
      </c>
      <c r="G323" s="16" t="s">
        <v>25</v>
      </c>
      <c r="H323" s="16" t="s">
        <v>31</v>
      </c>
      <c r="I323" s="16" t="s">
        <v>40</v>
      </c>
      <c r="J323" s="16" t="s">
        <v>53</v>
      </c>
    </row>
    <row r="324" spans="5:10" x14ac:dyDescent="0.3">
      <c r="E324" s="15">
        <v>43788</v>
      </c>
      <c r="F324" s="16" t="s">
        <v>18</v>
      </c>
      <c r="G324" s="16" t="s">
        <v>26</v>
      </c>
      <c r="H324" s="16" t="s">
        <v>36</v>
      </c>
      <c r="I324" s="16" t="s">
        <v>41</v>
      </c>
      <c r="J324" s="16" t="s">
        <v>53</v>
      </c>
    </row>
    <row r="325" spans="5:10" x14ac:dyDescent="0.3">
      <c r="E325" s="15">
        <v>43789</v>
      </c>
      <c r="F325" s="16" t="s">
        <v>18</v>
      </c>
      <c r="G325" s="16" t="s">
        <v>27</v>
      </c>
      <c r="H325" s="16" t="s">
        <v>37</v>
      </c>
      <c r="I325" s="16" t="s">
        <v>42</v>
      </c>
      <c r="J325" s="16" t="s">
        <v>53</v>
      </c>
    </row>
    <row r="326" spans="5:10" x14ac:dyDescent="0.3">
      <c r="E326" s="15">
        <v>43790</v>
      </c>
      <c r="F326" s="16" t="s">
        <v>18</v>
      </c>
      <c r="G326" s="16" t="s">
        <v>17</v>
      </c>
      <c r="H326" s="16" t="s">
        <v>30</v>
      </c>
      <c r="I326" s="16" t="s">
        <v>43</v>
      </c>
      <c r="J326" s="16" t="s">
        <v>53</v>
      </c>
    </row>
    <row r="327" spans="5:10" x14ac:dyDescent="0.3">
      <c r="E327" s="15">
        <v>43791</v>
      </c>
      <c r="F327" s="16" t="s">
        <v>18</v>
      </c>
      <c r="G327" s="16" t="s">
        <v>18</v>
      </c>
      <c r="H327" s="16" t="s">
        <v>29</v>
      </c>
      <c r="I327" s="16" t="s">
        <v>44</v>
      </c>
      <c r="J327" s="16" t="s">
        <v>53</v>
      </c>
    </row>
    <row r="328" spans="5:10" x14ac:dyDescent="0.3">
      <c r="E328" s="15">
        <v>43792</v>
      </c>
      <c r="F328" s="16" t="s">
        <v>18</v>
      </c>
      <c r="G328" s="16" t="s">
        <v>16</v>
      </c>
      <c r="H328" s="16" t="s">
        <v>32</v>
      </c>
      <c r="I328" s="16" t="s">
        <v>45</v>
      </c>
      <c r="J328" s="16" t="s">
        <v>56</v>
      </c>
    </row>
    <row r="329" spans="5:10" x14ac:dyDescent="0.3">
      <c r="E329" s="15">
        <v>43793</v>
      </c>
      <c r="F329" s="16" t="s">
        <v>18</v>
      </c>
      <c r="G329" s="16" t="s">
        <v>19</v>
      </c>
      <c r="H329" s="16" t="s">
        <v>33</v>
      </c>
      <c r="I329" s="16" t="s">
        <v>46</v>
      </c>
      <c r="J329" s="16" t="s">
        <v>56</v>
      </c>
    </row>
    <row r="330" spans="5:10" x14ac:dyDescent="0.3">
      <c r="E330" s="15">
        <v>43794</v>
      </c>
      <c r="F330" s="16" t="s">
        <v>18</v>
      </c>
      <c r="G330" s="16" t="s">
        <v>20</v>
      </c>
      <c r="H330" s="16" t="s">
        <v>35</v>
      </c>
      <c r="I330" s="16" t="s">
        <v>47</v>
      </c>
      <c r="J330" s="16" t="s">
        <v>56</v>
      </c>
    </row>
    <row r="331" spans="5:10" x14ac:dyDescent="0.3">
      <c r="E331" s="15">
        <v>43795</v>
      </c>
      <c r="F331" s="16" t="s">
        <v>18</v>
      </c>
      <c r="G331" s="16" t="s">
        <v>21</v>
      </c>
      <c r="H331" s="16" t="s">
        <v>34</v>
      </c>
      <c r="I331" s="16" t="s">
        <v>48</v>
      </c>
      <c r="J331" s="16" t="s">
        <v>56</v>
      </c>
    </row>
    <row r="332" spans="5:10" x14ac:dyDescent="0.3">
      <c r="E332" s="15">
        <v>43796</v>
      </c>
      <c r="F332" s="16" t="s">
        <v>18</v>
      </c>
      <c r="G332" s="16" t="s">
        <v>22</v>
      </c>
      <c r="H332" s="16" t="s">
        <v>28</v>
      </c>
      <c r="I332" s="16" t="s">
        <v>39</v>
      </c>
      <c r="J332" s="16" t="s">
        <v>56</v>
      </c>
    </row>
    <row r="333" spans="5:10" x14ac:dyDescent="0.3">
      <c r="E333" s="15">
        <v>43797</v>
      </c>
      <c r="F333" s="16" t="s">
        <v>18</v>
      </c>
      <c r="G333" s="16" t="s">
        <v>23</v>
      </c>
      <c r="H333" s="16" t="s">
        <v>31</v>
      </c>
      <c r="I333" s="16" t="s">
        <v>40</v>
      </c>
      <c r="J333" s="16" t="s">
        <v>56</v>
      </c>
    </row>
    <row r="334" spans="5:10" x14ac:dyDescent="0.3">
      <c r="E334" s="15">
        <v>43798</v>
      </c>
      <c r="F334" s="16" t="s">
        <v>18</v>
      </c>
      <c r="G334" s="16" t="s">
        <v>24</v>
      </c>
      <c r="H334" s="16" t="s">
        <v>36</v>
      </c>
      <c r="I334" s="16" t="s">
        <v>41</v>
      </c>
      <c r="J334" s="16" t="s">
        <v>56</v>
      </c>
    </row>
    <row r="335" spans="5:10" x14ac:dyDescent="0.3">
      <c r="E335" s="15">
        <v>43799</v>
      </c>
      <c r="F335" s="16" t="s">
        <v>18</v>
      </c>
      <c r="G335" s="16" t="s">
        <v>25</v>
      </c>
      <c r="H335" s="16" t="s">
        <v>37</v>
      </c>
      <c r="I335" s="16" t="s">
        <v>42</v>
      </c>
      <c r="J335" s="16" t="s">
        <v>56</v>
      </c>
    </row>
    <row r="336" spans="5:10" x14ac:dyDescent="0.3">
      <c r="E336" s="15">
        <v>43800</v>
      </c>
      <c r="F336" s="16" t="s">
        <v>18</v>
      </c>
      <c r="G336" s="16" t="s">
        <v>26</v>
      </c>
      <c r="H336" s="16" t="s">
        <v>30</v>
      </c>
      <c r="I336" s="16" t="s">
        <v>43</v>
      </c>
      <c r="J336" s="16" t="s">
        <v>56</v>
      </c>
    </row>
    <row r="337" spans="5:10" x14ac:dyDescent="0.3">
      <c r="E337" s="15">
        <v>43801</v>
      </c>
      <c r="F337" s="16" t="s">
        <v>18</v>
      </c>
      <c r="G337" s="16" t="s">
        <v>27</v>
      </c>
      <c r="H337" s="16" t="s">
        <v>29</v>
      </c>
      <c r="I337" s="16" t="s">
        <v>44</v>
      </c>
      <c r="J337" s="16" t="s">
        <v>56</v>
      </c>
    </row>
    <row r="338" spans="5:10" x14ac:dyDescent="0.3">
      <c r="E338" s="15">
        <v>43802</v>
      </c>
      <c r="F338" s="16" t="s">
        <v>18</v>
      </c>
      <c r="G338" s="16" t="s">
        <v>17</v>
      </c>
      <c r="H338" s="16" t="s">
        <v>32</v>
      </c>
      <c r="I338" s="16" t="s">
        <v>45</v>
      </c>
      <c r="J338" s="16" t="s">
        <v>54</v>
      </c>
    </row>
    <row r="339" spans="5:10" x14ac:dyDescent="0.3">
      <c r="E339" s="15">
        <v>43803</v>
      </c>
      <c r="F339" s="16" t="s">
        <v>18</v>
      </c>
      <c r="G339" s="16" t="s">
        <v>18</v>
      </c>
      <c r="H339" s="16" t="s">
        <v>33</v>
      </c>
      <c r="I339" s="16" t="s">
        <v>46</v>
      </c>
      <c r="J339" s="16" t="s">
        <v>54</v>
      </c>
    </row>
    <row r="340" spans="5:10" x14ac:dyDescent="0.3">
      <c r="E340" s="15">
        <v>43804</v>
      </c>
      <c r="F340" s="16" t="s">
        <v>18</v>
      </c>
      <c r="G340" s="16" t="s">
        <v>16</v>
      </c>
      <c r="H340" s="16" t="s">
        <v>35</v>
      </c>
      <c r="I340" s="16" t="s">
        <v>47</v>
      </c>
      <c r="J340" s="16" t="s">
        <v>54</v>
      </c>
    </row>
    <row r="341" spans="5:10" x14ac:dyDescent="0.3">
      <c r="E341" s="15">
        <v>43805</v>
      </c>
      <c r="F341" s="16" t="s">
        <v>18</v>
      </c>
      <c r="G341" s="16" t="s">
        <v>19</v>
      </c>
      <c r="H341" s="16" t="s">
        <v>34</v>
      </c>
      <c r="I341" s="16" t="s">
        <v>48</v>
      </c>
      <c r="J341" s="16" t="s">
        <v>54</v>
      </c>
    </row>
    <row r="342" spans="5:10" x14ac:dyDescent="0.3">
      <c r="E342" s="15">
        <v>43806</v>
      </c>
      <c r="F342" s="16" t="s">
        <v>16</v>
      </c>
      <c r="G342" s="16" t="s">
        <v>20</v>
      </c>
      <c r="H342" s="16" t="s">
        <v>28</v>
      </c>
      <c r="I342" s="16" t="s">
        <v>39</v>
      </c>
      <c r="J342" s="16" t="s">
        <v>54</v>
      </c>
    </row>
    <row r="343" spans="5:10" x14ac:dyDescent="0.3">
      <c r="E343" s="15">
        <v>43807</v>
      </c>
      <c r="F343" s="16" t="s">
        <v>16</v>
      </c>
      <c r="G343" s="16" t="s">
        <v>21</v>
      </c>
      <c r="H343" s="16" t="s">
        <v>31</v>
      </c>
      <c r="I343" s="16" t="s">
        <v>40</v>
      </c>
      <c r="J343" s="16" t="s">
        <v>54</v>
      </c>
    </row>
    <row r="344" spans="5:10" x14ac:dyDescent="0.3">
      <c r="E344" s="15">
        <v>43808</v>
      </c>
      <c r="F344" s="16" t="s">
        <v>16</v>
      </c>
      <c r="G344" s="16" t="s">
        <v>22</v>
      </c>
      <c r="H344" s="16" t="s">
        <v>36</v>
      </c>
      <c r="I344" s="16" t="s">
        <v>41</v>
      </c>
      <c r="J344" s="16" t="s">
        <v>54</v>
      </c>
    </row>
    <row r="345" spans="5:10" x14ac:dyDescent="0.3">
      <c r="E345" s="15">
        <v>43809</v>
      </c>
      <c r="F345" s="16" t="s">
        <v>16</v>
      </c>
      <c r="G345" s="16" t="s">
        <v>23</v>
      </c>
      <c r="H345" s="16" t="s">
        <v>37</v>
      </c>
      <c r="I345" s="16" t="s">
        <v>42</v>
      </c>
      <c r="J345" s="16" t="s">
        <v>54</v>
      </c>
    </row>
    <row r="346" spans="5:10" x14ac:dyDescent="0.3">
      <c r="E346" s="15">
        <v>43810</v>
      </c>
      <c r="F346" s="16" t="s">
        <v>16</v>
      </c>
      <c r="G346" s="16" t="s">
        <v>24</v>
      </c>
      <c r="H346" s="16" t="s">
        <v>30</v>
      </c>
      <c r="I346" s="16" t="s">
        <v>43</v>
      </c>
      <c r="J346" s="16" t="s">
        <v>54</v>
      </c>
    </row>
    <row r="347" spans="5:10" x14ac:dyDescent="0.3">
      <c r="E347" s="15">
        <v>43811</v>
      </c>
      <c r="F347" s="16" t="s">
        <v>16</v>
      </c>
      <c r="G347" s="16" t="s">
        <v>25</v>
      </c>
      <c r="H347" s="16" t="s">
        <v>29</v>
      </c>
      <c r="I347" s="16" t="s">
        <v>44</v>
      </c>
      <c r="J347" s="16" t="s">
        <v>54</v>
      </c>
    </row>
    <row r="348" spans="5:10" x14ac:dyDescent="0.3">
      <c r="E348" s="15">
        <v>43812</v>
      </c>
      <c r="F348" s="16" t="s">
        <v>16</v>
      </c>
      <c r="G348" s="16" t="s">
        <v>26</v>
      </c>
      <c r="H348" s="16" t="s">
        <v>32</v>
      </c>
      <c r="I348" s="16" t="s">
        <v>45</v>
      </c>
      <c r="J348" s="16" t="s">
        <v>55</v>
      </c>
    </row>
    <row r="349" spans="5:10" x14ac:dyDescent="0.3">
      <c r="E349" s="15">
        <v>43813</v>
      </c>
      <c r="F349" s="16" t="s">
        <v>16</v>
      </c>
      <c r="G349" s="16" t="s">
        <v>27</v>
      </c>
      <c r="H349" s="16" t="s">
        <v>33</v>
      </c>
      <c r="I349" s="16" t="s">
        <v>46</v>
      </c>
      <c r="J349" s="16" t="s">
        <v>55</v>
      </c>
    </row>
    <row r="350" spans="5:10" x14ac:dyDescent="0.3">
      <c r="E350" s="15">
        <v>43814</v>
      </c>
      <c r="F350" s="16" t="s">
        <v>16</v>
      </c>
      <c r="G350" s="16" t="s">
        <v>17</v>
      </c>
      <c r="H350" s="16" t="s">
        <v>35</v>
      </c>
      <c r="I350" s="16" t="s">
        <v>47</v>
      </c>
      <c r="J350" s="16" t="s">
        <v>55</v>
      </c>
    </row>
    <row r="351" spans="5:10" x14ac:dyDescent="0.3">
      <c r="E351" s="15">
        <v>43815</v>
      </c>
      <c r="F351" s="16" t="s">
        <v>16</v>
      </c>
      <c r="G351" s="16" t="s">
        <v>18</v>
      </c>
      <c r="H351" s="16" t="s">
        <v>34</v>
      </c>
      <c r="I351" s="16" t="s">
        <v>48</v>
      </c>
      <c r="J351" s="16" t="s">
        <v>55</v>
      </c>
    </row>
    <row r="352" spans="5:10" x14ac:dyDescent="0.3">
      <c r="E352" s="15">
        <v>43816</v>
      </c>
      <c r="F352" s="16" t="s">
        <v>16</v>
      </c>
      <c r="G352" s="16" t="s">
        <v>16</v>
      </c>
      <c r="H352" s="16" t="s">
        <v>28</v>
      </c>
      <c r="I352" s="16" t="s">
        <v>39</v>
      </c>
      <c r="J352" s="16" t="s">
        <v>55</v>
      </c>
    </row>
    <row r="353" spans="5:10" x14ac:dyDescent="0.3">
      <c r="E353" s="15">
        <v>43817</v>
      </c>
      <c r="F353" s="16" t="s">
        <v>16</v>
      </c>
      <c r="G353" s="16" t="s">
        <v>19</v>
      </c>
      <c r="H353" s="16" t="s">
        <v>31</v>
      </c>
      <c r="I353" s="16" t="s">
        <v>40</v>
      </c>
      <c r="J353" s="16" t="s">
        <v>55</v>
      </c>
    </row>
    <row r="354" spans="5:10" x14ac:dyDescent="0.3">
      <c r="E354" s="15">
        <v>43818</v>
      </c>
      <c r="F354" s="16" t="s">
        <v>16</v>
      </c>
      <c r="G354" s="16" t="s">
        <v>20</v>
      </c>
      <c r="H354" s="16" t="s">
        <v>36</v>
      </c>
      <c r="I354" s="16" t="s">
        <v>41</v>
      </c>
      <c r="J354" s="16" t="s">
        <v>55</v>
      </c>
    </row>
    <row r="355" spans="5:10" x14ac:dyDescent="0.3">
      <c r="E355" s="15">
        <v>43819</v>
      </c>
      <c r="F355" s="16" t="s">
        <v>16</v>
      </c>
      <c r="G355" s="16" t="s">
        <v>21</v>
      </c>
      <c r="H355" s="16" t="s">
        <v>37</v>
      </c>
      <c r="I355" s="16" t="s">
        <v>42</v>
      </c>
      <c r="J355" s="16" t="s">
        <v>55</v>
      </c>
    </row>
    <row r="356" spans="5:10" x14ac:dyDescent="0.3">
      <c r="E356" s="15">
        <v>43820</v>
      </c>
      <c r="F356" s="16" t="s">
        <v>16</v>
      </c>
      <c r="G356" s="16" t="s">
        <v>22</v>
      </c>
      <c r="H356" s="16" t="s">
        <v>30</v>
      </c>
      <c r="I356" s="16" t="s">
        <v>43</v>
      </c>
      <c r="J356" s="16" t="s">
        <v>55</v>
      </c>
    </row>
    <row r="357" spans="5:10" x14ac:dyDescent="0.3">
      <c r="E357" s="15">
        <v>43821</v>
      </c>
      <c r="F357" s="16" t="s">
        <v>16</v>
      </c>
      <c r="G357" s="16" t="s">
        <v>23</v>
      </c>
      <c r="H357" s="16" t="s">
        <v>29</v>
      </c>
      <c r="I357" s="16" t="s">
        <v>44</v>
      </c>
      <c r="J357" s="16" t="s">
        <v>55</v>
      </c>
    </row>
    <row r="358" spans="5:10" x14ac:dyDescent="0.3">
      <c r="E358" s="15">
        <v>43822</v>
      </c>
      <c r="F358" s="16" t="s">
        <v>16</v>
      </c>
      <c r="G358" s="16" t="s">
        <v>24</v>
      </c>
      <c r="H358" s="16" t="s">
        <v>32</v>
      </c>
      <c r="I358" s="16" t="s">
        <v>45</v>
      </c>
      <c r="J358" s="16" t="s">
        <v>51</v>
      </c>
    </row>
    <row r="359" spans="5:10" x14ac:dyDescent="0.3">
      <c r="E359" s="15">
        <v>43823</v>
      </c>
      <c r="F359" s="16" t="s">
        <v>16</v>
      </c>
      <c r="G359" s="16" t="s">
        <v>25</v>
      </c>
      <c r="H359" s="16" t="s">
        <v>33</v>
      </c>
      <c r="I359" s="16" t="s">
        <v>46</v>
      </c>
      <c r="J359" s="16" t="s">
        <v>51</v>
      </c>
    </row>
    <row r="360" spans="5:10" x14ac:dyDescent="0.3">
      <c r="E360" s="15">
        <v>43824</v>
      </c>
      <c r="F360" s="16" t="s">
        <v>16</v>
      </c>
      <c r="G360" s="16" t="s">
        <v>26</v>
      </c>
      <c r="H360" s="16" t="s">
        <v>35</v>
      </c>
      <c r="I360" s="16" t="s">
        <v>47</v>
      </c>
      <c r="J360" s="16" t="s">
        <v>51</v>
      </c>
    </row>
    <row r="361" spans="5:10" x14ac:dyDescent="0.3">
      <c r="E361" s="15">
        <v>43825</v>
      </c>
      <c r="F361" s="16" t="s">
        <v>16</v>
      </c>
      <c r="G361" s="16" t="s">
        <v>27</v>
      </c>
      <c r="H361" s="16" t="s">
        <v>34</v>
      </c>
      <c r="I361" s="16" t="s">
        <v>48</v>
      </c>
      <c r="J361" s="16" t="s">
        <v>51</v>
      </c>
    </row>
    <row r="362" spans="5:10" x14ac:dyDescent="0.3">
      <c r="E362" s="15">
        <v>43826</v>
      </c>
      <c r="F362" s="16" t="s">
        <v>16</v>
      </c>
      <c r="G362" s="16" t="s">
        <v>17</v>
      </c>
      <c r="H362" s="16" t="s">
        <v>28</v>
      </c>
      <c r="I362" s="16" t="s">
        <v>39</v>
      </c>
      <c r="J362" s="16" t="s">
        <v>51</v>
      </c>
    </row>
    <row r="363" spans="5:10" x14ac:dyDescent="0.3">
      <c r="E363" s="15">
        <v>43827</v>
      </c>
      <c r="F363" s="16" t="s">
        <v>16</v>
      </c>
      <c r="G363" s="16" t="s">
        <v>18</v>
      </c>
      <c r="H363" s="16" t="s">
        <v>31</v>
      </c>
      <c r="I363" s="16" t="s">
        <v>40</v>
      </c>
      <c r="J363" s="16" t="s">
        <v>51</v>
      </c>
    </row>
    <row r="364" spans="5:10" x14ac:dyDescent="0.3">
      <c r="E364" s="15">
        <v>43828</v>
      </c>
      <c r="F364" s="16" t="s">
        <v>16</v>
      </c>
      <c r="G364" s="16" t="s">
        <v>16</v>
      </c>
      <c r="H364" s="16" t="s">
        <v>36</v>
      </c>
      <c r="I364" s="16" t="s">
        <v>41</v>
      </c>
      <c r="J364" s="16" t="s">
        <v>51</v>
      </c>
    </row>
    <row r="365" spans="5:10" x14ac:dyDescent="0.3">
      <c r="E365" s="15">
        <v>43829</v>
      </c>
      <c r="F365" s="16" t="s">
        <v>16</v>
      </c>
      <c r="G365" s="16" t="s">
        <v>19</v>
      </c>
      <c r="H365" s="16" t="s">
        <v>37</v>
      </c>
      <c r="I365" s="16" t="s">
        <v>42</v>
      </c>
      <c r="J365" s="16" t="s">
        <v>51</v>
      </c>
    </row>
    <row r="366" spans="5:10" x14ac:dyDescent="0.3">
      <c r="E366" s="15">
        <v>43830</v>
      </c>
      <c r="F366" s="16" t="s">
        <v>16</v>
      </c>
      <c r="G366" s="16" t="s">
        <v>20</v>
      </c>
      <c r="H366" s="16" t="s">
        <v>30</v>
      </c>
      <c r="I366" s="16" t="s">
        <v>43</v>
      </c>
      <c r="J366" s="16" t="s">
        <v>51</v>
      </c>
    </row>
    <row r="367" spans="5:10" x14ac:dyDescent="0.3">
      <c r="E367" s="15">
        <v>43831</v>
      </c>
      <c r="F367" s="16" t="s">
        <v>16</v>
      </c>
      <c r="G367" s="16" t="s">
        <v>21</v>
      </c>
      <c r="H367" s="16" t="s">
        <v>29</v>
      </c>
      <c r="I367" s="16" t="s">
        <v>44</v>
      </c>
      <c r="J367" s="16" t="s">
        <v>51</v>
      </c>
    </row>
    <row r="368" spans="5:10" x14ac:dyDescent="0.3">
      <c r="E368" s="15">
        <v>43832</v>
      </c>
      <c r="F368" s="16" t="s">
        <v>16</v>
      </c>
      <c r="G368" s="16" t="s">
        <v>22</v>
      </c>
      <c r="H368" s="16" t="s">
        <v>32</v>
      </c>
      <c r="I368" s="16" t="s">
        <v>45</v>
      </c>
      <c r="J368" s="16" t="s">
        <v>52</v>
      </c>
    </row>
    <row r="369" spans="5:10" x14ac:dyDescent="0.3">
      <c r="E369" s="15">
        <v>43833</v>
      </c>
      <c r="F369" s="16" t="s">
        <v>16</v>
      </c>
      <c r="G369" s="16" t="s">
        <v>23</v>
      </c>
      <c r="H369" s="16" t="s">
        <v>33</v>
      </c>
      <c r="I369" s="16" t="s">
        <v>46</v>
      </c>
      <c r="J369" s="16" t="s">
        <v>52</v>
      </c>
    </row>
    <row r="370" spans="5:10" x14ac:dyDescent="0.3">
      <c r="E370" s="15">
        <v>43834</v>
      </c>
      <c r="F370" s="16" t="s">
        <v>16</v>
      </c>
      <c r="G370" s="16" t="s">
        <v>24</v>
      </c>
      <c r="H370" s="16" t="s">
        <v>35</v>
      </c>
      <c r="I370" s="16" t="s">
        <v>47</v>
      </c>
      <c r="J370" s="16" t="s">
        <v>52</v>
      </c>
    </row>
    <row r="371" spans="5:10" x14ac:dyDescent="0.3">
      <c r="E371" s="15">
        <v>43835</v>
      </c>
      <c r="F371" s="16" t="s">
        <v>16</v>
      </c>
      <c r="G371" s="16" t="s">
        <v>25</v>
      </c>
      <c r="H371" s="16" t="s">
        <v>34</v>
      </c>
      <c r="I371" s="16" t="s">
        <v>48</v>
      </c>
      <c r="J371" s="16" t="s">
        <v>52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I448"/>
  <sheetViews>
    <sheetView workbookViewId="0">
      <selection activeCell="G9" sqref="G9"/>
    </sheetView>
  </sheetViews>
  <sheetFormatPr baseColWidth="10" defaultColWidth="10.69921875" defaultRowHeight="22.95" customHeight="1" x14ac:dyDescent="0.3"/>
  <cols>
    <col min="1" max="1" width="8" style="10" bestFit="1" customWidth="1"/>
    <col min="2" max="2" width="17.5" style="10" bestFit="1" customWidth="1"/>
    <col min="3" max="3" width="10.5" style="10" bestFit="1" customWidth="1"/>
    <col min="4" max="4" width="8.69921875" style="10" bestFit="1" customWidth="1"/>
    <col min="5" max="5" width="8.69921875" style="18" customWidth="1"/>
    <col min="6" max="6" width="8.69921875" style="18" bestFit="1" customWidth="1"/>
    <col min="7" max="7" width="6.19921875" style="18" bestFit="1" customWidth="1"/>
    <col min="8" max="8" width="10.69921875" style="18" bestFit="1" customWidth="1"/>
    <col min="9" max="9" width="19.19921875" style="18" bestFit="1" customWidth="1"/>
    <col min="10" max="16384" width="10.69921875" style="18"/>
  </cols>
  <sheetData>
    <row r="1" spans="1:9" ht="22.95" customHeight="1" thickBot="1" x14ac:dyDescent="0.35">
      <c r="A1" s="34" t="s">
        <v>88</v>
      </c>
      <c r="B1" s="35" t="s">
        <v>77</v>
      </c>
      <c r="C1" s="36" t="s">
        <v>12</v>
      </c>
      <c r="D1" s="37" t="s">
        <v>89</v>
      </c>
      <c r="E1" s="38" t="s">
        <v>80</v>
      </c>
      <c r="F1" s="37" t="s">
        <v>83</v>
      </c>
      <c r="G1" s="39" t="s">
        <v>2</v>
      </c>
      <c r="H1" s="36" t="s">
        <v>90</v>
      </c>
      <c r="I1" s="35" t="s">
        <v>91</v>
      </c>
    </row>
    <row r="2" spans="1:9" ht="22.95" customHeight="1" x14ac:dyDescent="0.3">
      <c r="A2" s="67">
        <v>1</v>
      </c>
      <c r="B2" s="68" t="s">
        <v>92</v>
      </c>
      <c r="C2" s="69" t="s">
        <v>76</v>
      </c>
      <c r="D2" s="68"/>
      <c r="E2" s="69" t="s">
        <v>84</v>
      </c>
      <c r="F2" s="68" t="s">
        <v>17</v>
      </c>
      <c r="G2" s="81" t="s">
        <v>9</v>
      </c>
      <c r="H2" s="69" t="s">
        <v>82</v>
      </c>
      <c r="I2" s="70" t="str">
        <f>CONCATENATE(G2,G3,G4,G5,G6,G7)</f>
        <v>__________________</v>
      </c>
    </row>
    <row r="3" spans="1:9" ht="22.95" customHeight="1" x14ac:dyDescent="0.3">
      <c r="A3" s="41"/>
      <c r="B3" s="42"/>
      <c r="C3" s="43"/>
      <c r="D3" s="44"/>
      <c r="E3" s="45" t="s">
        <v>93</v>
      </c>
      <c r="F3" s="44" t="s">
        <v>26</v>
      </c>
      <c r="G3" s="82" t="s">
        <v>9</v>
      </c>
      <c r="H3" s="45"/>
      <c r="I3" s="46"/>
    </row>
    <row r="4" spans="1:9" s="10" customFormat="1" ht="22.95" customHeight="1" x14ac:dyDescent="0.3">
      <c r="A4" s="41"/>
      <c r="B4" s="42"/>
      <c r="C4" s="43"/>
      <c r="D4" s="44"/>
      <c r="E4" s="45" t="s">
        <v>94</v>
      </c>
      <c r="F4" s="44" t="s">
        <v>24</v>
      </c>
      <c r="G4" s="82" t="s">
        <v>9</v>
      </c>
      <c r="H4" s="45"/>
      <c r="I4" s="46"/>
    </row>
    <row r="5" spans="1:9" ht="22.95" customHeight="1" x14ac:dyDescent="0.3">
      <c r="A5" s="41"/>
      <c r="B5" s="42"/>
      <c r="C5" s="43"/>
      <c r="D5" s="44"/>
      <c r="E5" s="45" t="s">
        <v>84</v>
      </c>
      <c r="F5" s="44" t="s">
        <v>22</v>
      </c>
      <c r="G5" s="82" t="s">
        <v>9</v>
      </c>
      <c r="H5" s="45" t="s">
        <v>81</v>
      </c>
      <c r="I5" s="46"/>
    </row>
    <row r="6" spans="1:9" ht="22.95" customHeight="1" x14ac:dyDescent="0.3">
      <c r="A6" s="41"/>
      <c r="B6" s="42"/>
      <c r="C6" s="43"/>
      <c r="D6" s="44"/>
      <c r="E6" s="45" t="s">
        <v>95</v>
      </c>
      <c r="F6" s="44" t="s">
        <v>20</v>
      </c>
      <c r="G6" s="82" t="s">
        <v>9</v>
      </c>
      <c r="H6" s="45"/>
      <c r="I6" s="46"/>
    </row>
    <row r="7" spans="1:9" ht="22.95" customHeight="1" thickBot="1" x14ac:dyDescent="0.35">
      <c r="A7" s="54"/>
      <c r="B7" s="55"/>
      <c r="C7" s="56"/>
      <c r="D7" s="57"/>
      <c r="E7" s="58" t="s">
        <v>96</v>
      </c>
      <c r="F7" s="57" t="s">
        <v>16</v>
      </c>
      <c r="G7" s="83" t="s">
        <v>9</v>
      </c>
      <c r="H7" s="58"/>
      <c r="I7" s="59"/>
    </row>
    <row r="8" spans="1:9" ht="22.95" customHeight="1" x14ac:dyDescent="0.3">
      <c r="A8" s="71"/>
      <c r="B8" s="72"/>
      <c r="C8" s="73"/>
      <c r="D8" s="74"/>
      <c r="E8" s="75"/>
      <c r="F8" s="74"/>
      <c r="G8" s="76"/>
      <c r="H8" s="75"/>
      <c r="I8" s="77"/>
    </row>
    <row r="9" spans="1:9" ht="22.95" customHeight="1" x14ac:dyDescent="0.3">
      <c r="A9" s="41">
        <v>2</v>
      </c>
      <c r="B9" s="44" t="s">
        <v>97</v>
      </c>
      <c r="C9" s="45" t="s">
        <v>76</v>
      </c>
      <c r="D9" s="44"/>
      <c r="E9" s="45" t="s">
        <v>96</v>
      </c>
      <c r="F9" s="44" t="s">
        <v>27</v>
      </c>
      <c r="G9" s="79" t="s">
        <v>75</v>
      </c>
      <c r="H9" s="45" t="s">
        <v>82</v>
      </c>
      <c r="I9" s="46" t="str">
        <f>CONCATENATE(G9,G10,G11,G12,G13,G14)</f>
        <v>_  __  __  __  __  __  _</v>
      </c>
    </row>
    <row r="10" spans="1:9" ht="22.95" customHeight="1" x14ac:dyDescent="0.3">
      <c r="A10" s="41"/>
      <c r="B10" s="42"/>
      <c r="C10" s="43"/>
      <c r="D10" s="44"/>
      <c r="E10" s="45" t="s">
        <v>95</v>
      </c>
      <c r="F10" s="44" t="s">
        <v>18</v>
      </c>
      <c r="G10" s="79" t="s">
        <v>75</v>
      </c>
      <c r="H10" s="45"/>
      <c r="I10" s="46"/>
    </row>
    <row r="11" spans="1:9" ht="22.95" customHeight="1" x14ac:dyDescent="0.3">
      <c r="A11" s="41"/>
      <c r="B11" s="42"/>
      <c r="C11" s="43"/>
      <c r="D11" s="44"/>
      <c r="E11" s="45" t="s">
        <v>93</v>
      </c>
      <c r="F11" s="44" t="s">
        <v>19</v>
      </c>
      <c r="G11" s="79" t="s">
        <v>75</v>
      </c>
      <c r="H11" s="45"/>
      <c r="I11" s="46"/>
    </row>
    <row r="12" spans="1:9" ht="22.95" customHeight="1" x14ac:dyDescent="0.3">
      <c r="A12" s="41"/>
      <c r="B12" s="42"/>
      <c r="C12" s="43"/>
      <c r="D12" s="44"/>
      <c r="E12" s="45" t="s">
        <v>94</v>
      </c>
      <c r="F12" s="44" t="s">
        <v>21</v>
      </c>
      <c r="G12" s="79" t="s">
        <v>75</v>
      </c>
      <c r="H12" s="45" t="s">
        <v>81</v>
      </c>
      <c r="I12" s="46"/>
    </row>
    <row r="13" spans="1:9" ht="22.95" customHeight="1" x14ac:dyDescent="0.3">
      <c r="A13" s="41"/>
      <c r="B13" s="42"/>
      <c r="C13" s="43"/>
      <c r="D13" s="44"/>
      <c r="E13" s="45" t="s">
        <v>84</v>
      </c>
      <c r="F13" s="44" t="s">
        <v>23</v>
      </c>
      <c r="G13" s="79" t="s">
        <v>75</v>
      </c>
      <c r="H13" s="45"/>
      <c r="I13" s="46"/>
    </row>
    <row r="14" spans="1:9" ht="22.95" customHeight="1" thickBot="1" x14ac:dyDescent="0.35">
      <c r="A14" s="54"/>
      <c r="B14" s="55"/>
      <c r="C14" s="56"/>
      <c r="D14" s="57"/>
      <c r="E14" s="58" t="s">
        <v>93</v>
      </c>
      <c r="F14" s="57" t="s">
        <v>25</v>
      </c>
      <c r="G14" s="80" t="s">
        <v>75</v>
      </c>
      <c r="H14" s="58"/>
      <c r="I14" s="59"/>
    </row>
    <row r="15" spans="1:9" ht="22.95" customHeight="1" x14ac:dyDescent="0.3">
      <c r="A15" s="60"/>
      <c r="B15" s="61"/>
      <c r="C15" s="62"/>
      <c r="D15" s="63"/>
      <c r="E15" s="64"/>
      <c r="F15" s="63"/>
      <c r="G15" s="65"/>
      <c r="H15" s="64"/>
      <c r="I15" s="66"/>
    </row>
    <row r="16" spans="1:9" ht="22.95" customHeight="1" x14ac:dyDescent="0.3">
      <c r="A16" s="41">
        <v>3</v>
      </c>
      <c r="B16" s="44" t="s">
        <v>98</v>
      </c>
      <c r="C16" s="45"/>
      <c r="D16" s="44"/>
      <c r="E16" s="45" t="s">
        <v>93</v>
      </c>
      <c r="F16" s="44" t="s">
        <v>16</v>
      </c>
      <c r="G16" s="86" t="s">
        <v>75</v>
      </c>
      <c r="H16" s="45"/>
      <c r="I16" s="46" t="str">
        <f t="shared" ref="I16" si="0">CONCATENATE(G16,G17,G18,G19,G20,G21)</f>
        <v>_  _____  __  __  ____</v>
      </c>
    </row>
    <row r="17" spans="1:9" ht="22.95" customHeight="1" x14ac:dyDescent="0.3">
      <c r="A17" s="41"/>
      <c r="B17" s="42"/>
      <c r="C17" s="43"/>
      <c r="D17" s="44"/>
      <c r="E17" s="45" t="s">
        <v>94</v>
      </c>
      <c r="F17" s="44" t="s">
        <v>17</v>
      </c>
      <c r="G17" s="86" t="s">
        <v>9</v>
      </c>
      <c r="H17" s="45" t="s">
        <v>81</v>
      </c>
      <c r="I17" s="46"/>
    </row>
    <row r="18" spans="1:9" ht="22.95" customHeight="1" x14ac:dyDescent="0.3">
      <c r="A18" s="41"/>
      <c r="B18" s="42"/>
      <c r="C18" s="43"/>
      <c r="D18" s="44"/>
      <c r="E18" s="45" t="s">
        <v>84</v>
      </c>
      <c r="F18" s="44" t="s">
        <v>26</v>
      </c>
      <c r="G18" s="86" t="s">
        <v>75</v>
      </c>
      <c r="H18" s="45"/>
      <c r="I18" s="46"/>
    </row>
    <row r="19" spans="1:9" ht="22.95" customHeight="1" x14ac:dyDescent="0.3">
      <c r="A19" s="41"/>
      <c r="B19" s="42"/>
      <c r="C19" s="43"/>
      <c r="D19" s="44" t="s">
        <v>99</v>
      </c>
      <c r="E19" s="45" t="s">
        <v>94</v>
      </c>
      <c r="F19" s="44" t="s">
        <v>22</v>
      </c>
      <c r="G19" s="84" t="s">
        <v>75</v>
      </c>
      <c r="H19" s="45"/>
      <c r="I19" s="46"/>
    </row>
    <row r="20" spans="1:9" ht="22.95" customHeight="1" x14ac:dyDescent="0.3">
      <c r="A20" s="41"/>
      <c r="B20" s="42"/>
      <c r="C20" s="43"/>
      <c r="D20" s="44"/>
      <c r="E20" s="45" t="s">
        <v>96</v>
      </c>
      <c r="F20" s="44" t="s">
        <v>20</v>
      </c>
      <c r="G20" s="84" t="s">
        <v>75</v>
      </c>
      <c r="H20" s="45" t="s">
        <v>82</v>
      </c>
      <c r="I20" s="46"/>
    </row>
    <row r="21" spans="1:9" ht="22.95" customHeight="1" thickBot="1" x14ac:dyDescent="0.35">
      <c r="A21" s="54"/>
      <c r="B21" s="55"/>
      <c r="C21" s="56"/>
      <c r="D21" s="57"/>
      <c r="E21" s="58" t="s">
        <v>93</v>
      </c>
      <c r="F21" s="57" t="s">
        <v>16</v>
      </c>
      <c r="G21" s="85" t="s">
        <v>9</v>
      </c>
      <c r="H21" s="58"/>
      <c r="I21" s="59"/>
    </row>
    <row r="22" spans="1:9" ht="22.95" customHeight="1" x14ac:dyDescent="0.3">
      <c r="A22" s="47"/>
      <c r="B22" s="48"/>
      <c r="C22" s="49"/>
      <c r="D22" s="50"/>
      <c r="E22" s="51"/>
      <c r="F22" s="50"/>
      <c r="G22" s="52"/>
      <c r="H22" s="51"/>
      <c r="I22" s="53"/>
    </row>
    <row r="23" spans="1:9" ht="22.95" customHeight="1" x14ac:dyDescent="0.3">
      <c r="A23" s="41">
        <v>4</v>
      </c>
      <c r="B23" s="44" t="s">
        <v>100</v>
      </c>
      <c r="C23" s="45"/>
      <c r="D23" s="44"/>
      <c r="E23" s="45" t="s">
        <v>84</v>
      </c>
      <c r="F23" s="44" t="s">
        <v>20</v>
      </c>
      <c r="G23" s="79" t="s">
        <v>9</v>
      </c>
      <c r="H23" s="45"/>
      <c r="I23" s="46" t="str">
        <f t="shared" ref="I23" si="1">CONCATENATE(G23,G24,G25,G26,G27,G28)</f>
        <v>____  __  __  _____  _</v>
      </c>
    </row>
    <row r="24" spans="1:9" ht="22.95" customHeight="1" x14ac:dyDescent="0.3">
      <c r="A24" s="41"/>
      <c r="B24" s="42"/>
      <c r="C24" s="43"/>
      <c r="D24" s="44"/>
      <c r="E24" s="45" t="s">
        <v>94</v>
      </c>
      <c r="F24" s="44" t="s">
        <v>16</v>
      </c>
      <c r="G24" s="79" t="s">
        <v>75</v>
      </c>
      <c r="H24" s="45"/>
      <c r="I24" s="46"/>
    </row>
    <row r="25" spans="1:9" ht="22.95" customHeight="1" x14ac:dyDescent="0.3">
      <c r="A25" s="41"/>
      <c r="B25" s="42"/>
      <c r="C25" s="43"/>
      <c r="D25" s="44" t="s">
        <v>101</v>
      </c>
      <c r="E25" s="45" t="s">
        <v>96</v>
      </c>
      <c r="F25" s="44" t="s">
        <v>17</v>
      </c>
      <c r="G25" s="79" t="s">
        <v>75</v>
      </c>
      <c r="H25" s="45" t="s">
        <v>82</v>
      </c>
      <c r="I25" s="46"/>
    </row>
    <row r="26" spans="1:9" ht="22.95" customHeight="1" x14ac:dyDescent="0.3">
      <c r="A26" s="41"/>
      <c r="B26" s="42"/>
      <c r="C26" s="43"/>
      <c r="D26" s="44"/>
      <c r="E26" s="45" t="s">
        <v>93</v>
      </c>
      <c r="F26" s="44" t="s">
        <v>24</v>
      </c>
      <c r="G26" s="86" t="s">
        <v>75</v>
      </c>
      <c r="H26" s="45"/>
      <c r="I26" s="46"/>
    </row>
    <row r="27" spans="1:9" ht="22.95" customHeight="1" x14ac:dyDescent="0.3">
      <c r="A27" s="41"/>
      <c r="B27" s="42"/>
      <c r="C27" s="43"/>
      <c r="D27" s="44"/>
      <c r="E27" s="45" t="s">
        <v>96</v>
      </c>
      <c r="F27" s="44" t="s">
        <v>22</v>
      </c>
      <c r="G27" s="86" t="s">
        <v>9</v>
      </c>
      <c r="H27" s="45"/>
      <c r="I27" s="46"/>
    </row>
    <row r="28" spans="1:9" ht="22.95" customHeight="1" thickBot="1" x14ac:dyDescent="0.35">
      <c r="A28" s="54"/>
      <c r="B28" s="55"/>
      <c r="C28" s="56"/>
      <c r="D28" s="57"/>
      <c r="E28" s="58" t="s">
        <v>84</v>
      </c>
      <c r="F28" s="57" t="s">
        <v>20</v>
      </c>
      <c r="G28" s="87" t="s">
        <v>75</v>
      </c>
      <c r="H28" s="58" t="s">
        <v>81</v>
      </c>
      <c r="I28" s="59"/>
    </row>
    <row r="29" spans="1:9" ht="22.95" customHeight="1" x14ac:dyDescent="0.3">
      <c r="A29" s="47"/>
      <c r="B29" s="48"/>
      <c r="C29" s="49"/>
      <c r="D29" s="50"/>
      <c r="E29" s="51"/>
      <c r="F29" s="50"/>
      <c r="G29" s="52"/>
      <c r="H29" s="51"/>
      <c r="I29" s="53"/>
    </row>
    <row r="30" spans="1:9" ht="22.95" customHeight="1" x14ac:dyDescent="0.3">
      <c r="A30" s="41">
        <v>5</v>
      </c>
      <c r="B30" s="44" t="s">
        <v>102</v>
      </c>
      <c r="C30" s="45" t="s">
        <v>103</v>
      </c>
      <c r="D30" s="44"/>
      <c r="E30" s="45" t="s">
        <v>95</v>
      </c>
      <c r="F30" s="44" t="s">
        <v>16</v>
      </c>
      <c r="G30" s="86" t="s">
        <v>75</v>
      </c>
      <c r="H30" s="45"/>
      <c r="I30" s="46" t="str">
        <f t="shared" ref="I30" si="2">CONCATENATE(G30,G31,G32,G33,G34,G35)</f>
        <v>_  _____  __________</v>
      </c>
    </row>
    <row r="31" spans="1:9" ht="22.95" customHeight="1" x14ac:dyDescent="0.3">
      <c r="A31" s="41"/>
      <c r="B31" s="42"/>
      <c r="C31" s="43"/>
      <c r="D31" s="44"/>
      <c r="E31" s="45" t="s">
        <v>93</v>
      </c>
      <c r="F31" s="44" t="s">
        <v>17</v>
      </c>
      <c r="G31" s="86" t="s">
        <v>9</v>
      </c>
      <c r="H31" s="45"/>
      <c r="I31" s="46"/>
    </row>
    <row r="32" spans="1:9" ht="22.95" customHeight="1" x14ac:dyDescent="0.3">
      <c r="A32" s="41"/>
      <c r="B32" s="42"/>
      <c r="C32" s="43"/>
      <c r="D32" s="44"/>
      <c r="E32" s="45" t="s">
        <v>96</v>
      </c>
      <c r="F32" s="44" t="s">
        <v>26</v>
      </c>
      <c r="G32" s="86" t="s">
        <v>75</v>
      </c>
      <c r="H32" s="45" t="s">
        <v>82</v>
      </c>
      <c r="I32" s="46"/>
    </row>
    <row r="33" spans="1:9" ht="22.95" customHeight="1" x14ac:dyDescent="0.3">
      <c r="A33" s="41"/>
      <c r="B33" s="42"/>
      <c r="C33" s="43"/>
      <c r="D33" s="44"/>
      <c r="E33" s="45" t="s">
        <v>93</v>
      </c>
      <c r="F33" s="44" t="s">
        <v>22</v>
      </c>
      <c r="G33" s="82" t="s">
        <v>9</v>
      </c>
      <c r="H33" s="45"/>
      <c r="I33" s="46"/>
    </row>
    <row r="34" spans="1:9" ht="22.95" customHeight="1" x14ac:dyDescent="0.3">
      <c r="A34" s="41"/>
      <c r="B34" s="42"/>
      <c r="C34" s="43"/>
      <c r="D34" s="44" t="s">
        <v>104</v>
      </c>
      <c r="E34" s="45" t="s">
        <v>94</v>
      </c>
      <c r="F34" s="44" t="s">
        <v>20</v>
      </c>
      <c r="G34" s="82" t="s">
        <v>9</v>
      </c>
      <c r="H34" s="45"/>
      <c r="I34" s="46"/>
    </row>
    <row r="35" spans="1:9" ht="22.95" customHeight="1" thickBot="1" x14ac:dyDescent="0.35">
      <c r="A35" s="54"/>
      <c r="B35" s="55"/>
      <c r="C35" s="56"/>
      <c r="D35" s="57"/>
      <c r="E35" s="58" t="s">
        <v>95</v>
      </c>
      <c r="F35" s="57" t="s">
        <v>16</v>
      </c>
      <c r="G35" s="83" t="s">
        <v>9</v>
      </c>
      <c r="H35" s="58" t="s">
        <v>81</v>
      </c>
      <c r="I35" s="59"/>
    </row>
    <row r="36" spans="1:9" ht="22.95" customHeight="1" x14ac:dyDescent="0.3">
      <c r="A36" s="47"/>
      <c r="B36" s="48"/>
      <c r="C36" s="49"/>
      <c r="D36" s="50"/>
      <c r="E36" s="51"/>
      <c r="F36" s="50"/>
      <c r="G36" s="52"/>
      <c r="H36" s="51"/>
      <c r="I36" s="53"/>
    </row>
    <row r="37" spans="1:9" ht="22.95" customHeight="1" x14ac:dyDescent="0.3">
      <c r="A37" s="41">
        <v>6</v>
      </c>
      <c r="B37" s="44" t="s">
        <v>105</v>
      </c>
      <c r="C37" s="45" t="s">
        <v>103</v>
      </c>
      <c r="D37" s="44"/>
      <c r="E37" s="45" t="s">
        <v>96</v>
      </c>
      <c r="F37" s="44" t="s">
        <v>17</v>
      </c>
      <c r="G37" s="82" t="s">
        <v>9</v>
      </c>
      <c r="H37" s="45"/>
      <c r="I37" s="46" t="str">
        <f t="shared" ref="I37" si="3">CONCATENATE(G37,G38,G39,G40,G41,G42)</f>
        <v>__________  _____  _</v>
      </c>
    </row>
    <row r="38" spans="1:9" ht="22.95" customHeight="1" x14ac:dyDescent="0.3">
      <c r="A38" s="41"/>
      <c r="B38" s="42"/>
      <c r="C38" s="43"/>
      <c r="D38" s="44"/>
      <c r="E38" s="45" t="s">
        <v>95</v>
      </c>
      <c r="F38" s="44" t="s">
        <v>26</v>
      </c>
      <c r="G38" s="82" t="s">
        <v>9</v>
      </c>
      <c r="H38" s="45"/>
      <c r="I38" s="46"/>
    </row>
    <row r="39" spans="1:9" ht="22.95" customHeight="1" x14ac:dyDescent="0.3">
      <c r="A39" s="41"/>
      <c r="B39" s="42"/>
      <c r="C39" s="43"/>
      <c r="D39" s="44"/>
      <c r="E39" s="45" t="s">
        <v>93</v>
      </c>
      <c r="F39" s="44" t="s">
        <v>24</v>
      </c>
      <c r="G39" s="82" t="s">
        <v>9</v>
      </c>
      <c r="H39" s="45" t="s">
        <v>82</v>
      </c>
      <c r="I39" s="46"/>
    </row>
    <row r="40" spans="1:9" ht="22.95" customHeight="1" x14ac:dyDescent="0.3">
      <c r="A40" s="41"/>
      <c r="B40" s="42"/>
      <c r="C40" s="43"/>
      <c r="D40" s="44" t="s">
        <v>106</v>
      </c>
      <c r="E40" s="45" t="s">
        <v>93</v>
      </c>
      <c r="F40" s="44" t="s">
        <v>24</v>
      </c>
      <c r="G40" s="86" t="s">
        <v>75</v>
      </c>
      <c r="H40" s="45"/>
      <c r="I40" s="46"/>
    </row>
    <row r="41" spans="1:9" ht="22.95" customHeight="1" x14ac:dyDescent="0.3">
      <c r="A41" s="41"/>
      <c r="B41" s="42"/>
      <c r="C41" s="43"/>
      <c r="D41" s="44"/>
      <c r="E41" s="45" t="s">
        <v>96</v>
      </c>
      <c r="F41" s="44" t="s">
        <v>22</v>
      </c>
      <c r="G41" s="86" t="s">
        <v>9</v>
      </c>
      <c r="H41" s="45"/>
      <c r="I41" s="46"/>
    </row>
    <row r="42" spans="1:9" ht="22.95" customHeight="1" thickBot="1" x14ac:dyDescent="0.35">
      <c r="A42" s="54"/>
      <c r="B42" s="55"/>
      <c r="C42" s="56"/>
      <c r="D42" s="57"/>
      <c r="E42" s="58" t="s">
        <v>84</v>
      </c>
      <c r="F42" s="57" t="s">
        <v>20</v>
      </c>
      <c r="G42" s="87" t="s">
        <v>75</v>
      </c>
      <c r="H42" s="58" t="s">
        <v>81</v>
      </c>
      <c r="I42" s="59"/>
    </row>
    <row r="43" spans="1:9" ht="22.95" customHeight="1" x14ac:dyDescent="0.3">
      <c r="A43" s="47"/>
      <c r="B43" s="48"/>
      <c r="C43" s="49"/>
      <c r="D43" s="50"/>
      <c r="E43" s="51"/>
      <c r="F43" s="50"/>
      <c r="G43" s="52"/>
      <c r="H43" s="51"/>
      <c r="I43" s="53"/>
    </row>
    <row r="44" spans="1:9" ht="22.95" customHeight="1" x14ac:dyDescent="0.3">
      <c r="A44" s="41">
        <v>7</v>
      </c>
      <c r="B44" s="44" t="s">
        <v>107</v>
      </c>
      <c r="C44" s="45" t="s">
        <v>108</v>
      </c>
      <c r="D44" s="44"/>
      <c r="E44" s="45" t="s">
        <v>84</v>
      </c>
      <c r="F44" s="44" t="s">
        <v>27</v>
      </c>
      <c r="G44" s="79" t="s">
        <v>75</v>
      </c>
      <c r="H44" s="45" t="s">
        <v>81</v>
      </c>
      <c r="I44" s="46" t="str">
        <f t="shared" ref="I44" si="4">CONCATENATE(G44,G45,G46,G47,G48,G49)</f>
        <v>_  __  __  __  _____  _</v>
      </c>
    </row>
    <row r="45" spans="1:9" ht="22.95" customHeight="1" x14ac:dyDescent="0.3">
      <c r="A45" s="41"/>
      <c r="B45" s="42"/>
      <c r="C45" s="43"/>
      <c r="D45" s="44"/>
      <c r="E45" s="45" t="s">
        <v>93</v>
      </c>
      <c r="F45" s="44" t="s">
        <v>18</v>
      </c>
      <c r="G45" s="79" t="s">
        <v>75</v>
      </c>
      <c r="H45" s="45"/>
      <c r="I45" s="46"/>
    </row>
    <row r="46" spans="1:9" ht="22.95" customHeight="1" x14ac:dyDescent="0.3">
      <c r="A46" s="41"/>
      <c r="B46" s="42"/>
      <c r="C46" s="43"/>
      <c r="D46" s="44"/>
      <c r="E46" s="45" t="s">
        <v>94</v>
      </c>
      <c r="F46" s="44" t="s">
        <v>19</v>
      </c>
      <c r="G46" s="79" t="s">
        <v>75</v>
      </c>
      <c r="H46" s="45"/>
      <c r="I46" s="46"/>
    </row>
    <row r="47" spans="1:9" ht="22.95" customHeight="1" x14ac:dyDescent="0.3">
      <c r="A47" s="41"/>
      <c r="B47" s="42"/>
      <c r="C47" s="43"/>
      <c r="D47" s="44"/>
      <c r="E47" s="45" t="s">
        <v>95</v>
      </c>
      <c r="F47" s="44" t="s">
        <v>24</v>
      </c>
      <c r="G47" s="86" t="s">
        <v>75</v>
      </c>
      <c r="H47" s="45" t="s">
        <v>82</v>
      </c>
      <c r="I47" s="46"/>
    </row>
    <row r="48" spans="1:9" ht="22.95" customHeight="1" x14ac:dyDescent="0.3">
      <c r="A48" s="41"/>
      <c r="B48" s="42"/>
      <c r="C48" s="43"/>
      <c r="D48" s="44"/>
      <c r="E48" s="45" t="s">
        <v>94</v>
      </c>
      <c r="F48" s="44" t="s">
        <v>22</v>
      </c>
      <c r="G48" s="86" t="s">
        <v>9</v>
      </c>
      <c r="H48" s="45"/>
      <c r="I48" s="46"/>
    </row>
    <row r="49" spans="1:9" ht="22.95" customHeight="1" thickBot="1" x14ac:dyDescent="0.35">
      <c r="A49" s="54"/>
      <c r="B49" s="55"/>
      <c r="C49" s="56"/>
      <c r="D49" s="57"/>
      <c r="E49" s="58" t="s">
        <v>96</v>
      </c>
      <c r="F49" s="57" t="s">
        <v>20</v>
      </c>
      <c r="G49" s="87" t="s">
        <v>75</v>
      </c>
      <c r="H49" s="58"/>
      <c r="I49" s="59"/>
    </row>
    <row r="50" spans="1:9" ht="22.95" customHeight="1" x14ac:dyDescent="0.3">
      <c r="A50" s="47"/>
      <c r="B50" s="48"/>
      <c r="C50" s="49"/>
      <c r="D50" s="50"/>
      <c r="E50" s="51"/>
      <c r="F50" s="50"/>
      <c r="G50" s="52"/>
      <c r="H50" s="51"/>
      <c r="I50" s="53"/>
    </row>
    <row r="51" spans="1:9" ht="22.95" customHeight="1" x14ac:dyDescent="0.3">
      <c r="A51" s="41">
        <v>8</v>
      </c>
      <c r="B51" s="44" t="s">
        <v>109</v>
      </c>
      <c r="C51" s="45" t="s">
        <v>108</v>
      </c>
      <c r="D51" s="44"/>
      <c r="E51" s="45" t="s">
        <v>95</v>
      </c>
      <c r="F51" s="44" t="s">
        <v>16</v>
      </c>
      <c r="G51" s="86" t="s">
        <v>75</v>
      </c>
      <c r="H51" s="45" t="s">
        <v>81</v>
      </c>
      <c r="I51" s="46" t="str">
        <f t="shared" ref="I51" si="5">CONCATENATE(G51,G52,G53,G54,G55,G56)</f>
        <v>_  _____  __  __  __  _</v>
      </c>
    </row>
    <row r="52" spans="1:9" ht="22.95" customHeight="1" x14ac:dyDescent="0.3">
      <c r="A52" s="41"/>
      <c r="B52" s="42"/>
      <c r="C52" s="43"/>
      <c r="D52" s="44"/>
      <c r="E52" s="45" t="s">
        <v>93</v>
      </c>
      <c r="F52" s="44" t="s">
        <v>17</v>
      </c>
      <c r="G52" s="86" t="s">
        <v>9</v>
      </c>
      <c r="H52" s="45"/>
      <c r="I52" s="46"/>
    </row>
    <row r="53" spans="1:9" ht="22.95" customHeight="1" x14ac:dyDescent="0.3">
      <c r="A53" s="41"/>
      <c r="B53" s="42"/>
      <c r="C53" s="43"/>
      <c r="D53" s="44"/>
      <c r="E53" s="45" t="s">
        <v>96</v>
      </c>
      <c r="F53" s="44" t="s">
        <v>26</v>
      </c>
      <c r="G53" s="86" t="s">
        <v>75</v>
      </c>
      <c r="H53" s="45"/>
      <c r="I53" s="46"/>
    </row>
    <row r="54" spans="1:9" ht="22.95" customHeight="1" x14ac:dyDescent="0.3">
      <c r="A54" s="41"/>
      <c r="B54" s="42"/>
      <c r="C54" s="43"/>
      <c r="D54" s="44"/>
      <c r="E54" s="45" t="s">
        <v>94</v>
      </c>
      <c r="F54" s="44" t="s">
        <v>21</v>
      </c>
      <c r="G54" s="79" t="s">
        <v>75</v>
      </c>
      <c r="H54" s="45" t="s">
        <v>82</v>
      </c>
      <c r="I54" s="46"/>
    </row>
    <row r="55" spans="1:9" ht="22.95" customHeight="1" x14ac:dyDescent="0.3">
      <c r="A55" s="41"/>
      <c r="B55" s="42"/>
      <c r="C55" s="43"/>
      <c r="D55" s="44"/>
      <c r="E55" s="45" t="s">
        <v>84</v>
      </c>
      <c r="F55" s="44" t="s">
        <v>23</v>
      </c>
      <c r="G55" s="79" t="s">
        <v>75</v>
      </c>
      <c r="H55" s="45"/>
      <c r="I55" s="46"/>
    </row>
    <row r="56" spans="1:9" ht="22.95" customHeight="1" thickBot="1" x14ac:dyDescent="0.35">
      <c r="A56" s="54"/>
      <c r="B56" s="55"/>
      <c r="C56" s="56"/>
      <c r="D56" s="57"/>
      <c r="E56" s="58" t="s">
        <v>93</v>
      </c>
      <c r="F56" s="57" t="s">
        <v>25</v>
      </c>
      <c r="G56" s="80" t="s">
        <v>75</v>
      </c>
      <c r="H56" s="58"/>
      <c r="I56" s="59"/>
    </row>
    <row r="57" spans="1:9" ht="22.95" customHeight="1" x14ac:dyDescent="0.3">
      <c r="A57" s="47"/>
      <c r="B57" s="48"/>
      <c r="C57" s="49"/>
      <c r="D57" s="50"/>
      <c r="E57" s="51"/>
      <c r="F57" s="50"/>
      <c r="G57" s="52"/>
      <c r="H57" s="51"/>
      <c r="I57" s="53"/>
    </row>
    <row r="58" spans="1:9" ht="22.95" customHeight="1" x14ac:dyDescent="0.3">
      <c r="A58" s="41">
        <v>9</v>
      </c>
      <c r="B58" s="44" t="s">
        <v>110</v>
      </c>
      <c r="C58" s="45"/>
      <c r="D58" s="44"/>
      <c r="E58" s="45" t="s">
        <v>93</v>
      </c>
      <c r="F58" s="44" t="s">
        <v>21</v>
      </c>
      <c r="G58" s="84" t="s">
        <v>9</v>
      </c>
      <c r="H58" s="45"/>
      <c r="I58" s="46" t="str">
        <f t="shared" ref="I58" si="6">CONCATENATE(G58,G59,G60,G61,G62,G63)</f>
        <v>_______  __________</v>
      </c>
    </row>
    <row r="59" spans="1:9" ht="22.95" customHeight="1" x14ac:dyDescent="0.3">
      <c r="A59" s="41"/>
      <c r="B59" s="42"/>
      <c r="C59" s="43"/>
      <c r="D59" s="44"/>
      <c r="E59" s="45" t="s">
        <v>96</v>
      </c>
      <c r="F59" s="44" t="s">
        <v>23</v>
      </c>
      <c r="G59" s="84" t="s">
        <v>9</v>
      </c>
      <c r="H59" s="45"/>
      <c r="I59" s="46"/>
    </row>
    <row r="60" spans="1:9" ht="22.95" customHeight="1" x14ac:dyDescent="0.3">
      <c r="A60" s="41"/>
      <c r="B60" s="42"/>
      <c r="C60" s="43"/>
      <c r="D60" s="44"/>
      <c r="E60" s="45" t="s">
        <v>95</v>
      </c>
      <c r="F60" s="44" t="s">
        <v>25</v>
      </c>
      <c r="G60" s="84" t="s">
        <v>75</v>
      </c>
      <c r="H60" s="45" t="s">
        <v>81</v>
      </c>
      <c r="I60" s="46"/>
    </row>
    <row r="61" spans="1:9" ht="22.95" customHeight="1" x14ac:dyDescent="0.3">
      <c r="A61" s="41"/>
      <c r="B61" s="42"/>
      <c r="C61" s="43"/>
      <c r="D61" s="44" t="s">
        <v>111</v>
      </c>
      <c r="E61" s="45" t="s">
        <v>95</v>
      </c>
      <c r="F61" s="44" t="s">
        <v>22</v>
      </c>
      <c r="G61" s="82" t="s">
        <v>9</v>
      </c>
      <c r="H61" s="45"/>
      <c r="I61" s="46"/>
    </row>
    <row r="62" spans="1:9" ht="22.95" customHeight="1" x14ac:dyDescent="0.3">
      <c r="A62" s="41"/>
      <c r="B62" s="42"/>
      <c r="C62" s="43"/>
      <c r="D62" s="44"/>
      <c r="E62" s="45" t="s">
        <v>93</v>
      </c>
      <c r="F62" s="44" t="s">
        <v>20</v>
      </c>
      <c r="G62" s="82" t="s">
        <v>9</v>
      </c>
      <c r="H62" s="45"/>
      <c r="I62" s="46"/>
    </row>
    <row r="63" spans="1:9" ht="22.95" customHeight="1" thickBot="1" x14ac:dyDescent="0.35">
      <c r="A63" s="54"/>
      <c r="B63" s="55"/>
      <c r="C63" s="56"/>
      <c r="D63" s="57"/>
      <c r="E63" s="58" t="s">
        <v>84</v>
      </c>
      <c r="F63" s="57" t="s">
        <v>16</v>
      </c>
      <c r="G63" s="83" t="s">
        <v>9</v>
      </c>
      <c r="H63" s="58" t="s">
        <v>82</v>
      </c>
      <c r="I63" s="59"/>
    </row>
    <row r="64" spans="1:9" ht="22.95" customHeight="1" x14ac:dyDescent="0.3">
      <c r="A64" s="47"/>
      <c r="B64" s="48"/>
      <c r="C64" s="49"/>
      <c r="D64" s="50"/>
      <c r="E64" s="51"/>
      <c r="F64" s="50"/>
      <c r="G64" s="52"/>
      <c r="H64" s="51"/>
      <c r="I64" s="53"/>
    </row>
    <row r="65" spans="1:9" ht="22.95" customHeight="1" x14ac:dyDescent="0.3">
      <c r="A65" s="41">
        <v>10</v>
      </c>
      <c r="B65" s="44" t="s">
        <v>112</v>
      </c>
      <c r="C65" s="45"/>
      <c r="D65" s="44"/>
      <c r="E65" s="45" t="s">
        <v>93</v>
      </c>
      <c r="F65" s="44" t="s">
        <v>17</v>
      </c>
      <c r="G65" s="82" t="s">
        <v>9</v>
      </c>
      <c r="H65" s="45"/>
      <c r="I65" s="46" t="str">
        <f t="shared" ref="I65" si="7">CONCATENATE(G65,G66,G67,G68,G69,G70)</f>
        <v>__________  _______</v>
      </c>
    </row>
    <row r="66" spans="1:9" ht="22.95" customHeight="1" x14ac:dyDescent="0.3">
      <c r="A66" s="41"/>
      <c r="B66" s="42"/>
      <c r="C66" s="43"/>
      <c r="D66" s="44" t="s">
        <v>113</v>
      </c>
      <c r="E66" s="45" t="s">
        <v>96</v>
      </c>
      <c r="F66" s="44" t="s">
        <v>26</v>
      </c>
      <c r="G66" s="82" t="s">
        <v>9</v>
      </c>
      <c r="H66" s="45" t="s">
        <v>82</v>
      </c>
      <c r="I66" s="46"/>
    </row>
    <row r="67" spans="1:9" ht="22.95" customHeight="1" x14ac:dyDescent="0.3">
      <c r="A67" s="41"/>
      <c r="B67" s="42"/>
      <c r="C67" s="43"/>
      <c r="D67" s="44"/>
      <c r="E67" s="45" t="s">
        <v>84</v>
      </c>
      <c r="F67" s="44" t="s">
        <v>24</v>
      </c>
      <c r="G67" s="82" t="s">
        <v>9</v>
      </c>
      <c r="H67" s="45"/>
      <c r="I67" s="46"/>
    </row>
    <row r="68" spans="1:9" ht="22.95" customHeight="1" x14ac:dyDescent="0.3">
      <c r="A68" s="41"/>
      <c r="B68" s="42"/>
      <c r="C68" s="43"/>
      <c r="D68" s="44"/>
      <c r="E68" s="45" t="s">
        <v>93</v>
      </c>
      <c r="F68" s="44" t="s">
        <v>19</v>
      </c>
      <c r="G68" s="82" t="s">
        <v>75</v>
      </c>
      <c r="H68" s="45"/>
      <c r="I68" s="46"/>
    </row>
    <row r="69" spans="1:9" ht="22.95" customHeight="1" x14ac:dyDescent="0.3">
      <c r="A69" s="41"/>
      <c r="B69" s="42"/>
      <c r="C69" s="43"/>
      <c r="D69" s="44"/>
      <c r="E69" s="45" t="s">
        <v>94</v>
      </c>
      <c r="F69" s="44" t="s">
        <v>21</v>
      </c>
      <c r="G69" s="82" t="s">
        <v>9</v>
      </c>
      <c r="H69" s="45" t="s">
        <v>81</v>
      </c>
      <c r="I69" s="46"/>
    </row>
    <row r="70" spans="1:9" ht="22.95" customHeight="1" thickBot="1" x14ac:dyDescent="0.35">
      <c r="A70" s="54"/>
      <c r="B70" s="55"/>
      <c r="C70" s="56"/>
      <c r="D70" s="57"/>
      <c r="E70" s="58" t="s">
        <v>84</v>
      </c>
      <c r="F70" s="57" t="s">
        <v>23</v>
      </c>
      <c r="G70" s="83" t="s">
        <v>9</v>
      </c>
      <c r="H70" s="58"/>
      <c r="I70" s="59"/>
    </row>
    <row r="71" spans="1:9" ht="22.95" customHeight="1" x14ac:dyDescent="0.3">
      <c r="A71" s="47"/>
      <c r="B71" s="48"/>
      <c r="C71" s="49"/>
      <c r="D71" s="50"/>
      <c r="E71" s="51"/>
      <c r="F71" s="50"/>
      <c r="G71" s="52"/>
      <c r="H71" s="51"/>
      <c r="I71" s="53"/>
    </row>
    <row r="72" spans="1:9" ht="22.95" customHeight="1" x14ac:dyDescent="0.3">
      <c r="A72" s="41">
        <v>11</v>
      </c>
      <c r="B72" s="44" t="s">
        <v>114</v>
      </c>
      <c r="C72" s="45" t="s">
        <v>115</v>
      </c>
      <c r="D72" s="44"/>
      <c r="E72" s="45" t="s">
        <v>96</v>
      </c>
      <c r="F72" s="44" t="s">
        <v>27</v>
      </c>
      <c r="G72" s="79" t="s">
        <v>75</v>
      </c>
      <c r="H72" s="45" t="s">
        <v>81</v>
      </c>
      <c r="I72" s="46" t="str">
        <f t="shared" ref="I72" si="8">CONCATENATE(G72,G73,G74,G75,G76,G77)</f>
        <v>_  __  __  __________</v>
      </c>
    </row>
    <row r="73" spans="1:9" ht="22.95" customHeight="1" x14ac:dyDescent="0.3">
      <c r="A73" s="41"/>
      <c r="B73" s="42"/>
      <c r="C73" s="43"/>
      <c r="D73" s="44"/>
      <c r="E73" s="45" t="s">
        <v>95</v>
      </c>
      <c r="F73" s="44" t="s">
        <v>18</v>
      </c>
      <c r="G73" s="79" t="s">
        <v>75</v>
      </c>
      <c r="H73" s="45"/>
      <c r="I73" s="46"/>
    </row>
    <row r="74" spans="1:9" ht="22.95" customHeight="1" x14ac:dyDescent="0.3">
      <c r="A74" s="41"/>
      <c r="B74" s="42"/>
      <c r="C74" s="43"/>
      <c r="D74" s="44"/>
      <c r="E74" s="45" t="s">
        <v>93</v>
      </c>
      <c r="F74" s="44" t="s">
        <v>19</v>
      </c>
      <c r="G74" s="79" t="s">
        <v>75</v>
      </c>
      <c r="H74" s="45"/>
      <c r="I74" s="46"/>
    </row>
    <row r="75" spans="1:9" ht="22.95" customHeight="1" x14ac:dyDescent="0.3">
      <c r="A75" s="41"/>
      <c r="B75" s="42"/>
      <c r="C75" s="43"/>
      <c r="D75" s="44"/>
      <c r="E75" s="45" t="s">
        <v>93</v>
      </c>
      <c r="F75" s="44" t="s">
        <v>22</v>
      </c>
      <c r="G75" s="82" t="s">
        <v>9</v>
      </c>
      <c r="H75" s="45" t="s">
        <v>82</v>
      </c>
      <c r="I75" s="46"/>
    </row>
    <row r="76" spans="1:9" ht="22.95" customHeight="1" x14ac:dyDescent="0.3">
      <c r="A76" s="41"/>
      <c r="B76" s="42"/>
      <c r="C76" s="43"/>
      <c r="D76" s="44" t="s">
        <v>104</v>
      </c>
      <c r="E76" s="45" t="s">
        <v>94</v>
      </c>
      <c r="F76" s="44" t="s">
        <v>20</v>
      </c>
      <c r="G76" s="82" t="s">
        <v>9</v>
      </c>
      <c r="H76" s="45"/>
      <c r="I76" s="46"/>
    </row>
    <row r="77" spans="1:9" ht="22.95" customHeight="1" thickBot="1" x14ac:dyDescent="0.35">
      <c r="A77" s="54"/>
      <c r="B77" s="55"/>
      <c r="C77" s="56"/>
      <c r="D77" s="57"/>
      <c r="E77" s="58" t="s">
        <v>95</v>
      </c>
      <c r="F77" s="57" t="s">
        <v>16</v>
      </c>
      <c r="G77" s="83" t="s">
        <v>9</v>
      </c>
      <c r="H77" s="58"/>
      <c r="I77" s="59"/>
    </row>
    <row r="78" spans="1:9" ht="22.95" customHeight="1" x14ac:dyDescent="0.3">
      <c r="A78" s="47"/>
      <c r="B78" s="48"/>
      <c r="C78" s="49"/>
      <c r="D78" s="50"/>
      <c r="E78" s="51"/>
      <c r="F78" s="50"/>
      <c r="G78" s="52"/>
      <c r="H78" s="51"/>
      <c r="I78" s="53"/>
    </row>
    <row r="79" spans="1:9" ht="22.95" customHeight="1" x14ac:dyDescent="0.3">
      <c r="A79" s="41">
        <v>12</v>
      </c>
      <c r="B79" s="44" t="s">
        <v>116</v>
      </c>
      <c r="C79" s="45" t="s">
        <v>115</v>
      </c>
      <c r="D79" s="44"/>
      <c r="E79" s="45" t="s">
        <v>84</v>
      </c>
      <c r="F79" s="44" t="s">
        <v>17</v>
      </c>
      <c r="G79" s="82" t="s">
        <v>9</v>
      </c>
      <c r="H79" s="45" t="s">
        <v>81</v>
      </c>
      <c r="I79" s="46" t="str">
        <f t="shared" ref="I79" si="9">CONCATENATE(G79,G80,G81,G82,G83,G84)</f>
        <v>__________  __  __  _</v>
      </c>
    </row>
    <row r="80" spans="1:9" ht="22.95" customHeight="1" x14ac:dyDescent="0.3">
      <c r="A80" s="41"/>
      <c r="B80" s="42"/>
      <c r="C80" s="43"/>
      <c r="D80" s="44"/>
      <c r="E80" s="45" t="s">
        <v>93</v>
      </c>
      <c r="F80" s="44" t="s">
        <v>26</v>
      </c>
      <c r="G80" s="82" t="s">
        <v>9</v>
      </c>
      <c r="H80" s="45"/>
      <c r="I80" s="46"/>
    </row>
    <row r="81" spans="1:9" ht="22.95" customHeight="1" x14ac:dyDescent="0.3">
      <c r="A81" s="41"/>
      <c r="B81" s="42"/>
      <c r="C81" s="43"/>
      <c r="D81" s="44"/>
      <c r="E81" s="45" t="s">
        <v>94</v>
      </c>
      <c r="F81" s="44" t="s">
        <v>24</v>
      </c>
      <c r="G81" s="82" t="s">
        <v>9</v>
      </c>
      <c r="H81" s="45"/>
      <c r="I81" s="46"/>
    </row>
    <row r="82" spans="1:9" ht="22.95" customHeight="1" x14ac:dyDescent="0.3">
      <c r="A82" s="41"/>
      <c r="B82" s="42"/>
      <c r="C82" s="43"/>
      <c r="D82" s="44"/>
      <c r="E82" s="45" t="s">
        <v>95</v>
      </c>
      <c r="F82" s="44" t="s">
        <v>21</v>
      </c>
      <c r="G82" s="79" t="s">
        <v>75</v>
      </c>
      <c r="H82" s="45" t="s">
        <v>82</v>
      </c>
      <c r="I82" s="46"/>
    </row>
    <row r="83" spans="1:9" ht="22.95" customHeight="1" x14ac:dyDescent="0.3">
      <c r="A83" s="41"/>
      <c r="B83" s="42"/>
      <c r="C83" s="43"/>
      <c r="D83" s="44"/>
      <c r="E83" s="45" t="s">
        <v>94</v>
      </c>
      <c r="F83" s="44" t="s">
        <v>23</v>
      </c>
      <c r="G83" s="79" t="s">
        <v>75</v>
      </c>
      <c r="H83" s="45"/>
      <c r="I83" s="46"/>
    </row>
    <row r="84" spans="1:9" ht="22.95" customHeight="1" thickBot="1" x14ac:dyDescent="0.35">
      <c r="A84" s="54"/>
      <c r="B84" s="55"/>
      <c r="C84" s="56"/>
      <c r="D84" s="57" t="s">
        <v>78</v>
      </c>
      <c r="E84" s="58" t="s">
        <v>84</v>
      </c>
      <c r="F84" s="57" t="s">
        <v>25</v>
      </c>
      <c r="G84" s="80" t="s">
        <v>75</v>
      </c>
      <c r="H84" s="58"/>
      <c r="I84" s="59"/>
    </row>
    <row r="85" spans="1:9" ht="22.95" customHeight="1" x14ac:dyDescent="0.3">
      <c r="A85" s="47"/>
      <c r="B85" s="48"/>
      <c r="C85" s="49"/>
      <c r="D85" s="50"/>
      <c r="E85" s="51"/>
      <c r="F85" s="50"/>
      <c r="G85" s="52"/>
      <c r="H85" s="51"/>
      <c r="I85" s="53"/>
    </row>
    <row r="86" spans="1:9" ht="22.95" customHeight="1" x14ac:dyDescent="0.3">
      <c r="A86" s="41">
        <v>13</v>
      </c>
      <c r="B86" s="44" t="s">
        <v>117</v>
      </c>
      <c r="C86" s="45" t="s">
        <v>108</v>
      </c>
      <c r="D86" s="44"/>
      <c r="E86" s="45" t="s">
        <v>96</v>
      </c>
      <c r="F86" s="44" t="s">
        <v>17</v>
      </c>
      <c r="G86" s="82" t="s">
        <v>9</v>
      </c>
      <c r="H86" s="45" t="s">
        <v>81</v>
      </c>
      <c r="I86" s="46" t="str">
        <f t="shared" ref="I86" si="10">CONCATENATE(G86,G87,G88,G89,G90,G91)</f>
        <v>_____________  ____</v>
      </c>
    </row>
    <row r="87" spans="1:9" ht="22.95" customHeight="1" x14ac:dyDescent="0.3">
      <c r="A87" s="41"/>
      <c r="B87" s="42"/>
      <c r="C87" s="43"/>
      <c r="D87" s="44"/>
      <c r="E87" s="45" t="s">
        <v>95</v>
      </c>
      <c r="F87" s="44" t="s">
        <v>26</v>
      </c>
      <c r="G87" s="82" t="s">
        <v>9</v>
      </c>
      <c r="H87" s="45"/>
      <c r="I87" s="46"/>
    </row>
    <row r="88" spans="1:9" ht="22.95" customHeight="1" x14ac:dyDescent="0.3">
      <c r="A88" s="41"/>
      <c r="B88" s="42"/>
      <c r="C88" s="43"/>
      <c r="D88" s="44"/>
      <c r="E88" s="45" t="s">
        <v>93</v>
      </c>
      <c r="F88" s="44" t="s">
        <v>24</v>
      </c>
      <c r="G88" s="82" t="s">
        <v>9</v>
      </c>
      <c r="H88" s="45"/>
      <c r="I88" s="46"/>
    </row>
    <row r="89" spans="1:9" ht="22.95" customHeight="1" x14ac:dyDescent="0.3">
      <c r="A89" s="41"/>
      <c r="B89" s="42"/>
      <c r="C89" s="43"/>
      <c r="D89" s="44"/>
      <c r="E89" s="45" t="s">
        <v>94</v>
      </c>
      <c r="F89" s="44" t="s">
        <v>18</v>
      </c>
      <c r="G89" s="88" t="s">
        <v>9</v>
      </c>
      <c r="H89" s="45" t="s">
        <v>82</v>
      </c>
      <c r="I89" s="46"/>
    </row>
    <row r="90" spans="1:9" ht="22.95" customHeight="1" x14ac:dyDescent="0.3">
      <c r="A90" s="41"/>
      <c r="B90" s="42"/>
      <c r="C90" s="43"/>
      <c r="D90" s="44"/>
      <c r="E90" s="45" t="s">
        <v>96</v>
      </c>
      <c r="F90" s="44" t="s">
        <v>19</v>
      </c>
      <c r="G90" s="88" t="s">
        <v>75</v>
      </c>
      <c r="H90" s="45"/>
      <c r="I90" s="46"/>
    </row>
    <row r="91" spans="1:9" ht="22.95" customHeight="1" thickBot="1" x14ac:dyDescent="0.35">
      <c r="A91" s="54"/>
      <c r="B91" s="55"/>
      <c r="C91" s="56"/>
      <c r="D91" s="57"/>
      <c r="E91" s="58" t="s">
        <v>84</v>
      </c>
      <c r="F91" s="57" t="s">
        <v>21</v>
      </c>
      <c r="G91" s="89" t="s">
        <v>9</v>
      </c>
      <c r="H91" s="58"/>
      <c r="I91" s="59"/>
    </row>
    <row r="92" spans="1:9" ht="22.95" customHeight="1" x14ac:dyDescent="0.3">
      <c r="A92" s="47"/>
      <c r="B92" s="48"/>
      <c r="C92" s="49"/>
      <c r="D92" s="50"/>
      <c r="E92" s="51"/>
      <c r="F92" s="50"/>
      <c r="G92" s="52"/>
      <c r="H92" s="51"/>
      <c r="I92" s="53"/>
    </row>
    <row r="93" spans="1:9" ht="22.95" customHeight="1" x14ac:dyDescent="0.3">
      <c r="A93" s="41">
        <v>14</v>
      </c>
      <c r="B93" s="44" t="s">
        <v>118</v>
      </c>
      <c r="C93" s="45" t="s">
        <v>108</v>
      </c>
      <c r="D93" s="44"/>
      <c r="E93" s="45" t="s">
        <v>94</v>
      </c>
      <c r="F93" s="44" t="s">
        <v>23</v>
      </c>
      <c r="G93" s="88" t="s">
        <v>9</v>
      </c>
      <c r="H93" s="45" t="s">
        <v>81</v>
      </c>
      <c r="I93" s="46" t="str">
        <f t="shared" ref="I93" si="11">CONCATENATE(G93,G94,G95,G96,G97,G98)</f>
        <v>____  _____________</v>
      </c>
    </row>
    <row r="94" spans="1:9" ht="22.95" customHeight="1" x14ac:dyDescent="0.3">
      <c r="A94" s="41"/>
      <c r="B94" s="42"/>
      <c r="C94" s="43"/>
      <c r="D94" s="44"/>
      <c r="E94" s="45" t="s">
        <v>84</v>
      </c>
      <c r="F94" s="44" t="s">
        <v>25</v>
      </c>
      <c r="G94" s="88" t="s">
        <v>75</v>
      </c>
      <c r="H94" s="45"/>
      <c r="I94" s="46"/>
    </row>
    <row r="95" spans="1:9" ht="22.95" customHeight="1" x14ac:dyDescent="0.3">
      <c r="A95" s="41"/>
      <c r="B95" s="42"/>
      <c r="C95" s="43"/>
      <c r="D95" s="44"/>
      <c r="E95" s="45" t="s">
        <v>93</v>
      </c>
      <c r="F95" s="44" t="s">
        <v>27</v>
      </c>
      <c r="G95" s="88" t="s">
        <v>9</v>
      </c>
      <c r="H95" s="45"/>
      <c r="I95" s="46"/>
    </row>
    <row r="96" spans="1:9" ht="22.95" customHeight="1" x14ac:dyDescent="0.3">
      <c r="A96" s="41"/>
      <c r="B96" s="42"/>
      <c r="C96" s="43"/>
      <c r="D96" s="44"/>
      <c r="E96" s="45" t="s">
        <v>84</v>
      </c>
      <c r="F96" s="44" t="s">
        <v>22</v>
      </c>
      <c r="G96" s="82" t="s">
        <v>9</v>
      </c>
      <c r="H96" s="45" t="s">
        <v>82</v>
      </c>
      <c r="I96" s="46"/>
    </row>
    <row r="97" spans="1:9" ht="22.95" customHeight="1" x14ac:dyDescent="0.3">
      <c r="A97" s="41"/>
      <c r="B97" s="42"/>
      <c r="C97" s="43"/>
      <c r="D97" s="44"/>
      <c r="E97" s="45" t="s">
        <v>95</v>
      </c>
      <c r="F97" s="44" t="s">
        <v>20</v>
      </c>
      <c r="G97" s="82" t="s">
        <v>9</v>
      </c>
      <c r="H97" s="45"/>
      <c r="I97" s="46"/>
    </row>
    <row r="98" spans="1:9" ht="22.95" customHeight="1" thickBot="1" x14ac:dyDescent="0.35">
      <c r="A98" s="54"/>
      <c r="B98" s="55"/>
      <c r="C98" s="56"/>
      <c r="D98" s="57"/>
      <c r="E98" s="58" t="s">
        <v>96</v>
      </c>
      <c r="F98" s="57" t="s">
        <v>16</v>
      </c>
      <c r="G98" s="83" t="s">
        <v>9</v>
      </c>
      <c r="H98" s="58"/>
      <c r="I98" s="59"/>
    </row>
    <row r="99" spans="1:9" ht="22.95" customHeight="1" x14ac:dyDescent="0.3">
      <c r="A99" s="47"/>
      <c r="B99" s="48"/>
      <c r="C99" s="49"/>
      <c r="D99" s="50"/>
      <c r="E99" s="51"/>
      <c r="F99" s="50"/>
      <c r="G99" s="52"/>
      <c r="H99" s="51"/>
      <c r="I99" s="53"/>
    </row>
    <row r="100" spans="1:9" ht="22.95" customHeight="1" x14ac:dyDescent="0.3">
      <c r="A100" s="41">
        <v>15</v>
      </c>
      <c r="B100" s="44" t="s">
        <v>119</v>
      </c>
      <c r="C100" s="45"/>
      <c r="D100" s="44"/>
      <c r="E100" s="45" t="s">
        <v>93</v>
      </c>
      <c r="F100" s="44" t="s">
        <v>27</v>
      </c>
      <c r="G100" s="79" t="s">
        <v>75</v>
      </c>
      <c r="H100" s="45"/>
      <c r="I100" s="46" t="str">
        <f t="shared" ref="I100" si="12">CONCATENATE(G100,G101,G102,G103,G104,G105)</f>
        <v>_  __  __  _____  __  _</v>
      </c>
    </row>
    <row r="101" spans="1:9" ht="22.95" customHeight="1" x14ac:dyDescent="0.3">
      <c r="A101" s="41"/>
      <c r="B101" s="42"/>
      <c r="C101" s="43"/>
      <c r="D101" s="44"/>
      <c r="E101" s="45" t="s">
        <v>96</v>
      </c>
      <c r="F101" s="44" t="s">
        <v>18</v>
      </c>
      <c r="G101" s="79" t="s">
        <v>75</v>
      </c>
      <c r="H101" s="45" t="s">
        <v>82</v>
      </c>
      <c r="I101" s="46"/>
    </row>
    <row r="102" spans="1:9" ht="22.95" customHeight="1" x14ac:dyDescent="0.3">
      <c r="A102" s="41"/>
      <c r="B102" s="42"/>
      <c r="C102" s="43"/>
      <c r="D102" s="44"/>
      <c r="E102" s="45" t="s">
        <v>84</v>
      </c>
      <c r="F102" s="44" t="s">
        <v>19</v>
      </c>
      <c r="G102" s="79" t="s">
        <v>75</v>
      </c>
      <c r="H102" s="45"/>
      <c r="I102" s="46"/>
    </row>
    <row r="103" spans="1:9" ht="22.95" customHeight="1" x14ac:dyDescent="0.3">
      <c r="A103" s="41"/>
      <c r="B103" s="42"/>
      <c r="C103" s="43"/>
      <c r="D103" s="44"/>
      <c r="E103" s="45" t="s">
        <v>93</v>
      </c>
      <c r="F103" s="44" t="s">
        <v>26</v>
      </c>
      <c r="G103" s="79" t="s">
        <v>9</v>
      </c>
      <c r="H103" s="45"/>
      <c r="I103" s="46"/>
    </row>
    <row r="104" spans="1:9" ht="22.95" customHeight="1" x14ac:dyDescent="0.3">
      <c r="A104" s="41"/>
      <c r="B104" s="42"/>
      <c r="C104" s="43"/>
      <c r="D104" s="44" t="s">
        <v>120</v>
      </c>
      <c r="E104" s="45" t="s">
        <v>94</v>
      </c>
      <c r="F104" s="44" t="s">
        <v>24</v>
      </c>
      <c r="G104" s="79" t="s">
        <v>75</v>
      </c>
      <c r="H104" s="45" t="s">
        <v>81</v>
      </c>
      <c r="I104" s="46"/>
    </row>
    <row r="105" spans="1:9" ht="22.95" customHeight="1" thickBot="1" x14ac:dyDescent="0.35">
      <c r="A105" s="54"/>
      <c r="B105" s="55"/>
      <c r="C105" s="56"/>
      <c r="D105" s="57"/>
      <c r="E105" s="58" t="s">
        <v>84</v>
      </c>
      <c r="F105" s="57" t="s">
        <v>22</v>
      </c>
      <c r="G105" s="80" t="s">
        <v>75</v>
      </c>
      <c r="H105" s="58"/>
      <c r="I105" s="59"/>
    </row>
    <row r="106" spans="1:9" ht="22.95" customHeight="1" x14ac:dyDescent="0.3">
      <c r="A106" s="47"/>
      <c r="B106" s="48"/>
      <c r="C106" s="49"/>
      <c r="D106" s="50"/>
      <c r="E106" s="51"/>
      <c r="F106" s="50"/>
      <c r="G106" s="52"/>
      <c r="H106" s="51"/>
      <c r="I106" s="53"/>
    </row>
    <row r="107" spans="1:9" ht="22.95" customHeight="1" x14ac:dyDescent="0.3">
      <c r="A107" s="41">
        <v>16</v>
      </c>
      <c r="B107" s="44" t="s">
        <v>121</v>
      </c>
      <c r="C107" s="45"/>
      <c r="D107" s="44"/>
      <c r="E107" s="45" t="s">
        <v>95</v>
      </c>
      <c r="F107" s="44" t="s">
        <v>17</v>
      </c>
      <c r="G107" s="79" t="s">
        <v>75</v>
      </c>
      <c r="H107" s="45"/>
      <c r="I107" s="46" t="str">
        <f t="shared" ref="I107" si="13">CONCATENATE(G107,G108,G109,G110,G111,G112)</f>
        <v>_  __  _____  __  __  _</v>
      </c>
    </row>
    <row r="108" spans="1:9" ht="22.95" customHeight="1" x14ac:dyDescent="0.3">
      <c r="A108" s="41"/>
      <c r="B108" s="42"/>
      <c r="C108" s="43"/>
      <c r="D108" s="44"/>
      <c r="E108" s="45" t="s">
        <v>94</v>
      </c>
      <c r="F108" s="44" t="s">
        <v>26</v>
      </c>
      <c r="G108" s="79" t="s">
        <v>75</v>
      </c>
      <c r="H108" s="45"/>
      <c r="I108" s="46"/>
    </row>
    <row r="109" spans="1:9" ht="22.95" customHeight="1" x14ac:dyDescent="0.3">
      <c r="A109" s="41"/>
      <c r="B109" s="42"/>
      <c r="C109" s="43"/>
      <c r="D109" s="44"/>
      <c r="E109" s="45" t="s">
        <v>96</v>
      </c>
      <c r="F109" s="44" t="s">
        <v>24</v>
      </c>
      <c r="G109" s="79" t="s">
        <v>9</v>
      </c>
      <c r="H109" s="45" t="s">
        <v>81</v>
      </c>
      <c r="I109" s="46"/>
    </row>
    <row r="110" spans="1:9" ht="22.95" customHeight="1" x14ac:dyDescent="0.3">
      <c r="A110" s="41"/>
      <c r="B110" s="42"/>
      <c r="C110" s="43"/>
      <c r="D110" s="44"/>
      <c r="E110" s="45" t="s">
        <v>93</v>
      </c>
      <c r="F110" s="44" t="s">
        <v>21</v>
      </c>
      <c r="G110" s="79" t="s">
        <v>75</v>
      </c>
      <c r="H110" s="45"/>
      <c r="I110" s="46"/>
    </row>
    <row r="111" spans="1:9" ht="22.95" customHeight="1" x14ac:dyDescent="0.3">
      <c r="A111" s="41"/>
      <c r="B111" s="42"/>
      <c r="C111" s="43"/>
      <c r="D111" s="44"/>
      <c r="E111" s="45" t="s">
        <v>96</v>
      </c>
      <c r="F111" s="44" t="s">
        <v>23</v>
      </c>
      <c r="G111" s="79" t="s">
        <v>75</v>
      </c>
      <c r="H111" s="45"/>
      <c r="I111" s="46"/>
    </row>
    <row r="112" spans="1:9" ht="22.95" customHeight="1" thickBot="1" x14ac:dyDescent="0.35">
      <c r="A112" s="54"/>
      <c r="B112" s="55"/>
      <c r="C112" s="56"/>
      <c r="D112" s="57" t="s">
        <v>122</v>
      </c>
      <c r="E112" s="58" t="s">
        <v>95</v>
      </c>
      <c r="F112" s="57" t="s">
        <v>25</v>
      </c>
      <c r="G112" s="80" t="s">
        <v>75</v>
      </c>
      <c r="H112" s="58" t="s">
        <v>82</v>
      </c>
      <c r="I112" s="59"/>
    </row>
    <row r="113" spans="1:9" ht="22.95" customHeight="1" x14ac:dyDescent="0.3">
      <c r="A113" s="47"/>
      <c r="B113" s="48"/>
      <c r="C113" s="49"/>
      <c r="D113" s="50"/>
      <c r="E113" s="51"/>
      <c r="F113" s="50"/>
      <c r="G113" s="52"/>
      <c r="H113" s="51"/>
      <c r="I113" s="53"/>
    </row>
    <row r="114" spans="1:9" ht="22.95" customHeight="1" x14ac:dyDescent="0.3">
      <c r="A114" s="41">
        <v>17</v>
      </c>
      <c r="B114" s="44" t="s">
        <v>123</v>
      </c>
      <c r="C114" s="45" t="s">
        <v>108</v>
      </c>
      <c r="D114" s="44"/>
      <c r="E114" s="45" t="s">
        <v>95</v>
      </c>
      <c r="F114" s="44" t="s">
        <v>25</v>
      </c>
      <c r="G114" s="82" t="s">
        <v>75</v>
      </c>
      <c r="H114" s="45" t="s">
        <v>81</v>
      </c>
      <c r="I114" s="46" t="str">
        <f t="shared" ref="I114" si="14">CONCATENATE(G114,G115,G116,G117,G118,G119)</f>
        <v>_  ________  __  ____</v>
      </c>
    </row>
    <row r="115" spans="1:9" ht="22.95" customHeight="1" x14ac:dyDescent="0.3">
      <c r="A115" s="41"/>
      <c r="B115" s="42"/>
      <c r="C115" s="43"/>
      <c r="D115" s="44"/>
      <c r="E115" s="45" t="s">
        <v>94</v>
      </c>
      <c r="F115" s="44" t="s">
        <v>27</v>
      </c>
      <c r="G115" s="82" t="s">
        <v>9</v>
      </c>
      <c r="H115" s="45"/>
      <c r="I115" s="46"/>
    </row>
    <row r="116" spans="1:9" ht="22.95" customHeight="1" x14ac:dyDescent="0.3">
      <c r="A116" s="41"/>
      <c r="B116" s="42"/>
      <c r="C116" s="43"/>
      <c r="D116" s="44" t="s">
        <v>124</v>
      </c>
      <c r="E116" s="45" t="s">
        <v>84</v>
      </c>
      <c r="F116" s="44" t="s">
        <v>18</v>
      </c>
      <c r="G116" s="82" t="s">
        <v>9</v>
      </c>
      <c r="H116" s="45"/>
      <c r="I116" s="46"/>
    </row>
    <row r="117" spans="1:9" ht="22.95" customHeight="1" x14ac:dyDescent="0.3">
      <c r="A117" s="41"/>
      <c r="B117" s="42"/>
      <c r="C117" s="43"/>
      <c r="D117" s="44"/>
      <c r="E117" s="45" t="s">
        <v>95</v>
      </c>
      <c r="F117" s="44" t="s">
        <v>22</v>
      </c>
      <c r="G117" s="84" t="s">
        <v>75</v>
      </c>
      <c r="H117" s="45" t="s">
        <v>82</v>
      </c>
      <c r="I117" s="46"/>
    </row>
    <row r="118" spans="1:9" ht="22.95" customHeight="1" x14ac:dyDescent="0.3">
      <c r="A118" s="41"/>
      <c r="B118" s="42"/>
      <c r="C118" s="43"/>
      <c r="D118" s="44"/>
      <c r="E118" s="45" t="s">
        <v>93</v>
      </c>
      <c r="F118" s="44" t="s">
        <v>20</v>
      </c>
      <c r="G118" s="84" t="s">
        <v>75</v>
      </c>
      <c r="H118" s="45"/>
      <c r="I118" s="46"/>
    </row>
    <row r="119" spans="1:9" ht="22.95" customHeight="1" thickBot="1" x14ac:dyDescent="0.35">
      <c r="A119" s="54"/>
      <c r="B119" s="55"/>
      <c r="C119" s="56"/>
      <c r="D119" s="57"/>
      <c r="E119" s="58" t="s">
        <v>84</v>
      </c>
      <c r="F119" s="57" t="s">
        <v>16</v>
      </c>
      <c r="G119" s="85" t="s">
        <v>9</v>
      </c>
      <c r="H119" s="58"/>
      <c r="I119" s="59"/>
    </row>
    <row r="120" spans="1:9" ht="22.95" customHeight="1" x14ac:dyDescent="0.3">
      <c r="A120" s="47"/>
      <c r="B120" s="48"/>
      <c r="C120" s="49"/>
      <c r="D120" s="50"/>
      <c r="E120" s="51"/>
      <c r="F120" s="50"/>
      <c r="G120" s="52"/>
      <c r="H120" s="51"/>
      <c r="I120" s="53"/>
    </row>
    <row r="121" spans="1:9" ht="22.95" customHeight="1" x14ac:dyDescent="0.3">
      <c r="A121" s="41">
        <v>18</v>
      </c>
      <c r="B121" s="44" t="s">
        <v>125</v>
      </c>
      <c r="C121" s="45" t="s">
        <v>108</v>
      </c>
      <c r="D121" s="44"/>
      <c r="E121" s="45" t="s">
        <v>93</v>
      </c>
      <c r="F121" s="44" t="s">
        <v>20</v>
      </c>
      <c r="G121" s="79" t="s">
        <v>9</v>
      </c>
      <c r="H121" s="45" t="s">
        <v>81</v>
      </c>
      <c r="I121" s="46" t="str">
        <f t="shared" ref="I121" si="15">CONCATENATE(G121,G122,G123,G124,G125,G126)</f>
        <v>____  __  ________  _</v>
      </c>
    </row>
    <row r="122" spans="1:9" ht="22.95" customHeight="1" x14ac:dyDescent="0.3">
      <c r="A122" s="41"/>
      <c r="B122" s="42"/>
      <c r="C122" s="43"/>
      <c r="D122" s="44" t="s">
        <v>126</v>
      </c>
      <c r="E122" s="45" t="s">
        <v>84</v>
      </c>
      <c r="F122" s="44" t="s">
        <v>16</v>
      </c>
      <c r="G122" s="79" t="s">
        <v>75</v>
      </c>
      <c r="H122" s="45"/>
      <c r="I122" s="46"/>
    </row>
    <row r="123" spans="1:9" ht="22.95" customHeight="1" x14ac:dyDescent="0.3">
      <c r="A123" s="41"/>
      <c r="B123" s="42"/>
      <c r="C123" s="43"/>
      <c r="D123" s="44"/>
      <c r="E123" s="45" t="s">
        <v>95</v>
      </c>
      <c r="F123" s="44" t="s">
        <v>17</v>
      </c>
      <c r="G123" s="79" t="s">
        <v>75</v>
      </c>
      <c r="H123" s="45"/>
      <c r="I123" s="46"/>
    </row>
    <row r="124" spans="1:9" ht="22.95" customHeight="1" x14ac:dyDescent="0.3">
      <c r="A124" s="41"/>
      <c r="B124" s="42"/>
      <c r="C124" s="43"/>
      <c r="D124" s="44"/>
      <c r="E124" s="45" t="s">
        <v>94</v>
      </c>
      <c r="F124" s="44" t="s">
        <v>27</v>
      </c>
      <c r="G124" s="84" t="s">
        <v>9</v>
      </c>
      <c r="H124" s="45" t="s">
        <v>82</v>
      </c>
      <c r="I124" s="46"/>
    </row>
    <row r="125" spans="1:9" ht="22.95" customHeight="1" x14ac:dyDescent="0.3">
      <c r="A125" s="41"/>
      <c r="B125" s="42"/>
      <c r="C125" s="43"/>
      <c r="D125" s="44"/>
      <c r="E125" s="45" t="s">
        <v>84</v>
      </c>
      <c r="F125" s="44" t="s">
        <v>18</v>
      </c>
      <c r="G125" s="84" t="s">
        <v>9</v>
      </c>
      <c r="H125" s="45"/>
      <c r="I125" s="46"/>
    </row>
    <row r="126" spans="1:9" ht="22.95" customHeight="1" thickBot="1" x14ac:dyDescent="0.35">
      <c r="A126" s="54"/>
      <c r="B126" s="55"/>
      <c r="C126" s="56"/>
      <c r="D126" s="57"/>
      <c r="E126" s="58" t="s">
        <v>95</v>
      </c>
      <c r="F126" s="57" t="s">
        <v>19</v>
      </c>
      <c r="G126" s="85" t="s">
        <v>75</v>
      </c>
      <c r="H126" s="58"/>
      <c r="I126" s="59"/>
    </row>
    <row r="127" spans="1:9" ht="22.95" customHeight="1" x14ac:dyDescent="0.3">
      <c r="A127" s="47"/>
      <c r="B127" s="48"/>
      <c r="C127" s="49"/>
      <c r="D127" s="50"/>
      <c r="E127" s="51"/>
      <c r="F127" s="50"/>
      <c r="G127" s="52"/>
      <c r="H127" s="51"/>
      <c r="I127" s="53"/>
    </row>
    <row r="128" spans="1:9" ht="22.95" customHeight="1" x14ac:dyDescent="0.3">
      <c r="A128" s="41">
        <v>19</v>
      </c>
      <c r="B128" s="44" t="s">
        <v>127</v>
      </c>
      <c r="C128" s="45"/>
      <c r="D128" s="44"/>
      <c r="E128" s="45" t="s">
        <v>96</v>
      </c>
      <c r="F128" s="44" t="s">
        <v>27</v>
      </c>
      <c r="G128" s="79" t="s">
        <v>75</v>
      </c>
      <c r="H128" s="45"/>
      <c r="I128" s="46" t="str">
        <f t="shared" ref="I128" si="16">CONCATENATE(G128,G129,G130,G131,G132,G133)</f>
        <v>_  __  __  __  _______</v>
      </c>
    </row>
    <row r="129" spans="1:9" ht="22.95" customHeight="1" x14ac:dyDescent="0.3">
      <c r="A129" s="41"/>
      <c r="B129" s="42"/>
      <c r="C129" s="43"/>
      <c r="D129" s="44"/>
      <c r="E129" s="45" t="s">
        <v>95</v>
      </c>
      <c r="F129" s="44" t="s">
        <v>18</v>
      </c>
      <c r="G129" s="79" t="s">
        <v>75</v>
      </c>
      <c r="H129" s="45" t="s">
        <v>81</v>
      </c>
      <c r="I129" s="46"/>
    </row>
    <row r="130" spans="1:9" ht="22.95" customHeight="1" x14ac:dyDescent="0.3">
      <c r="A130" s="41"/>
      <c r="B130" s="42"/>
      <c r="C130" s="43"/>
      <c r="D130" s="44"/>
      <c r="E130" s="45" t="s">
        <v>93</v>
      </c>
      <c r="F130" s="44" t="s">
        <v>19</v>
      </c>
      <c r="G130" s="79" t="s">
        <v>75</v>
      </c>
      <c r="H130" s="45"/>
      <c r="I130" s="46"/>
    </row>
    <row r="131" spans="1:9" ht="22.95" customHeight="1" x14ac:dyDescent="0.3">
      <c r="A131" s="41"/>
      <c r="B131" s="42"/>
      <c r="C131" s="43"/>
      <c r="D131" s="44"/>
      <c r="E131" s="45" t="s">
        <v>93</v>
      </c>
      <c r="F131" s="44" t="s">
        <v>19</v>
      </c>
      <c r="G131" s="82" t="s">
        <v>75</v>
      </c>
      <c r="H131" s="45"/>
      <c r="I131" s="46"/>
    </row>
    <row r="132" spans="1:9" ht="22.95" customHeight="1" x14ac:dyDescent="0.3">
      <c r="A132" s="41"/>
      <c r="B132" s="42"/>
      <c r="C132" s="43"/>
      <c r="D132" s="44"/>
      <c r="E132" s="45" t="s">
        <v>94</v>
      </c>
      <c r="F132" s="44" t="s">
        <v>21</v>
      </c>
      <c r="G132" s="82" t="s">
        <v>9</v>
      </c>
      <c r="H132" s="45" t="s">
        <v>82</v>
      </c>
      <c r="I132" s="46"/>
    </row>
    <row r="133" spans="1:9" ht="22.95" customHeight="1" thickBot="1" x14ac:dyDescent="0.35">
      <c r="A133" s="54"/>
      <c r="B133" s="55"/>
      <c r="C133" s="56"/>
      <c r="D133" s="57"/>
      <c r="E133" s="58" t="s">
        <v>84</v>
      </c>
      <c r="F133" s="57" t="s">
        <v>23</v>
      </c>
      <c r="G133" s="83" t="s">
        <v>9</v>
      </c>
      <c r="H133" s="58"/>
      <c r="I133" s="59"/>
    </row>
    <row r="134" spans="1:9" ht="22.95" customHeight="1" x14ac:dyDescent="0.3">
      <c r="A134" s="47"/>
      <c r="B134" s="48"/>
      <c r="C134" s="49"/>
      <c r="D134" s="50"/>
      <c r="E134" s="51"/>
      <c r="F134" s="50"/>
      <c r="G134" s="52"/>
      <c r="H134" s="51"/>
      <c r="I134" s="53"/>
    </row>
    <row r="135" spans="1:9" ht="22.95" customHeight="1" x14ac:dyDescent="0.3">
      <c r="A135" s="41">
        <v>20</v>
      </c>
      <c r="B135" s="44" t="s">
        <v>128</v>
      </c>
      <c r="C135" s="45"/>
      <c r="D135" s="44"/>
      <c r="E135" s="45" t="s">
        <v>95</v>
      </c>
      <c r="F135" s="44" t="s">
        <v>21</v>
      </c>
      <c r="G135" s="84" t="s">
        <v>9</v>
      </c>
      <c r="H135" s="45"/>
      <c r="I135" s="46" t="str">
        <f t="shared" ref="I135" si="17">CONCATENATE(G135,G136,G137,G138,G139,G140)</f>
        <v>_______  __  __  __  _</v>
      </c>
    </row>
    <row r="136" spans="1:9" ht="22.95" customHeight="1" x14ac:dyDescent="0.3">
      <c r="A136" s="41"/>
      <c r="B136" s="42"/>
      <c r="C136" s="43"/>
      <c r="D136" s="44" t="s">
        <v>79</v>
      </c>
      <c r="E136" s="45" t="s">
        <v>94</v>
      </c>
      <c r="F136" s="44" t="s">
        <v>23</v>
      </c>
      <c r="G136" s="84" t="s">
        <v>9</v>
      </c>
      <c r="H136" s="45"/>
      <c r="I136" s="46"/>
    </row>
    <row r="137" spans="1:9" ht="22.95" customHeight="1" x14ac:dyDescent="0.3">
      <c r="A137" s="41"/>
      <c r="B137" s="42"/>
      <c r="C137" s="43"/>
      <c r="D137" s="44"/>
      <c r="E137" s="45" t="s">
        <v>84</v>
      </c>
      <c r="F137" s="44" t="s">
        <v>25</v>
      </c>
      <c r="G137" s="84" t="s">
        <v>75</v>
      </c>
      <c r="H137" s="45" t="s">
        <v>82</v>
      </c>
      <c r="I137" s="46"/>
    </row>
    <row r="138" spans="1:9" ht="22.95" customHeight="1" x14ac:dyDescent="0.3">
      <c r="A138" s="41"/>
      <c r="B138" s="42"/>
      <c r="C138" s="43"/>
      <c r="D138" s="44"/>
      <c r="E138" s="45" t="s">
        <v>95</v>
      </c>
      <c r="F138" s="44" t="s">
        <v>21</v>
      </c>
      <c r="G138" s="79" t="s">
        <v>75</v>
      </c>
      <c r="H138" s="45"/>
      <c r="I138" s="46"/>
    </row>
    <row r="139" spans="1:9" ht="22.95" customHeight="1" x14ac:dyDescent="0.3">
      <c r="A139" s="41"/>
      <c r="B139" s="42"/>
      <c r="C139" s="43"/>
      <c r="D139" s="44"/>
      <c r="E139" s="45" t="s">
        <v>94</v>
      </c>
      <c r="F139" s="44" t="s">
        <v>23</v>
      </c>
      <c r="G139" s="79" t="s">
        <v>75</v>
      </c>
      <c r="H139" s="45"/>
      <c r="I139" s="46"/>
    </row>
    <row r="140" spans="1:9" ht="22.95" customHeight="1" thickBot="1" x14ac:dyDescent="0.35">
      <c r="A140" s="54"/>
      <c r="B140" s="55"/>
      <c r="C140" s="56"/>
      <c r="D140" s="57" t="s">
        <v>78</v>
      </c>
      <c r="E140" s="58" t="s">
        <v>84</v>
      </c>
      <c r="F140" s="57" t="s">
        <v>25</v>
      </c>
      <c r="G140" s="80" t="s">
        <v>75</v>
      </c>
      <c r="H140" s="58" t="s">
        <v>81</v>
      </c>
      <c r="I140" s="59"/>
    </row>
    <row r="141" spans="1:9" ht="22.95" customHeight="1" x14ac:dyDescent="0.3">
      <c r="A141" s="47"/>
      <c r="B141" s="48"/>
      <c r="C141" s="49"/>
      <c r="D141" s="50"/>
      <c r="E141" s="51"/>
      <c r="F141" s="50"/>
      <c r="G141" s="52"/>
      <c r="H141" s="51"/>
      <c r="I141" s="53"/>
    </row>
    <row r="142" spans="1:9" ht="22.95" customHeight="1" x14ac:dyDescent="0.3">
      <c r="A142" s="41">
        <v>21</v>
      </c>
      <c r="B142" s="44" t="s">
        <v>129</v>
      </c>
      <c r="C142" s="45"/>
      <c r="D142" s="44"/>
      <c r="E142" s="45" t="s">
        <v>96</v>
      </c>
      <c r="F142" s="44" t="s">
        <v>23</v>
      </c>
      <c r="G142" s="88" t="s">
        <v>9</v>
      </c>
      <c r="H142" s="45"/>
      <c r="I142" s="46" t="str">
        <f t="shared" ref="I142" si="18">CONCATENATE(G142,G143,G144,G145,G146,G147)</f>
        <v>____  _____  __  ____</v>
      </c>
    </row>
    <row r="143" spans="1:9" ht="22.95" customHeight="1" x14ac:dyDescent="0.3">
      <c r="A143" s="41"/>
      <c r="B143" s="42"/>
      <c r="C143" s="43"/>
      <c r="D143" s="44"/>
      <c r="E143" s="45" t="s">
        <v>95</v>
      </c>
      <c r="F143" s="44" t="s">
        <v>25</v>
      </c>
      <c r="G143" s="88" t="s">
        <v>75</v>
      </c>
      <c r="H143" s="45" t="s">
        <v>82</v>
      </c>
      <c r="I143" s="46"/>
    </row>
    <row r="144" spans="1:9" ht="22.95" customHeight="1" x14ac:dyDescent="0.3">
      <c r="A144" s="41"/>
      <c r="B144" s="42"/>
      <c r="C144" s="43"/>
      <c r="D144" s="44"/>
      <c r="E144" s="45" t="s">
        <v>94</v>
      </c>
      <c r="F144" s="44" t="s">
        <v>27</v>
      </c>
      <c r="G144" s="88" t="s">
        <v>9</v>
      </c>
      <c r="H144" s="45"/>
      <c r="I144" s="46"/>
    </row>
    <row r="145" spans="1:9" ht="22.95" customHeight="1" x14ac:dyDescent="0.3">
      <c r="A145" s="41"/>
      <c r="B145" s="42"/>
      <c r="C145" s="43"/>
      <c r="D145" s="44"/>
      <c r="E145" s="45" t="s">
        <v>95</v>
      </c>
      <c r="F145" s="44" t="s">
        <v>22</v>
      </c>
      <c r="G145" s="84" t="s">
        <v>75</v>
      </c>
      <c r="H145" s="45"/>
      <c r="I145" s="46"/>
    </row>
    <row r="146" spans="1:9" ht="22.95" customHeight="1" x14ac:dyDescent="0.3">
      <c r="A146" s="41"/>
      <c r="B146" s="42"/>
      <c r="C146" s="43"/>
      <c r="D146" s="44"/>
      <c r="E146" s="45" t="s">
        <v>93</v>
      </c>
      <c r="F146" s="44" t="s">
        <v>20</v>
      </c>
      <c r="G146" s="84" t="s">
        <v>75</v>
      </c>
      <c r="H146" s="45" t="s">
        <v>81</v>
      </c>
      <c r="I146" s="46"/>
    </row>
    <row r="147" spans="1:9" ht="22.95" customHeight="1" thickBot="1" x14ac:dyDescent="0.35">
      <c r="A147" s="54"/>
      <c r="B147" s="55"/>
      <c r="C147" s="56"/>
      <c r="D147" s="57"/>
      <c r="E147" s="58" t="s">
        <v>84</v>
      </c>
      <c r="F147" s="57" t="s">
        <v>16</v>
      </c>
      <c r="G147" s="85" t="s">
        <v>9</v>
      </c>
      <c r="H147" s="58"/>
      <c r="I147" s="59"/>
    </row>
    <row r="148" spans="1:9" ht="22.95" customHeight="1" x14ac:dyDescent="0.3">
      <c r="A148" s="47"/>
      <c r="B148" s="48"/>
      <c r="C148" s="49"/>
      <c r="D148" s="50"/>
      <c r="E148" s="51"/>
      <c r="F148" s="50"/>
      <c r="G148" s="52"/>
      <c r="H148" s="51"/>
      <c r="I148" s="53"/>
    </row>
    <row r="149" spans="1:9" ht="22.95" customHeight="1" x14ac:dyDescent="0.3">
      <c r="A149" s="41">
        <v>22</v>
      </c>
      <c r="B149" s="44" t="s">
        <v>130</v>
      </c>
      <c r="C149" s="45"/>
      <c r="D149" s="44"/>
      <c r="E149" s="45" t="s">
        <v>94</v>
      </c>
      <c r="F149" s="44" t="s">
        <v>20</v>
      </c>
      <c r="G149" s="79" t="s">
        <v>9</v>
      </c>
      <c r="H149" s="45"/>
      <c r="I149" s="46" t="str">
        <f t="shared" ref="I149" si="19">CONCATENATE(G149,G150,G151,G152,G153,G154)</f>
        <v>____  __  _____  ____</v>
      </c>
    </row>
    <row r="150" spans="1:9" ht="22.95" customHeight="1" x14ac:dyDescent="0.3">
      <c r="A150" s="41"/>
      <c r="B150" s="42"/>
      <c r="C150" s="43"/>
      <c r="D150" s="44"/>
      <c r="E150" s="45" t="s">
        <v>95</v>
      </c>
      <c r="F150" s="44" t="s">
        <v>16</v>
      </c>
      <c r="G150" s="79" t="s">
        <v>75</v>
      </c>
      <c r="H150" s="45"/>
      <c r="I150" s="46"/>
    </row>
    <row r="151" spans="1:9" ht="22.95" customHeight="1" x14ac:dyDescent="0.3">
      <c r="A151" s="41"/>
      <c r="B151" s="42"/>
      <c r="C151" s="43"/>
      <c r="D151" s="44"/>
      <c r="E151" s="45" t="s">
        <v>93</v>
      </c>
      <c r="F151" s="44" t="s">
        <v>17</v>
      </c>
      <c r="G151" s="79" t="s">
        <v>75</v>
      </c>
      <c r="H151" s="45" t="s">
        <v>81</v>
      </c>
      <c r="I151" s="46"/>
    </row>
    <row r="152" spans="1:9" ht="22.95" customHeight="1" x14ac:dyDescent="0.3">
      <c r="A152" s="41"/>
      <c r="B152" s="42"/>
      <c r="C152" s="43"/>
      <c r="D152" s="44" t="s">
        <v>131</v>
      </c>
      <c r="E152" s="45" t="s">
        <v>95</v>
      </c>
      <c r="F152" s="44" t="s">
        <v>18</v>
      </c>
      <c r="G152" s="88" t="s">
        <v>9</v>
      </c>
      <c r="H152" s="45"/>
      <c r="I152" s="46"/>
    </row>
    <row r="153" spans="1:9" ht="22.95" customHeight="1" x14ac:dyDescent="0.3">
      <c r="A153" s="41"/>
      <c r="B153" s="42"/>
      <c r="C153" s="43"/>
      <c r="D153" s="44" t="s">
        <v>132</v>
      </c>
      <c r="E153" s="45" t="s">
        <v>93</v>
      </c>
      <c r="F153" s="44" t="s">
        <v>19</v>
      </c>
      <c r="G153" s="88" t="s">
        <v>75</v>
      </c>
      <c r="H153" s="45"/>
      <c r="I153" s="46"/>
    </row>
    <row r="154" spans="1:9" ht="22.95" customHeight="1" thickBot="1" x14ac:dyDescent="0.35">
      <c r="A154" s="54"/>
      <c r="B154" s="55"/>
      <c r="C154" s="56"/>
      <c r="D154" s="57"/>
      <c r="E154" s="58" t="s">
        <v>94</v>
      </c>
      <c r="F154" s="57" t="s">
        <v>21</v>
      </c>
      <c r="G154" s="89" t="s">
        <v>9</v>
      </c>
      <c r="H154" s="58" t="s">
        <v>82</v>
      </c>
      <c r="I154" s="59"/>
    </row>
    <row r="155" spans="1:9" ht="22.95" customHeight="1" x14ac:dyDescent="0.3">
      <c r="A155" s="47"/>
      <c r="B155" s="48"/>
      <c r="C155" s="49"/>
      <c r="D155" s="50"/>
      <c r="E155" s="51"/>
      <c r="F155" s="50"/>
      <c r="G155" s="52"/>
      <c r="H155" s="51"/>
      <c r="I155" s="53"/>
    </row>
    <row r="156" spans="1:9" ht="22.95" customHeight="1" x14ac:dyDescent="0.3">
      <c r="A156" s="41">
        <v>23</v>
      </c>
      <c r="B156" s="44" t="s">
        <v>133</v>
      </c>
      <c r="C156" s="45"/>
      <c r="D156" s="44"/>
      <c r="E156" s="45" t="s">
        <v>95</v>
      </c>
      <c r="F156" s="44" t="s">
        <v>20</v>
      </c>
      <c r="G156" s="79" t="s">
        <v>9</v>
      </c>
      <c r="H156" s="45"/>
      <c r="I156" s="46" t="str">
        <f t="shared" ref="I156" si="20">CONCATENATE(G156,G157,G158,G159,G160,G161)</f>
        <v>____  __  __  __  __  _</v>
      </c>
    </row>
    <row r="157" spans="1:9" ht="22.95" customHeight="1" x14ac:dyDescent="0.3">
      <c r="A157" s="41"/>
      <c r="B157" s="42"/>
      <c r="C157" s="43"/>
      <c r="D157" s="44" t="s">
        <v>79</v>
      </c>
      <c r="E157" s="45" t="s">
        <v>96</v>
      </c>
      <c r="F157" s="44" t="s">
        <v>16</v>
      </c>
      <c r="G157" s="79" t="s">
        <v>75</v>
      </c>
      <c r="H157" s="45" t="s">
        <v>82</v>
      </c>
      <c r="I157" s="46"/>
    </row>
    <row r="158" spans="1:9" ht="22.95" customHeight="1" x14ac:dyDescent="0.3">
      <c r="A158" s="41"/>
      <c r="B158" s="42"/>
      <c r="C158" s="43"/>
      <c r="D158" s="44"/>
      <c r="E158" s="45" t="s">
        <v>84</v>
      </c>
      <c r="F158" s="44" t="s">
        <v>17</v>
      </c>
      <c r="G158" s="79" t="s">
        <v>75</v>
      </c>
      <c r="H158" s="45"/>
      <c r="I158" s="46"/>
    </row>
    <row r="159" spans="1:9" ht="22.95" customHeight="1" x14ac:dyDescent="0.3">
      <c r="A159" s="41"/>
      <c r="B159" s="42"/>
      <c r="C159" s="43"/>
      <c r="D159" s="44"/>
      <c r="E159" s="45" t="s">
        <v>95</v>
      </c>
      <c r="F159" s="44" t="s">
        <v>21</v>
      </c>
      <c r="G159" s="79" t="s">
        <v>75</v>
      </c>
      <c r="H159" s="45"/>
      <c r="I159" s="46"/>
    </row>
    <row r="160" spans="1:9" ht="22.95" customHeight="1" x14ac:dyDescent="0.3">
      <c r="A160" s="41"/>
      <c r="B160" s="42"/>
      <c r="C160" s="43"/>
      <c r="D160" s="44"/>
      <c r="E160" s="45" t="s">
        <v>94</v>
      </c>
      <c r="F160" s="44" t="s">
        <v>23</v>
      </c>
      <c r="G160" s="79" t="s">
        <v>75</v>
      </c>
      <c r="H160" s="45" t="s">
        <v>81</v>
      </c>
      <c r="I160" s="46"/>
    </row>
    <row r="161" spans="1:9" ht="22.95" customHeight="1" thickBot="1" x14ac:dyDescent="0.35">
      <c r="A161" s="54"/>
      <c r="B161" s="55"/>
      <c r="C161" s="56"/>
      <c r="D161" s="57"/>
      <c r="E161" s="58" t="s">
        <v>84</v>
      </c>
      <c r="F161" s="57" t="s">
        <v>25</v>
      </c>
      <c r="G161" s="80" t="s">
        <v>75</v>
      </c>
      <c r="H161" s="58"/>
      <c r="I161" s="59"/>
    </row>
    <row r="162" spans="1:9" ht="22.95" customHeight="1" x14ac:dyDescent="0.3">
      <c r="A162" s="47"/>
      <c r="B162" s="48"/>
      <c r="C162" s="49"/>
      <c r="D162" s="50"/>
      <c r="E162" s="51"/>
      <c r="F162" s="50"/>
      <c r="G162" s="52"/>
      <c r="H162" s="51"/>
      <c r="I162" s="53"/>
    </row>
    <row r="163" spans="1:9" ht="22.95" customHeight="1" x14ac:dyDescent="0.3">
      <c r="A163" s="41">
        <v>24</v>
      </c>
      <c r="B163" s="44" t="s">
        <v>108</v>
      </c>
      <c r="C163" s="45" t="s">
        <v>115</v>
      </c>
      <c r="D163" s="44"/>
      <c r="E163" s="45" t="s">
        <v>96</v>
      </c>
      <c r="F163" s="44" t="s">
        <v>27</v>
      </c>
      <c r="G163" s="79" t="s">
        <v>75</v>
      </c>
      <c r="H163" s="45"/>
      <c r="I163" s="46" t="str">
        <f t="shared" ref="I163" si="21">CONCATENATE(G163,G164,G165,G166,G167,G168)</f>
        <v>_  __  __  __  __  ____</v>
      </c>
    </row>
    <row r="164" spans="1:9" ht="22.95" customHeight="1" x14ac:dyDescent="0.3">
      <c r="A164" s="41"/>
      <c r="B164" s="42"/>
      <c r="C164" s="43"/>
      <c r="D164" s="44"/>
      <c r="E164" s="45" t="s">
        <v>95</v>
      </c>
      <c r="F164" s="44" t="s">
        <v>18</v>
      </c>
      <c r="G164" s="79" t="s">
        <v>75</v>
      </c>
      <c r="H164" s="45"/>
      <c r="I164" s="46"/>
    </row>
    <row r="165" spans="1:9" ht="22.95" customHeight="1" x14ac:dyDescent="0.3">
      <c r="A165" s="41"/>
      <c r="B165" s="42"/>
      <c r="C165" s="43"/>
      <c r="D165" s="44"/>
      <c r="E165" s="45" t="s">
        <v>93</v>
      </c>
      <c r="F165" s="44" t="s">
        <v>19</v>
      </c>
      <c r="G165" s="79" t="s">
        <v>75</v>
      </c>
      <c r="H165" s="45" t="s">
        <v>81</v>
      </c>
      <c r="I165" s="46"/>
    </row>
    <row r="166" spans="1:9" ht="22.95" customHeight="1" x14ac:dyDescent="0.3">
      <c r="A166" s="41"/>
      <c r="B166" s="42"/>
      <c r="C166" s="43"/>
      <c r="D166" s="44"/>
      <c r="E166" s="45" t="s">
        <v>93</v>
      </c>
      <c r="F166" s="44" t="s">
        <v>22</v>
      </c>
      <c r="G166" s="84" t="s">
        <v>75</v>
      </c>
      <c r="H166" s="45"/>
      <c r="I166" s="46"/>
    </row>
    <row r="167" spans="1:9" ht="22.95" customHeight="1" x14ac:dyDescent="0.3">
      <c r="A167" s="41"/>
      <c r="B167" s="42"/>
      <c r="C167" s="43"/>
      <c r="D167" s="44" t="s">
        <v>104</v>
      </c>
      <c r="E167" s="45" t="s">
        <v>94</v>
      </c>
      <c r="F167" s="44" t="s">
        <v>20</v>
      </c>
      <c r="G167" s="84" t="s">
        <v>75</v>
      </c>
      <c r="H167" s="45"/>
      <c r="I167" s="46"/>
    </row>
    <row r="168" spans="1:9" ht="22.95" customHeight="1" thickBot="1" x14ac:dyDescent="0.35">
      <c r="A168" s="54"/>
      <c r="B168" s="55"/>
      <c r="C168" s="56"/>
      <c r="D168" s="57"/>
      <c r="E168" s="58" t="s">
        <v>95</v>
      </c>
      <c r="F168" s="57" t="s">
        <v>16</v>
      </c>
      <c r="G168" s="85" t="s">
        <v>9</v>
      </c>
      <c r="H168" s="58" t="s">
        <v>82</v>
      </c>
      <c r="I168" s="59"/>
    </row>
    <row r="169" spans="1:9" ht="22.95" customHeight="1" x14ac:dyDescent="0.3">
      <c r="A169" s="47"/>
      <c r="B169" s="48"/>
      <c r="C169" s="49"/>
      <c r="D169" s="50"/>
      <c r="E169" s="51"/>
      <c r="F169" s="50"/>
      <c r="G169" s="52"/>
      <c r="H169" s="51"/>
      <c r="I169" s="53"/>
    </row>
    <row r="170" spans="1:9" ht="22.95" customHeight="1" x14ac:dyDescent="0.3">
      <c r="A170" s="41">
        <v>25</v>
      </c>
      <c r="B170" s="44" t="s">
        <v>134</v>
      </c>
      <c r="C170" s="45"/>
      <c r="D170" s="44"/>
      <c r="E170" s="45" t="s">
        <v>95</v>
      </c>
      <c r="F170" s="44" t="s">
        <v>17</v>
      </c>
      <c r="G170" s="82" t="s">
        <v>9</v>
      </c>
      <c r="H170" s="45"/>
      <c r="I170" s="46" t="str">
        <f t="shared" ref="I170" si="22">CONCATENATE(G170,G171,G172,G173,G174,G175)</f>
        <v>__________  __  ____</v>
      </c>
    </row>
    <row r="171" spans="1:9" ht="22.95" customHeight="1" x14ac:dyDescent="0.3">
      <c r="A171" s="41"/>
      <c r="B171" s="42"/>
      <c r="C171" s="43"/>
      <c r="D171" s="44"/>
      <c r="E171" s="45" t="s">
        <v>94</v>
      </c>
      <c r="F171" s="44" t="s">
        <v>26</v>
      </c>
      <c r="G171" s="82" t="s">
        <v>9</v>
      </c>
      <c r="H171" s="45"/>
      <c r="I171" s="46"/>
    </row>
    <row r="172" spans="1:9" ht="22.95" customHeight="1" x14ac:dyDescent="0.3">
      <c r="A172" s="41"/>
      <c r="B172" s="42"/>
      <c r="C172" s="43"/>
      <c r="D172" s="44"/>
      <c r="E172" s="45" t="s">
        <v>96</v>
      </c>
      <c r="F172" s="44" t="s">
        <v>24</v>
      </c>
      <c r="G172" s="82" t="s">
        <v>9</v>
      </c>
      <c r="H172" s="45" t="s">
        <v>82</v>
      </c>
      <c r="I172" s="46"/>
    </row>
    <row r="173" spans="1:9" ht="22.95" customHeight="1" x14ac:dyDescent="0.3">
      <c r="A173" s="41"/>
      <c r="B173" s="42"/>
      <c r="C173" s="43"/>
      <c r="D173" s="44"/>
      <c r="E173" s="45" t="s">
        <v>95</v>
      </c>
      <c r="F173" s="44" t="s">
        <v>22</v>
      </c>
      <c r="G173" s="84" t="s">
        <v>75</v>
      </c>
      <c r="H173" s="45"/>
      <c r="I173" s="46"/>
    </row>
    <row r="174" spans="1:9" ht="22.95" customHeight="1" x14ac:dyDescent="0.3">
      <c r="A174" s="41"/>
      <c r="B174" s="42"/>
      <c r="C174" s="43"/>
      <c r="D174" s="44"/>
      <c r="E174" s="45" t="s">
        <v>93</v>
      </c>
      <c r="F174" s="44" t="s">
        <v>20</v>
      </c>
      <c r="G174" s="84" t="s">
        <v>75</v>
      </c>
      <c r="H174" s="45"/>
      <c r="I174" s="46"/>
    </row>
    <row r="175" spans="1:9" ht="22.95" customHeight="1" thickBot="1" x14ac:dyDescent="0.35">
      <c r="A175" s="54"/>
      <c r="B175" s="55"/>
      <c r="C175" s="56"/>
      <c r="D175" s="57"/>
      <c r="E175" s="58" t="s">
        <v>84</v>
      </c>
      <c r="F175" s="57" t="s">
        <v>16</v>
      </c>
      <c r="G175" s="85" t="s">
        <v>9</v>
      </c>
      <c r="H175" s="58" t="s">
        <v>81</v>
      </c>
      <c r="I175" s="59"/>
    </row>
    <row r="176" spans="1:9" ht="22.95" customHeight="1" x14ac:dyDescent="0.3">
      <c r="A176" s="47"/>
      <c r="B176" s="48"/>
      <c r="C176" s="49"/>
      <c r="D176" s="74"/>
      <c r="E176" s="51"/>
      <c r="F176" s="78"/>
      <c r="G176" s="74"/>
      <c r="H176" s="51"/>
      <c r="I176" s="53"/>
    </row>
    <row r="177" spans="1:9" ht="22.95" customHeight="1" x14ac:dyDescent="0.3">
      <c r="A177" s="41">
        <v>26</v>
      </c>
      <c r="B177" s="44" t="s">
        <v>135</v>
      </c>
      <c r="C177" s="45"/>
      <c r="D177" s="44"/>
      <c r="E177" s="44" t="s">
        <v>94</v>
      </c>
      <c r="F177" s="45" t="s">
        <v>20</v>
      </c>
      <c r="G177" s="92" t="s">
        <v>9</v>
      </c>
      <c r="H177" s="45"/>
      <c r="I177" s="46" t="str">
        <f t="shared" ref="I177" si="23">CONCATENATE(G177,G178,G179,G180,G181,G182)</f>
        <v>____  __  __________</v>
      </c>
    </row>
    <row r="178" spans="1:9" ht="22.95" customHeight="1" x14ac:dyDescent="0.3">
      <c r="A178" s="41"/>
      <c r="B178" s="42"/>
      <c r="C178" s="43"/>
      <c r="D178" s="42"/>
      <c r="E178" s="44" t="s">
        <v>95</v>
      </c>
      <c r="F178" s="45" t="s">
        <v>16</v>
      </c>
      <c r="G178" s="92" t="s">
        <v>75</v>
      </c>
      <c r="H178" s="45" t="s">
        <v>81</v>
      </c>
      <c r="I178" s="46"/>
    </row>
    <row r="179" spans="1:9" ht="22.95" customHeight="1" x14ac:dyDescent="0.3">
      <c r="A179" s="41"/>
      <c r="B179" s="42"/>
      <c r="C179" s="43"/>
      <c r="D179" s="42"/>
      <c r="E179" s="44" t="s">
        <v>93</v>
      </c>
      <c r="F179" s="45" t="s">
        <v>17</v>
      </c>
      <c r="G179" s="92" t="s">
        <v>75</v>
      </c>
      <c r="H179" s="45"/>
      <c r="I179" s="46"/>
    </row>
    <row r="180" spans="1:9" ht="22.95" customHeight="1" x14ac:dyDescent="0.3">
      <c r="A180" s="41"/>
      <c r="B180" s="42"/>
      <c r="C180" s="43"/>
      <c r="D180" s="42" t="s">
        <v>131</v>
      </c>
      <c r="E180" s="44" t="s">
        <v>93</v>
      </c>
      <c r="F180" s="45" t="s">
        <v>22</v>
      </c>
      <c r="G180" s="90" t="s">
        <v>9</v>
      </c>
      <c r="H180" s="45"/>
      <c r="I180" s="46"/>
    </row>
    <row r="181" spans="1:9" ht="22.95" customHeight="1" x14ac:dyDescent="0.3">
      <c r="A181" s="41"/>
      <c r="B181" s="42"/>
      <c r="C181" s="43"/>
      <c r="D181" s="42" t="s">
        <v>132</v>
      </c>
      <c r="E181" s="44" t="s">
        <v>94</v>
      </c>
      <c r="F181" s="45" t="s">
        <v>20</v>
      </c>
      <c r="G181" s="90" t="s">
        <v>9</v>
      </c>
      <c r="H181" s="45" t="s">
        <v>82</v>
      </c>
      <c r="I181" s="46"/>
    </row>
    <row r="182" spans="1:9" ht="22.95" customHeight="1" thickBot="1" x14ac:dyDescent="0.35">
      <c r="A182" s="54"/>
      <c r="B182" s="55"/>
      <c r="C182" s="56"/>
      <c r="D182" s="55"/>
      <c r="E182" s="57" t="s">
        <v>95</v>
      </c>
      <c r="F182" s="58" t="s">
        <v>16</v>
      </c>
      <c r="G182" s="91" t="s">
        <v>9</v>
      </c>
      <c r="H182" s="58"/>
      <c r="I182" s="59"/>
    </row>
    <row r="183" spans="1:9" ht="22.95" customHeight="1" x14ac:dyDescent="0.3">
      <c r="A183" s="47"/>
      <c r="B183" s="48"/>
      <c r="C183" s="49"/>
      <c r="D183" s="74"/>
      <c r="E183" s="51"/>
      <c r="F183" s="50"/>
      <c r="G183" s="52"/>
      <c r="H183" s="51"/>
      <c r="I183" s="53"/>
    </row>
    <row r="184" spans="1:9" ht="22.95" customHeight="1" x14ac:dyDescent="0.3">
      <c r="A184" s="41">
        <v>27</v>
      </c>
      <c r="B184" s="44" t="s">
        <v>136</v>
      </c>
      <c r="C184" s="45" t="s">
        <v>103</v>
      </c>
      <c r="D184" s="40"/>
      <c r="E184" s="45" t="s">
        <v>93</v>
      </c>
      <c r="F184" s="44" t="s">
        <v>20</v>
      </c>
      <c r="G184" s="79" t="s">
        <v>9</v>
      </c>
      <c r="H184" s="45"/>
      <c r="I184" s="46" t="str">
        <f t="shared" ref="I184" si="24">CONCATENATE(G184,G185,G186,G187,G188,G189)</f>
        <v>____  __  __  __  ____</v>
      </c>
    </row>
    <row r="185" spans="1:9" ht="22.95" customHeight="1" x14ac:dyDescent="0.3">
      <c r="A185" s="41"/>
      <c r="B185" s="42"/>
      <c r="C185" s="43"/>
      <c r="D185" s="44" t="s">
        <v>126</v>
      </c>
      <c r="E185" s="45" t="s">
        <v>84</v>
      </c>
      <c r="F185" s="44" t="s">
        <v>16</v>
      </c>
      <c r="G185" s="79" t="s">
        <v>75</v>
      </c>
      <c r="H185" s="45"/>
      <c r="I185" s="46"/>
    </row>
    <row r="186" spans="1:9" ht="22.95" customHeight="1" x14ac:dyDescent="0.3">
      <c r="A186" s="41"/>
      <c r="B186" s="42"/>
      <c r="C186" s="43"/>
      <c r="D186" s="44"/>
      <c r="E186" s="45" t="s">
        <v>95</v>
      </c>
      <c r="F186" s="44" t="s">
        <v>17</v>
      </c>
      <c r="G186" s="79" t="s">
        <v>75</v>
      </c>
      <c r="H186" s="45" t="s">
        <v>82</v>
      </c>
      <c r="I186" s="46"/>
    </row>
    <row r="187" spans="1:9" ht="22.95" customHeight="1" x14ac:dyDescent="0.3">
      <c r="A187" s="41"/>
      <c r="B187" s="42"/>
      <c r="C187" s="43"/>
      <c r="D187" s="44" t="s">
        <v>111</v>
      </c>
      <c r="E187" s="45" t="s">
        <v>95</v>
      </c>
      <c r="F187" s="44" t="s">
        <v>22</v>
      </c>
      <c r="G187" s="84" t="s">
        <v>75</v>
      </c>
      <c r="H187" s="45"/>
      <c r="I187" s="46"/>
    </row>
    <row r="188" spans="1:9" ht="22.95" customHeight="1" x14ac:dyDescent="0.3">
      <c r="A188" s="41"/>
      <c r="B188" s="42"/>
      <c r="C188" s="43"/>
      <c r="D188" s="44"/>
      <c r="E188" s="45" t="s">
        <v>93</v>
      </c>
      <c r="F188" s="44" t="s">
        <v>20</v>
      </c>
      <c r="G188" s="84" t="s">
        <v>75</v>
      </c>
      <c r="H188" s="45"/>
      <c r="I188" s="46"/>
    </row>
    <row r="189" spans="1:9" ht="22.95" customHeight="1" thickBot="1" x14ac:dyDescent="0.35">
      <c r="A189" s="54"/>
      <c r="B189" s="55"/>
      <c r="C189" s="56"/>
      <c r="D189" s="57"/>
      <c r="E189" s="58" t="s">
        <v>84</v>
      </c>
      <c r="F189" s="57" t="s">
        <v>16</v>
      </c>
      <c r="G189" s="85" t="s">
        <v>9</v>
      </c>
      <c r="H189" s="58" t="s">
        <v>81</v>
      </c>
      <c r="I189" s="59"/>
    </row>
    <row r="190" spans="1:9" ht="22.95" customHeight="1" x14ac:dyDescent="0.3">
      <c r="A190" s="47"/>
      <c r="B190" s="48"/>
      <c r="C190" s="49"/>
      <c r="D190" s="50"/>
      <c r="E190" s="51"/>
      <c r="F190" s="50"/>
      <c r="G190" s="52"/>
      <c r="H190" s="51"/>
      <c r="I190" s="53"/>
    </row>
    <row r="191" spans="1:9" ht="22.95" customHeight="1" x14ac:dyDescent="0.3">
      <c r="A191" s="41">
        <v>28</v>
      </c>
      <c r="B191" s="44" t="s">
        <v>137</v>
      </c>
      <c r="C191" s="45" t="s">
        <v>103</v>
      </c>
      <c r="D191" s="44"/>
      <c r="E191" s="45" t="s">
        <v>95</v>
      </c>
      <c r="F191" s="44" t="s">
        <v>25</v>
      </c>
      <c r="G191" s="82" t="s">
        <v>75</v>
      </c>
      <c r="H191" s="45"/>
      <c r="I191" s="46" t="str">
        <f t="shared" ref="I191" si="25">CONCATENATE(G191,G192,G193,G194,G195,G196)</f>
        <v>_  ______________  _</v>
      </c>
    </row>
    <row r="192" spans="1:9" ht="22.95" customHeight="1" x14ac:dyDescent="0.3">
      <c r="A192" s="41"/>
      <c r="B192" s="42"/>
      <c r="C192" s="43"/>
      <c r="D192" s="44"/>
      <c r="E192" s="45" t="s">
        <v>94</v>
      </c>
      <c r="F192" s="44" t="s">
        <v>27</v>
      </c>
      <c r="G192" s="82" t="s">
        <v>9</v>
      </c>
      <c r="H192" s="45"/>
      <c r="I192" s="46"/>
    </row>
    <row r="193" spans="1:9" ht="22.95" customHeight="1" x14ac:dyDescent="0.3">
      <c r="A193" s="41"/>
      <c r="B193" s="42"/>
      <c r="C193" s="43"/>
      <c r="D193" s="44" t="s">
        <v>124</v>
      </c>
      <c r="E193" s="45" t="s">
        <v>84</v>
      </c>
      <c r="F193" s="44" t="s">
        <v>18</v>
      </c>
      <c r="G193" s="82" t="s">
        <v>9</v>
      </c>
      <c r="H193" s="45" t="s">
        <v>82</v>
      </c>
      <c r="I193" s="46"/>
    </row>
    <row r="194" spans="1:9" ht="22.95" customHeight="1" x14ac:dyDescent="0.3">
      <c r="A194" s="41"/>
      <c r="B194" s="42"/>
      <c r="C194" s="43"/>
      <c r="D194" s="44"/>
      <c r="E194" s="45" t="s">
        <v>94</v>
      </c>
      <c r="F194" s="44" t="s">
        <v>27</v>
      </c>
      <c r="G194" s="84" t="s">
        <v>9</v>
      </c>
      <c r="H194" s="45"/>
      <c r="I194" s="46"/>
    </row>
    <row r="195" spans="1:9" ht="22.95" customHeight="1" x14ac:dyDescent="0.3">
      <c r="A195" s="41"/>
      <c r="B195" s="42"/>
      <c r="C195" s="43"/>
      <c r="D195" s="44" t="s">
        <v>138</v>
      </c>
      <c r="E195" s="45" t="s">
        <v>84</v>
      </c>
      <c r="F195" s="44" t="s">
        <v>18</v>
      </c>
      <c r="G195" s="84" t="s">
        <v>9</v>
      </c>
      <c r="H195" s="45"/>
      <c r="I195" s="46"/>
    </row>
    <row r="196" spans="1:9" ht="22.95" customHeight="1" thickBot="1" x14ac:dyDescent="0.35">
      <c r="A196" s="54"/>
      <c r="B196" s="55"/>
      <c r="C196" s="56"/>
      <c r="D196" s="57"/>
      <c r="E196" s="58" t="s">
        <v>95</v>
      </c>
      <c r="F196" s="57" t="s">
        <v>19</v>
      </c>
      <c r="G196" s="85" t="s">
        <v>75</v>
      </c>
      <c r="H196" s="58" t="s">
        <v>81</v>
      </c>
      <c r="I196" s="59"/>
    </row>
    <row r="197" spans="1:9" ht="22.95" customHeight="1" x14ac:dyDescent="0.3">
      <c r="A197" s="47"/>
      <c r="B197" s="48"/>
      <c r="C197" s="49"/>
      <c r="D197" s="50"/>
      <c r="E197" s="51"/>
      <c r="F197" s="50"/>
      <c r="G197" s="52"/>
      <c r="H197" s="51"/>
      <c r="I197" s="53"/>
    </row>
    <row r="198" spans="1:9" ht="22.95" customHeight="1" x14ac:dyDescent="0.3">
      <c r="A198" s="41">
        <v>29</v>
      </c>
      <c r="B198" s="44" t="s">
        <v>139</v>
      </c>
      <c r="C198" s="45" t="s">
        <v>76</v>
      </c>
      <c r="D198" s="44"/>
      <c r="E198" s="45" t="s">
        <v>93</v>
      </c>
      <c r="F198" s="44" t="s">
        <v>16</v>
      </c>
      <c r="G198" s="86" t="s">
        <v>75</v>
      </c>
      <c r="H198" s="45" t="s">
        <v>82</v>
      </c>
      <c r="I198" s="46" t="str">
        <f t="shared" ref="I198" si="26">CONCATENATE(G198,G199,G200,G201,G202,G203)</f>
        <v>_  _____  __  _____  _</v>
      </c>
    </row>
    <row r="199" spans="1:9" ht="22.95" customHeight="1" x14ac:dyDescent="0.3">
      <c r="A199" s="41"/>
      <c r="B199" s="42"/>
      <c r="C199" s="43"/>
      <c r="D199" s="44"/>
      <c r="E199" s="45" t="s">
        <v>94</v>
      </c>
      <c r="F199" s="44" t="s">
        <v>17</v>
      </c>
      <c r="G199" s="86" t="s">
        <v>9</v>
      </c>
      <c r="H199" s="45"/>
      <c r="I199" s="46"/>
    </row>
    <row r="200" spans="1:9" ht="22.95" customHeight="1" x14ac:dyDescent="0.3">
      <c r="A200" s="41"/>
      <c r="B200" s="42"/>
      <c r="C200" s="43"/>
      <c r="D200" s="44"/>
      <c r="E200" s="45" t="s">
        <v>84</v>
      </c>
      <c r="F200" s="44" t="s">
        <v>26</v>
      </c>
      <c r="G200" s="86" t="s">
        <v>75</v>
      </c>
      <c r="H200" s="45"/>
      <c r="I200" s="46"/>
    </row>
    <row r="201" spans="1:9" ht="22.95" customHeight="1" x14ac:dyDescent="0.3">
      <c r="A201" s="41"/>
      <c r="B201" s="42"/>
      <c r="C201" s="43"/>
      <c r="D201" s="44"/>
      <c r="E201" s="45" t="s">
        <v>95</v>
      </c>
      <c r="F201" s="44" t="s">
        <v>24</v>
      </c>
      <c r="G201" s="86" t="s">
        <v>75</v>
      </c>
      <c r="H201" s="45" t="s">
        <v>81</v>
      </c>
      <c r="I201" s="46"/>
    </row>
    <row r="202" spans="1:9" ht="22.95" customHeight="1" x14ac:dyDescent="0.3">
      <c r="A202" s="41"/>
      <c r="B202" s="42"/>
      <c r="C202" s="43"/>
      <c r="D202" s="44"/>
      <c r="E202" s="45" t="s">
        <v>94</v>
      </c>
      <c r="F202" s="44" t="s">
        <v>22</v>
      </c>
      <c r="G202" s="86" t="s">
        <v>9</v>
      </c>
      <c r="H202" s="45"/>
      <c r="I202" s="46"/>
    </row>
    <row r="203" spans="1:9" ht="22.95" customHeight="1" thickBot="1" x14ac:dyDescent="0.35">
      <c r="A203" s="54"/>
      <c r="B203" s="55"/>
      <c r="C203" s="56"/>
      <c r="D203" s="57"/>
      <c r="E203" s="58" t="s">
        <v>96</v>
      </c>
      <c r="F203" s="57" t="s">
        <v>20</v>
      </c>
      <c r="G203" s="87" t="s">
        <v>75</v>
      </c>
      <c r="H203" s="58"/>
      <c r="I203" s="59"/>
    </row>
    <row r="204" spans="1:9" ht="22.95" customHeight="1" x14ac:dyDescent="0.3">
      <c r="A204" s="47"/>
      <c r="B204" s="48"/>
      <c r="C204" s="49"/>
      <c r="D204" s="50"/>
      <c r="E204" s="51"/>
      <c r="F204" s="50"/>
      <c r="G204" s="52"/>
      <c r="H204" s="51"/>
      <c r="I204" s="53"/>
    </row>
    <row r="205" spans="1:9" ht="22.95" customHeight="1" x14ac:dyDescent="0.3">
      <c r="A205" s="41">
        <v>30</v>
      </c>
      <c r="B205" s="44" t="s">
        <v>140</v>
      </c>
      <c r="C205" s="45" t="s">
        <v>76</v>
      </c>
      <c r="D205" s="44"/>
      <c r="E205" s="45" t="s">
        <v>93</v>
      </c>
      <c r="F205" s="44" t="s">
        <v>23</v>
      </c>
      <c r="G205" s="88" t="s">
        <v>9</v>
      </c>
      <c r="H205" s="45" t="s">
        <v>82</v>
      </c>
      <c r="I205" s="46" t="str">
        <f t="shared" ref="I205" si="27">CONCATENATE(G205,G206,G207,G208,G209,G210)</f>
        <v>____  ________  ____</v>
      </c>
    </row>
    <row r="206" spans="1:9" ht="22.95" customHeight="1" x14ac:dyDescent="0.3">
      <c r="A206" s="41"/>
      <c r="B206" s="42"/>
      <c r="C206" s="43"/>
      <c r="D206" s="44"/>
      <c r="E206" s="45" t="s">
        <v>96</v>
      </c>
      <c r="F206" s="44" t="s">
        <v>25</v>
      </c>
      <c r="G206" s="88" t="s">
        <v>75</v>
      </c>
      <c r="H206" s="45"/>
      <c r="I206" s="46"/>
    </row>
    <row r="207" spans="1:9" ht="22.95" customHeight="1" x14ac:dyDescent="0.3">
      <c r="A207" s="41"/>
      <c r="B207" s="42"/>
      <c r="C207" s="43"/>
      <c r="D207" s="44"/>
      <c r="E207" s="45" t="s">
        <v>95</v>
      </c>
      <c r="F207" s="44" t="s">
        <v>27</v>
      </c>
      <c r="G207" s="88" t="s">
        <v>9</v>
      </c>
      <c r="H207" s="45"/>
      <c r="I207" s="46"/>
    </row>
    <row r="208" spans="1:9" ht="22.95" customHeight="1" x14ac:dyDescent="0.3">
      <c r="A208" s="41"/>
      <c r="B208" s="42"/>
      <c r="C208" s="43"/>
      <c r="D208" s="44"/>
      <c r="E208" s="45" t="s">
        <v>94</v>
      </c>
      <c r="F208" s="44" t="s">
        <v>18</v>
      </c>
      <c r="G208" s="88" t="s">
        <v>9</v>
      </c>
      <c r="H208" s="45" t="s">
        <v>81</v>
      </c>
      <c r="I208" s="46"/>
    </row>
    <row r="209" spans="1:9" ht="22.95" customHeight="1" x14ac:dyDescent="0.3">
      <c r="A209" s="41"/>
      <c r="B209" s="42"/>
      <c r="C209" s="43"/>
      <c r="D209" s="44"/>
      <c r="E209" s="45" t="s">
        <v>96</v>
      </c>
      <c r="F209" s="44" t="s">
        <v>19</v>
      </c>
      <c r="G209" s="88" t="s">
        <v>75</v>
      </c>
      <c r="H209" s="45"/>
      <c r="I209" s="46"/>
    </row>
    <row r="210" spans="1:9" ht="22.95" customHeight="1" thickBot="1" x14ac:dyDescent="0.35">
      <c r="A210" s="54"/>
      <c r="B210" s="55"/>
      <c r="C210" s="56"/>
      <c r="D210" s="57"/>
      <c r="E210" s="58" t="s">
        <v>84</v>
      </c>
      <c r="F210" s="57" t="s">
        <v>21</v>
      </c>
      <c r="G210" s="89" t="s">
        <v>9</v>
      </c>
      <c r="H210" s="58"/>
      <c r="I210" s="59"/>
    </row>
    <row r="211" spans="1:9" ht="22.95" customHeight="1" x14ac:dyDescent="0.3">
      <c r="A211" s="47"/>
      <c r="B211" s="48"/>
      <c r="C211" s="49"/>
      <c r="D211" s="50"/>
      <c r="E211" s="51"/>
      <c r="F211" s="50"/>
      <c r="G211" s="52"/>
      <c r="H211" s="51"/>
      <c r="I211" s="53"/>
    </row>
    <row r="212" spans="1:9" ht="22.95" customHeight="1" x14ac:dyDescent="0.3">
      <c r="A212" s="41">
        <v>31</v>
      </c>
      <c r="B212" s="44" t="s">
        <v>141</v>
      </c>
      <c r="C212" s="45"/>
      <c r="D212" s="44"/>
      <c r="E212" s="45" t="s">
        <v>84</v>
      </c>
      <c r="F212" s="44" t="s">
        <v>25</v>
      </c>
      <c r="G212" s="82" t="s">
        <v>75</v>
      </c>
      <c r="H212" s="45" t="s">
        <v>81</v>
      </c>
      <c r="I212" s="46" t="str">
        <f t="shared" ref="I212" si="28">CONCATENATE(G212,G213,G214,G215,G216,G217)</f>
        <v>_  ___________  __  _</v>
      </c>
    </row>
    <row r="213" spans="1:9" ht="22.95" customHeight="1" x14ac:dyDescent="0.3">
      <c r="A213" s="41"/>
      <c r="B213" s="42"/>
      <c r="C213" s="43"/>
      <c r="D213" s="44"/>
      <c r="E213" s="45" t="s">
        <v>93</v>
      </c>
      <c r="F213" s="44" t="s">
        <v>27</v>
      </c>
      <c r="G213" s="82" t="s">
        <v>9</v>
      </c>
      <c r="H213" s="45"/>
      <c r="I213" s="46"/>
    </row>
    <row r="214" spans="1:9" ht="22.95" customHeight="1" x14ac:dyDescent="0.3">
      <c r="A214" s="41"/>
      <c r="B214" s="42"/>
      <c r="C214" s="43"/>
      <c r="D214" s="44"/>
      <c r="E214" s="45" t="s">
        <v>96</v>
      </c>
      <c r="F214" s="44" t="s">
        <v>18</v>
      </c>
      <c r="G214" s="82" t="s">
        <v>9</v>
      </c>
      <c r="H214" s="45"/>
      <c r="I214" s="46"/>
    </row>
    <row r="215" spans="1:9" ht="22.95" customHeight="1" x14ac:dyDescent="0.3">
      <c r="A215" s="41"/>
      <c r="B215" s="42"/>
      <c r="C215" s="43"/>
      <c r="D215" s="44"/>
      <c r="E215" s="45" t="s">
        <v>93</v>
      </c>
      <c r="F215" s="44" t="s">
        <v>26</v>
      </c>
      <c r="G215" s="79" t="s">
        <v>9</v>
      </c>
      <c r="H215" s="45" t="s">
        <v>82</v>
      </c>
      <c r="I215" s="46"/>
    </row>
    <row r="216" spans="1:9" ht="22.95" customHeight="1" x14ac:dyDescent="0.3">
      <c r="A216" s="41"/>
      <c r="B216" s="42"/>
      <c r="C216" s="43"/>
      <c r="D216" s="44" t="s">
        <v>120</v>
      </c>
      <c r="E216" s="45" t="s">
        <v>94</v>
      </c>
      <c r="F216" s="44" t="s">
        <v>24</v>
      </c>
      <c r="G216" s="79" t="s">
        <v>75</v>
      </c>
      <c r="H216" s="45"/>
      <c r="I216" s="46"/>
    </row>
    <row r="217" spans="1:9" ht="22.95" customHeight="1" thickBot="1" x14ac:dyDescent="0.35">
      <c r="A217" s="54"/>
      <c r="B217" s="55"/>
      <c r="C217" s="56"/>
      <c r="D217" s="57"/>
      <c r="E217" s="58" t="s">
        <v>84</v>
      </c>
      <c r="F217" s="57" t="s">
        <v>22</v>
      </c>
      <c r="G217" s="80" t="s">
        <v>75</v>
      </c>
      <c r="H217" s="58"/>
      <c r="I217" s="59"/>
    </row>
    <row r="218" spans="1:9" ht="22.95" customHeight="1" x14ac:dyDescent="0.3">
      <c r="A218" s="47"/>
      <c r="B218" s="48"/>
      <c r="C218" s="49"/>
      <c r="D218" s="50"/>
      <c r="E218" s="51"/>
      <c r="F218" s="50"/>
      <c r="G218" s="52"/>
      <c r="H218" s="51"/>
      <c r="I218" s="53"/>
    </row>
    <row r="219" spans="1:9" ht="22.95" customHeight="1" x14ac:dyDescent="0.3">
      <c r="A219" s="41">
        <v>32</v>
      </c>
      <c r="B219" s="44" t="s">
        <v>142</v>
      </c>
      <c r="C219" s="45"/>
      <c r="D219" s="44"/>
      <c r="E219" s="45" t="s">
        <v>95</v>
      </c>
      <c r="F219" s="44" t="s">
        <v>17</v>
      </c>
      <c r="G219" s="84" t="s">
        <v>75</v>
      </c>
      <c r="H219" s="45" t="s">
        <v>81</v>
      </c>
      <c r="I219" s="46" t="str">
        <f t="shared" ref="I219" si="29">CONCATENATE(G219,G220,G221,G222,G223,G224)</f>
        <v>_  __  ___________  _</v>
      </c>
    </row>
    <row r="220" spans="1:9" ht="22.95" customHeight="1" x14ac:dyDescent="0.3">
      <c r="A220" s="41"/>
      <c r="B220" s="42"/>
      <c r="C220" s="43"/>
      <c r="D220" s="44"/>
      <c r="E220" s="45" t="s">
        <v>94</v>
      </c>
      <c r="F220" s="44" t="s">
        <v>26</v>
      </c>
      <c r="G220" s="84" t="s">
        <v>75</v>
      </c>
      <c r="H220" s="45"/>
      <c r="I220" s="46"/>
    </row>
    <row r="221" spans="1:9" ht="22.95" customHeight="1" x14ac:dyDescent="0.3">
      <c r="A221" s="41"/>
      <c r="B221" s="42"/>
      <c r="C221" s="43"/>
      <c r="D221" s="44"/>
      <c r="E221" s="45" t="s">
        <v>96</v>
      </c>
      <c r="F221" s="44" t="s">
        <v>24</v>
      </c>
      <c r="G221" s="84" t="s">
        <v>9</v>
      </c>
      <c r="H221" s="45"/>
      <c r="I221" s="46"/>
    </row>
    <row r="222" spans="1:9" ht="22.95" customHeight="1" x14ac:dyDescent="0.3">
      <c r="A222" s="41"/>
      <c r="B222" s="42"/>
      <c r="C222" s="43"/>
      <c r="D222" s="44"/>
      <c r="E222" s="45" t="s">
        <v>94</v>
      </c>
      <c r="F222" s="44" t="s">
        <v>27</v>
      </c>
      <c r="G222" s="84" t="s">
        <v>9</v>
      </c>
      <c r="H222" s="45" t="s">
        <v>82</v>
      </c>
      <c r="I222" s="46"/>
    </row>
    <row r="223" spans="1:9" ht="22.95" customHeight="1" x14ac:dyDescent="0.3">
      <c r="A223" s="41"/>
      <c r="B223" s="42"/>
      <c r="C223" s="43"/>
      <c r="D223" s="44" t="s">
        <v>138</v>
      </c>
      <c r="E223" s="45" t="s">
        <v>84</v>
      </c>
      <c r="F223" s="44" t="s">
        <v>18</v>
      </c>
      <c r="G223" s="84" t="s">
        <v>9</v>
      </c>
      <c r="H223" s="45"/>
      <c r="I223" s="46"/>
    </row>
    <row r="224" spans="1:9" ht="22.95" customHeight="1" thickBot="1" x14ac:dyDescent="0.35">
      <c r="A224" s="54"/>
      <c r="B224" s="55"/>
      <c r="C224" s="56"/>
      <c r="D224" s="57"/>
      <c r="E224" s="58" t="s">
        <v>95</v>
      </c>
      <c r="F224" s="57" t="s">
        <v>19</v>
      </c>
      <c r="G224" s="85" t="s">
        <v>75</v>
      </c>
      <c r="H224" s="58"/>
      <c r="I224" s="59"/>
    </row>
    <row r="225" spans="1:9" ht="22.95" customHeight="1" x14ac:dyDescent="0.3">
      <c r="A225" s="47"/>
      <c r="B225" s="48"/>
      <c r="C225" s="49"/>
      <c r="D225" s="50"/>
      <c r="E225" s="51"/>
      <c r="F225" s="50"/>
      <c r="G225" s="52"/>
      <c r="H225" s="51"/>
      <c r="I225" s="53"/>
    </row>
    <row r="226" spans="1:9" ht="22.95" customHeight="1" x14ac:dyDescent="0.3">
      <c r="A226" s="41">
        <v>33</v>
      </c>
      <c r="B226" s="44" t="s">
        <v>143</v>
      </c>
      <c r="C226" s="45"/>
      <c r="D226" s="44"/>
      <c r="E226" s="45" t="s">
        <v>84</v>
      </c>
      <c r="F226" s="44" t="s">
        <v>17</v>
      </c>
      <c r="G226" s="82" t="s">
        <v>9</v>
      </c>
      <c r="H226" s="45"/>
      <c r="I226" s="46" t="str">
        <f t="shared" ref="I226" si="30">CONCATENATE(G226,G227,G228,G229,G230,G231)</f>
        <v>_____________  __  _</v>
      </c>
    </row>
    <row r="227" spans="1:9" ht="22.95" customHeight="1" x14ac:dyDescent="0.3">
      <c r="A227" s="41"/>
      <c r="B227" s="42"/>
      <c r="C227" s="43"/>
      <c r="D227" s="44"/>
      <c r="E227" s="45" t="s">
        <v>93</v>
      </c>
      <c r="F227" s="44" t="s">
        <v>26</v>
      </c>
      <c r="G227" s="82" t="s">
        <v>9</v>
      </c>
      <c r="H227" s="45" t="s">
        <v>81</v>
      </c>
      <c r="I227" s="46"/>
    </row>
    <row r="228" spans="1:9" ht="22.95" customHeight="1" x14ac:dyDescent="0.3">
      <c r="A228" s="41"/>
      <c r="B228" s="42"/>
      <c r="C228" s="43"/>
      <c r="D228" s="44"/>
      <c r="E228" s="45" t="s">
        <v>94</v>
      </c>
      <c r="F228" s="44" t="s">
        <v>24</v>
      </c>
      <c r="G228" s="82" t="s">
        <v>9</v>
      </c>
      <c r="H228" s="45"/>
      <c r="I228" s="46"/>
    </row>
    <row r="229" spans="1:9" ht="22.95" customHeight="1" x14ac:dyDescent="0.3">
      <c r="A229" s="41"/>
      <c r="B229" s="42"/>
      <c r="C229" s="43"/>
      <c r="D229" s="44"/>
      <c r="E229" s="45" t="s">
        <v>93</v>
      </c>
      <c r="F229" s="44" t="s">
        <v>26</v>
      </c>
      <c r="G229" s="79" t="s">
        <v>9</v>
      </c>
      <c r="H229" s="45"/>
      <c r="I229" s="46"/>
    </row>
    <row r="230" spans="1:9" ht="22.95" customHeight="1" x14ac:dyDescent="0.3">
      <c r="A230" s="41"/>
      <c r="B230" s="42"/>
      <c r="C230" s="43"/>
      <c r="D230" s="44" t="s">
        <v>144</v>
      </c>
      <c r="E230" s="45" t="s">
        <v>94</v>
      </c>
      <c r="F230" s="44" t="s">
        <v>24</v>
      </c>
      <c r="G230" s="79" t="s">
        <v>75</v>
      </c>
      <c r="H230" s="45" t="s">
        <v>82</v>
      </c>
      <c r="I230" s="46"/>
    </row>
    <row r="231" spans="1:9" ht="22.95" customHeight="1" thickBot="1" x14ac:dyDescent="0.35">
      <c r="A231" s="54"/>
      <c r="B231" s="55"/>
      <c r="C231" s="56"/>
      <c r="D231" s="57" t="s">
        <v>78</v>
      </c>
      <c r="E231" s="58" t="s">
        <v>84</v>
      </c>
      <c r="F231" s="57" t="s">
        <v>22</v>
      </c>
      <c r="G231" s="80" t="s">
        <v>75</v>
      </c>
      <c r="H231" s="58"/>
      <c r="I231" s="59"/>
    </row>
    <row r="232" spans="1:9" ht="22.95" customHeight="1" x14ac:dyDescent="0.3">
      <c r="A232" s="47"/>
      <c r="B232" s="48"/>
      <c r="C232" s="49"/>
      <c r="D232" s="50"/>
      <c r="E232" s="51"/>
      <c r="F232" s="50"/>
      <c r="G232" s="52"/>
      <c r="H232" s="51"/>
      <c r="I232" s="53"/>
    </row>
    <row r="233" spans="1:9" ht="22.95" customHeight="1" x14ac:dyDescent="0.3">
      <c r="A233" s="41">
        <v>34</v>
      </c>
      <c r="B233" s="44" t="s">
        <v>145</v>
      </c>
      <c r="C233" s="45" t="s">
        <v>76</v>
      </c>
      <c r="D233" s="44"/>
      <c r="E233" s="45" t="s">
        <v>93</v>
      </c>
      <c r="F233" s="44" t="s">
        <v>17</v>
      </c>
      <c r="G233" s="84" t="s">
        <v>75</v>
      </c>
      <c r="H233" s="45"/>
      <c r="I233" s="46" t="str">
        <f t="shared" ref="I233" si="31">CONCATENATE(G233,G234,G235,G236,G237,G238)</f>
        <v>_  __  _____________</v>
      </c>
    </row>
    <row r="234" spans="1:9" ht="22.95" customHeight="1" x14ac:dyDescent="0.3">
      <c r="A234" s="41"/>
      <c r="B234" s="42"/>
      <c r="C234" s="43"/>
      <c r="D234" s="44"/>
      <c r="E234" s="45" t="s">
        <v>96</v>
      </c>
      <c r="F234" s="44" t="s">
        <v>26</v>
      </c>
      <c r="G234" s="84" t="s">
        <v>75</v>
      </c>
      <c r="H234" s="45"/>
      <c r="I234" s="46"/>
    </row>
    <row r="235" spans="1:9" ht="22.95" customHeight="1" x14ac:dyDescent="0.3">
      <c r="A235" s="41"/>
      <c r="B235" s="42"/>
      <c r="C235" s="43"/>
      <c r="D235" s="44"/>
      <c r="E235" s="45" t="s">
        <v>84</v>
      </c>
      <c r="F235" s="44" t="s">
        <v>24</v>
      </c>
      <c r="G235" s="84" t="s">
        <v>9</v>
      </c>
      <c r="H235" s="45" t="s">
        <v>82</v>
      </c>
      <c r="I235" s="46"/>
    </row>
    <row r="236" spans="1:9" ht="22.95" customHeight="1" x14ac:dyDescent="0.3">
      <c r="A236" s="41"/>
      <c r="B236" s="42"/>
      <c r="C236" s="43"/>
      <c r="D236" s="44"/>
      <c r="E236" s="45" t="s">
        <v>93</v>
      </c>
      <c r="F236" s="44" t="s">
        <v>22</v>
      </c>
      <c r="G236" s="82" t="s">
        <v>9</v>
      </c>
      <c r="H236" s="45"/>
      <c r="I236" s="46"/>
    </row>
    <row r="237" spans="1:9" ht="22.95" customHeight="1" x14ac:dyDescent="0.3">
      <c r="A237" s="41"/>
      <c r="B237" s="42"/>
      <c r="C237" s="43"/>
      <c r="D237" s="44"/>
      <c r="E237" s="45" t="s">
        <v>94</v>
      </c>
      <c r="F237" s="44" t="s">
        <v>20</v>
      </c>
      <c r="G237" s="82" t="s">
        <v>9</v>
      </c>
      <c r="H237" s="45"/>
      <c r="I237" s="46"/>
    </row>
    <row r="238" spans="1:9" ht="22.95" customHeight="1" thickBot="1" x14ac:dyDescent="0.35">
      <c r="A238" s="54"/>
      <c r="B238" s="55"/>
      <c r="C238" s="56"/>
      <c r="D238" s="57"/>
      <c r="E238" s="58" t="s">
        <v>95</v>
      </c>
      <c r="F238" s="57" t="s">
        <v>16</v>
      </c>
      <c r="G238" s="83" t="s">
        <v>9</v>
      </c>
      <c r="H238" s="58" t="s">
        <v>81</v>
      </c>
      <c r="I238" s="59"/>
    </row>
    <row r="239" spans="1:9" ht="22.95" customHeight="1" x14ac:dyDescent="0.3">
      <c r="A239" s="47"/>
      <c r="B239" s="48"/>
      <c r="C239" s="49"/>
      <c r="D239" s="50"/>
      <c r="E239" s="51"/>
      <c r="F239" s="50"/>
      <c r="G239" s="52"/>
      <c r="H239" s="51"/>
      <c r="I239" s="53"/>
    </row>
    <row r="240" spans="1:9" ht="22.95" customHeight="1" x14ac:dyDescent="0.3">
      <c r="A240" s="41">
        <v>35</v>
      </c>
      <c r="B240" s="44" t="s">
        <v>146</v>
      </c>
      <c r="C240" s="45" t="s">
        <v>103</v>
      </c>
      <c r="D240" s="44"/>
      <c r="E240" s="45" t="s">
        <v>94</v>
      </c>
      <c r="F240" s="44" t="s">
        <v>23</v>
      </c>
      <c r="G240" s="88" t="s">
        <v>9</v>
      </c>
      <c r="H240" s="45"/>
      <c r="I240" s="46" t="str">
        <f t="shared" ref="I240" si="32">CONCATENATE(G240,G241,G242,G243,G244,G245)</f>
        <v>____  _____  __  __  _</v>
      </c>
    </row>
    <row r="241" spans="1:9" ht="22.95" customHeight="1" x14ac:dyDescent="0.3">
      <c r="A241" s="41"/>
      <c r="B241" s="42"/>
      <c r="C241" s="43"/>
      <c r="D241" s="44"/>
      <c r="E241" s="45" t="s">
        <v>84</v>
      </c>
      <c r="F241" s="44" t="s">
        <v>25</v>
      </c>
      <c r="G241" s="88" t="s">
        <v>75</v>
      </c>
      <c r="H241" s="45"/>
      <c r="I241" s="46"/>
    </row>
    <row r="242" spans="1:9" ht="22.95" customHeight="1" x14ac:dyDescent="0.3">
      <c r="A242" s="41"/>
      <c r="B242" s="42"/>
      <c r="C242" s="43"/>
      <c r="D242" s="44"/>
      <c r="E242" s="45" t="s">
        <v>93</v>
      </c>
      <c r="F242" s="44" t="s">
        <v>27</v>
      </c>
      <c r="G242" s="88" t="s">
        <v>9</v>
      </c>
      <c r="H242" s="45" t="s">
        <v>82</v>
      </c>
      <c r="I242" s="46"/>
    </row>
    <row r="243" spans="1:9" ht="22.95" customHeight="1" x14ac:dyDescent="0.3">
      <c r="A243" s="41"/>
      <c r="B243" s="42"/>
      <c r="C243" s="43"/>
      <c r="D243" s="44"/>
      <c r="E243" s="45" t="s">
        <v>95</v>
      </c>
      <c r="F243" s="44" t="s">
        <v>21</v>
      </c>
      <c r="G243" s="79" t="s">
        <v>75</v>
      </c>
      <c r="H243" s="45"/>
      <c r="I243" s="46"/>
    </row>
    <row r="244" spans="1:9" ht="22.95" customHeight="1" x14ac:dyDescent="0.3">
      <c r="A244" s="41"/>
      <c r="B244" s="42"/>
      <c r="C244" s="43"/>
      <c r="D244" s="44"/>
      <c r="E244" s="45" t="s">
        <v>94</v>
      </c>
      <c r="F244" s="44" t="s">
        <v>23</v>
      </c>
      <c r="G244" s="79" t="s">
        <v>75</v>
      </c>
      <c r="H244" s="45"/>
      <c r="I244" s="46"/>
    </row>
    <row r="245" spans="1:9" ht="22.95" customHeight="1" thickBot="1" x14ac:dyDescent="0.35">
      <c r="A245" s="54"/>
      <c r="B245" s="55"/>
      <c r="C245" s="56"/>
      <c r="D245" s="57" t="s">
        <v>78</v>
      </c>
      <c r="E245" s="58" t="s">
        <v>84</v>
      </c>
      <c r="F245" s="57" t="s">
        <v>25</v>
      </c>
      <c r="G245" s="80" t="s">
        <v>75</v>
      </c>
      <c r="H245" s="58" t="s">
        <v>81</v>
      </c>
      <c r="I245" s="59"/>
    </row>
    <row r="246" spans="1:9" ht="22.95" customHeight="1" x14ac:dyDescent="0.3">
      <c r="A246" s="47"/>
      <c r="B246" s="48"/>
      <c r="C246" s="49"/>
      <c r="D246" s="50"/>
      <c r="E246" s="51"/>
      <c r="F246" s="50"/>
      <c r="G246" s="52"/>
      <c r="H246" s="51"/>
      <c r="I246" s="53"/>
    </row>
    <row r="247" spans="1:9" ht="22.95" customHeight="1" x14ac:dyDescent="0.3">
      <c r="A247" s="41">
        <v>36</v>
      </c>
      <c r="B247" s="44" t="s">
        <v>147</v>
      </c>
      <c r="C247" s="45" t="s">
        <v>103</v>
      </c>
      <c r="D247" s="44"/>
      <c r="E247" s="45" t="s">
        <v>84</v>
      </c>
      <c r="F247" s="44" t="s">
        <v>27</v>
      </c>
      <c r="G247" s="79" t="s">
        <v>75</v>
      </c>
      <c r="H247" s="45"/>
      <c r="I247" s="46" t="str">
        <f t="shared" ref="I247" si="33">CONCATENATE(G247,G248,G249,G250,G251,G252)</f>
        <v>_  __  __  _____  ____</v>
      </c>
    </row>
    <row r="248" spans="1:9" ht="22.95" customHeight="1" x14ac:dyDescent="0.3">
      <c r="A248" s="41"/>
      <c r="B248" s="42"/>
      <c r="C248" s="43"/>
      <c r="D248" s="44"/>
      <c r="E248" s="45" t="s">
        <v>93</v>
      </c>
      <c r="F248" s="44" t="s">
        <v>18</v>
      </c>
      <c r="G248" s="79" t="s">
        <v>75</v>
      </c>
      <c r="H248" s="45"/>
      <c r="I248" s="46"/>
    </row>
    <row r="249" spans="1:9" ht="22.95" customHeight="1" x14ac:dyDescent="0.3">
      <c r="A249" s="41"/>
      <c r="B249" s="42"/>
      <c r="C249" s="43"/>
      <c r="D249" s="44"/>
      <c r="E249" s="45" t="s">
        <v>94</v>
      </c>
      <c r="F249" s="44" t="s">
        <v>19</v>
      </c>
      <c r="G249" s="79" t="s">
        <v>75</v>
      </c>
      <c r="H249" s="45" t="s">
        <v>82</v>
      </c>
      <c r="I249" s="46"/>
    </row>
    <row r="250" spans="1:9" ht="22.95" customHeight="1" x14ac:dyDescent="0.3">
      <c r="A250" s="41"/>
      <c r="B250" s="42"/>
      <c r="C250" s="43"/>
      <c r="D250" s="44" t="s">
        <v>99</v>
      </c>
      <c r="E250" s="45" t="s">
        <v>93</v>
      </c>
      <c r="F250" s="44" t="s">
        <v>18</v>
      </c>
      <c r="G250" s="88" t="s">
        <v>9</v>
      </c>
      <c r="H250" s="45"/>
      <c r="I250" s="46"/>
    </row>
    <row r="251" spans="1:9" ht="22.95" customHeight="1" x14ac:dyDescent="0.3">
      <c r="A251" s="41"/>
      <c r="B251" s="42"/>
      <c r="C251" s="43"/>
      <c r="D251" s="44"/>
      <c r="E251" s="45" t="s">
        <v>94</v>
      </c>
      <c r="F251" s="44" t="s">
        <v>19</v>
      </c>
      <c r="G251" s="88" t="s">
        <v>75</v>
      </c>
      <c r="H251" s="45"/>
      <c r="I251" s="46"/>
    </row>
    <row r="252" spans="1:9" ht="22.95" customHeight="1" thickBot="1" x14ac:dyDescent="0.35">
      <c r="A252" s="54"/>
      <c r="B252" s="55"/>
      <c r="C252" s="56"/>
      <c r="D252" s="57"/>
      <c r="E252" s="58" t="s">
        <v>96</v>
      </c>
      <c r="F252" s="57" t="s">
        <v>21</v>
      </c>
      <c r="G252" s="89" t="s">
        <v>9</v>
      </c>
      <c r="H252" s="58" t="s">
        <v>81</v>
      </c>
      <c r="I252" s="59"/>
    </row>
    <row r="253" spans="1:9" ht="22.95" customHeight="1" x14ac:dyDescent="0.3">
      <c r="A253" s="47"/>
      <c r="B253" s="48"/>
      <c r="C253" s="49"/>
      <c r="D253" s="50"/>
      <c r="E253" s="51"/>
      <c r="F253" s="50"/>
      <c r="G253" s="52"/>
      <c r="H253" s="51"/>
      <c r="I253" s="53"/>
    </row>
    <row r="254" spans="1:9" ht="22.95" customHeight="1" x14ac:dyDescent="0.3">
      <c r="A254" s="41">
        <v>37</v>
      </c>
      <c r="B254" s="44" t="s">
        <v>148</v>
      </c>
      <c r="C254" s="45"/>
      <c r="D254" s="44"/>
      <c r="E254" s="45" t="s">
        <v>93</v>
      </c>
      <c r="F254" s="44" t="s">
        <v>21</v>
      </c>
      <c r="G254" s="84" t="s">
        <v>9</v>
      </c>
      <c r="H254" s="45"/>
      <c r="I254" s="46" t="str">
        <f t="shared" ref="I254" si="34">CONCATENATE(G254,G255,G256,G257,G258,G259)</f>
        <v>_______  _____  ____</v>
      </c>
    </row>
    <row r="255" spans="1:9" ht="22.95" customHeight="1" x14ac:dyDescent="0.3">
      <c r="A255" s="41"/>
      <c r="B255" s="42"/>
      <c r="C255" s="43"/>
      <c r="D255" s="44"/>
      <c r="E255" s="45" t="s">
        <v>96</v>
      </c>
      <c r="F255" s="44" t="s">
        <v>23</v>
      </c>
      <c r="G255" s="84" t="s">
        <v>9</v>
      </c>
      <c r="H255" s="45" t="s">
        <v>81</v>
      </c>
      <c r="I255" s="46"/>
    </row>
    <row r="256" spans="1:9" ht="22.95" customHeight="1" x14ac:dyDescent="0.3">
      <c r="A256" s="41"/>
      <c r="B256" s="42"/>
      <c r="C256" s="43"/>
      <c r="D256" s="44"/>
      <c r="E256" s="45" t="s">
        <v>95</v>
      </c>
      <c r="F256" s="44" t="s">
        <v>25</v>
      </c>
      <c r="G256" s="84" t="s">
        <v>75</v>
      </c>
      <c r="H256" s="45"/>
      <c r="I256" s="46"/>
    </row>
    <row r="257" spans="1:9" ht="22.95" customHeight="1" x14ac:dyDescent="0.3">
      <c r="A257" s="41"/>
      <c r="B257" s="42"/>
      <c r="C257" s="43"/>
      <c r="D257" s="44" t="s">
        <v>111</v>
      </c>
      <c r="E257" s="45" t="s">
        <v>84</v>
      </c>
      <c r="F257" s="44" t="s">
        <v>18</v>
      </c>
      <c r="G257" s="88" t="s">
        <v>9</v>
      </c>
      <c r="H257" s="45"/>
      <c r="I257" s="46"/>
    </row>
    <row r="258" spans="1:9" ht="22.95" customHeight="1" x14ac:dyDescent="0.3">
      <c r="A258" s="41"/>
      <c r="B258" s="42"/>
      <c r="C258" s="43"/>
      <c r="D258" s="44"/>
      <c r="E258" s="45" t="s">
        <v>95</v>
      </c>
      <c r="F258" s="44" t="s">
        <v>19</v>
      </c>
      <c r="G258" s="88" t="s">
        <v>75</v>
      </c>
      <c r="H258" s="45" t="s">
        <v>82</v>
      </c>
      <c r="I258" s="46"/>
    </row>
    <row r="259" spans="1:9" ht="22.95" customHeight="1" thickBot="1" x14ac:dyDescent="0.35">
      <c r="A259" s="54"/>
      <c r="B259" s="55"/>
      <c r="C259" s="56"/>
      <c r="D259" s="57"/>
      <c r="E259" s="58" t="s">
        <v>93</v>
      </c>
      <c r="F259" s="57" t="s">
        <v>21</v>
      </c>
      <c r="G259" s="89" t="s">
        <v>9</v>
      </c>
      <c r="H259" s="58"/>
      <c r="I259" s="59"/>
    </row>
    <row r="260" spans="1:9" ht="22.95" customHeight="1" x14ac:dyDescent="0.3">
      <c r="A260" s="47"/>
      <c r="B260" s="48"/>
      <c r="C260" s="49"/>
      <c r="D260" s="50"/>
      <c r="E260" s="51"/>
      <c r="F260" s="50"/>
      <c r="G260" s="52"/>
      <c r="H260" s="51"/>
      <c r="I260" s="53"/>
    </row>
    <row r="261" spans="1:9" ht="22.95" customHeight="1" x14ac:dyDescent="0.3">
      <c r="A261" s="41">
        <v>38</v>
      </c>
      <c r="B261" s="44" t="s">
        <v>149</v>
      </c>
      <c r="C261" s="45"/>
      <c r="D261" s="44"/>
      <c r="E261" s="45" t="s">
        <v>84</v>
      </c>
      <c r="F261" s="44" t="s">
        <v>23</v>
      </c>
      <c r="G261" s="88" t="s">
        <v>9</v>
      </c>
      <c r="H261" s="45"/>
      <c r="I261" s="46" t="str">
        <f t="shared" ref="I261" si="35">CONCATENATE(G261,G262,G263,G264,G265,G266)</f>
        <v>____  _____  _______</v>
      </c>
    </row>
    <row r="262" spans="1:9" ht="22.95" customHeight="1" x14ac:dyDescent="0.3">
      <c r="A262" s="41"/>
      <c r="B262" s="42"/>
      <c r="C262" s="43"/>
      <c r="D262" s="44" t="s">
        <v>113</v>
      </c>
      <c r="E262" s="45" t="s">
        <v>93</v>
      </c>
      <c r="F262" s="44" t="s">
        <v>25</v>
      </c>
      <c r="G262" s="88" t="s">
        <v>75</v>
      </c>
      <c r="H262" s="45"/>
      <c r="I262" s="46"/>
    </row>
    <row r="263" spans="1:9" ht="22.95" customHeight="1" x14ac:dyDescent="0.3">
      <c r="A263" s="41"/>
      <c r="B263" s="42"/>
      <c r="C263" s="43"/>
      <c r="D263" s="44"/>
      <c r="E263" s="45" t="s">
        <v>96</v>
      </c>
      <c r="F263" s="44" t="s">
        <v>27</v>
      </c>
      <c r="G263" s="88" t="s">
        <v>9</v>
      </c>
      <c r="H263" s="45" t="s">
        <v>82</v>
      </c>
      <c r="I263" s="46"/>
    </row>
    <row r="264" spans="1:9" ht="22.95" customHeight="1" x14ac:dyDescent="0.3">
      <c r="A264" s="41"/>
      <c r="B264" s="42"/>
      <c r="C264" s="43"/>
      <c r="D264" s="44"/>
      <c r="E264" s="45" t="s">
        <v>93</v>
      </c>
      <c r="F264" s="44" t="s">
        <v>19</v>
      </c>
      <c r="G264" s="82" t="s">
        <v>75</v>
      </c>
      <c r="H264" s="45"/>
      <c r="I264" s="46"/>
    </row>
    <row r="265" spans="1:9" ht="22.95" customHeight="1" x14ac:dyDescent="0.3">
      <c r="A265" s="41"/>
      <c r="B265" s="42"/>
      <c r="C265" s="43"/>
      <c r="D265" s="44"/>
      <c r="E265" s="45" t="s">
        <v>94</v>
      </c>
      <c r="F265" s="44" t="s">
        <v>21</v>
      </c>
      <c r="G265" s="82" t="s">
        <v>9</v>
      </c>
      <c r="H265" s="45"/>
      <c r="I265" s="46"/>
    </row>
    <row r="266" spans="1:9" ht="22.95" customHeight="1" thickBot="1" x14ac:dyDescent="0.35">
      <c r="A266" s="54"/>
      <c r="B266" s="55"/>
      <c r="C266" s="56"/>
      <c r="D266" s="57"/>
      <c r="E266" s="58" t="s">
        <v>84</v>
      </c>
      <c r="F266" s="57" t="s">
        <v>23</v>
      </c>
      <c r="G266" s="83" t="s">
        <v>9</v>
      </c>
      <c r="H266" s="58" t="s">
        <v>81</v>
      </c>
      <c r="I266" s="59"/>
    </row>
    <row r="267" spans="1:9" ht="22.95" customHeight="1" x14ac:dyDescent="0.3">
      <c r="A267" s="47"/>
      <c r="B267" s="48"/>
      <c r="C267" s="49"/>
      <c r="D267" s="50"/>
      <c r="E267" s="51"/>
      <c r="F267" s="50"/>
      <c r="G267" s="52"/>
      <c r="H267" s="51"/>
      <c r="I267" s="53"/>
    </row>
    <row r="268" spans="1:9" ht="22.95" customHeight="1" x14ac:dyDescent="0.3">
      <c r="A268" s="41">
        <v>39</v>
      </c>
      <c r="B268" s="44" t="s">
        <v>150</v>
      </c>
      <c r="C268" s="45"/>
      <c r="D268" s="44"/>
      <c r="E268" s="45" t="s">
        <v>96</v>
      </c>
      <c r="F268" s="44" t="s">
        <v>16</v>
      </c>
      <c r="G268" s="86" t="s">
        <v>75</v>
      </c>
      <c r="H268" s="45"/>
      <c r="I268" s="46" t="str">
        <f t="shared" ref="I268" si="36">CONCATENATE(G268,G269,G270,G271,G272,G273)</f>
        <v>_  _____  _____  __  _</v>
      </c>
    </row>
    <row r="269" spans="1:9" ht="22.95" customHeight="1" x14ac:dyDescent="0.3">
      <c r="A269" s="41"/>
      <c r="B269" s="42"/>
      <c r="C269" s="43"/>
      <c r="D269" s="44"/>
      <c r="E269" s="45" t="s">
        <v>84</v>
      </c>
      <c r="F269" s="44" t="s">
        <v>17</v>
      </c>
      <c r="G269" s="86" t="s">
        <v>9</v>
      </c>
      <c r="H269" s="45"/>
      <c r="I269" s="46"/>
    </row>
    <row r="270" spans="1:9" ht="22.95" customHeight="1" x14ac:dyDescent="0.3">
      <c r="A270" s="41"/>
      <c r="B270" s="42"/>
      <c r="C270" s="43"/>
      <c r="D270" s="44"/>
      <c r="E270" s="45" t="s">
        <v>93</v>
      </c>
      <c r="F270" s="44" t="s">
        <v>26</v>
      </c>
      <c r="G270" s="86" t="s">
        <v>75</v>
      </c>
      <c r="H270" s="45" t="s">
        <v>82</v>
      </c>
      <c r="I270" s="46"/>
    </row>
    <row r="271" spans="1:9" ht="22.95" customHeight="1" x14ac:dyDescent="0.3">
      <c r="A271" s="41"/>
      <c r="B271" s="42"/>
      <c r="C271" s="43"/>
      <c r="D271" s="44"/>
      <c r="E271" s="45" t="s">
        <v>93</v>
      </c>
      <c r="F271" s="44" t="s">
        <v>26</v>
      </c>
      <c r="G271" s="79" t="s">
        <v>9</v>
      </c>
      <c r="H271" s="45"/>
      <c r="I271" s="46"/>
    </row>
    <row r="272" spans="1:9" ht="22.95" customHeight="1" x14ac:dyDescent="0.3">
      <c r="A272" s="41"/>
      <c r="B272" s="42"/>
      <c r="C272" s="43"/>
      <c r="D272" s="44" t="s">
        <v>120</v>
      </c>
      <c r="E272" s="45" t="s">
        <v>94</v>
      </c>
      <c r="F272" s="44" t="s">
        <v>24</v>
      </c>
      <c r="G272" s="79" t="s">
        <v>75</v>
      </c>
      <c r="H272" s="45"/>
      <c r="I272" s="46"/>
    </row>
    <row r="273" spans="1:9" ht="22.95" customHeight="1" thickBot="1" x14ac:dyDescent="0.35">
      <c r="A273" s="54"/>
      <c r="B273" s="55"/>
      <c r="C273" s="56"/>
      <c r="D273" s="57"/>
      <c r="E273" s="58" t="s">
        <v>84</v>
      </c>
      <c r="F273" s="57" t="s">
        <v>22</v>
      </c>
      <c r="G273" s="80" t="s">
        <v>75</v>
      </c>
      <c r="H273" s="58" t="s">
        <v>81</v>
      </c>
      <c r="I273" s="59"/>
    </row>
    <row r="274" spans="1:9" ht="22.95" customHeight="1" x14ac:dyDescent="0.3">
      <c r="A274" s="47"/>
      <c r="B274" s="48"/>
      <c r="C274" s="49"/>
      <c r="D274" s="50"/>
      <c r="E274" s="51"/>
      <c r="F274" s="50"/>
      <c r="G274" s="52"/>
      <c r="H274" s="51"/>
      <c r="I274" s="53"/>
    </row>
    <row r="275" spans="1:9" ht="22.95" customHeight="1" x14ac:dyDescent="0.3">
      <c r="A275" s="41">
        <v>40</v>
      </c>
      <c r="B275" s="44" t="s">
        <v>151</v>
      </c>
      <c r="C275" s="45"/>
      <c r="D275" s="44"/>
      <c r="E275" s="45" t="s">
        <v>95</v>
      </c>
      <c r="F275" s="44" t="s">
        <v>17</v>
      </c>
      <c r="G275" s="84" t="s">
        <v>75</v>
      </c>
      <c r="H275" s="45"/>
      <c r="I275" s="46" t="str">
        <f t="shared" ref="I275" si="37">CONCATENATE(G275,G276,G277,G278,G279,G280)</f>
        <v>_  __  _____  _____  _</v>
      </c>
    </row>
    <row r="276" spans="1:9" ht="22.95" customHeight="1" x14ac:dyDescent="0.3">
      <c r="A276" s="41"/>
      <c r="B276" s="42"/>
      <c r="C276" s="43"/>
      <c r="D276" s="44"/>
      <c r="E276" s="45" t="s">
        <v>94</v>
      </c>
      <c r="F276" s="44" t="s">
        <v>26</v>
      </c>
      <c r="G276" s="84" t="s">
        <v>75</v>
      </c>
      <c r="H276" s="45" t="s">
        <v>81</v>
      </c>
      <c r="I276" s="46"/>
    </row>
    <row r="277" spans="1:9" ht="22.95" customHeight="1" x14ac:dyDescent="0.3">
      <c r="A277" s="41"/>
      <c r="B277" s="42"/>
      <c r="C277" s="43"/>
      <c r="D277" s="44"/>
      <c r="E277" s="45" t="s">
        <v>96</v>
      </c>
      <c r="F277" s="44" t="s">
        <v>24</v>
      </c>
      <c r="G277" s="84" t="s">
        <v>9</v>
      </c>
      <c r="H277" s="45"/>
      <c r="I277" s="46"/>
    </row>
    <row r="278" spans="1:9" ht="22.95" customHeight="1" x14ac:dyDescent="0.3">
      <c r="A278" s="41"/>
      <c r="B278" s="42"/>
      <c r="C278" s="43"/>
      <c r="D278" s="44"/>
      <c r="E278" s="45" t="s">
        <v>96</v>
      </c>
      <c r="F278" s="44" t="s">
        <v>24</v>
      </c>
      <c r="G278" s="86" t="s">
        <v>75</v>
      </c>
      <c r="H278" s="45"/>
      <c r="I278" s="46"/>
    </row>
    <row r="279" spans="1:9" ht="22.95" customHeight="1" x14ac:dyDescent="0.3">
      <c r="A279" s="41"/>
      <c r="B279" s="42"/>
      <c r="C279" s="43"/>
      <c r="D279" s="44"/>
      <c r="E279" s="45" t="s">
        <v>95</v>
      </c>
      <c r="F279" s="44" t="s">
        <v>22</v>
      </c>
      <c r="G279" s="86" t="s">
        <v>9</v>
      </c>
      <c r="H279" s="45" t="s">
        <v>82</v>
      </c>
      <c r="I279" s="46"/>
    </row>
    <row r="280" spans="1:9" ht="22.95" customHeight="1" thickBot="1" x14ac:dyDescent="0.35">
      <c r="A280" s="54"/>
      <c r="B280" s="55"/>
      <c r="C280" s="56"/>
      <c r="D280" s="57" t="s">
        <v>122</v>
      </c>
      <c r="E280" s="58" t="s">
        <v>93</v>
      </c>
      <c r="F280" s="57" t="s">
        <v>20</v>
      </c>
      <c r="G280" s="87" t="s">
        <v>75</v>
      </c>
      <c r="H280" s="58"/>
      <c r="I280" s="59"/>
    </row>
    <row r="281" spans="1:9" ht="22.95" customHeight="1" x14ac:dyDescent="0.3">
      <c r="A281" s="47"/>
      <c r="B281" s="48"/>
      <c r="C281" s="49"/>
      <c r="D281" s="50"/>
      <c r="E281" s="51"/>
      <c r="F281" s="50"/>
      <c r="G281" s="52"/>
      <c r="H281" s="51"/>
      <c r="I281" s="53"/>
    </row>
    <row r="282" spans="1:9" ht="22.95" customHeight="1" x14ac:dyDescent="0.3">
      <c r="A282" s="41">
        <v>41</v>
      </c>
      <c r="B282" s="44" t="s">
        <v>152</v>
      </c>
      <c r="C282" s="45"/>
      <c r="D282" s="44"/>
      <c r="E282" s="45" t="s">
        <v>94</v>
      </c>
      <c r="F282" s="44" t="s">
        <v>20</v>
      </c>
      <c r="G282" s="79" t="s">
        <v>9</v>
      </c>
      <c r="H282" s="45" t="s">
        <v>81</v>
      </c>
      <c r="I282" s="46" t="str">
        <f t="shared" ref="I282" si="38">CONCATENATE(G282,G283,G284,G285,G286,G287)</f>
        <v>____  __  __  _______</v>
      </c>
    </row>
    <row r="283" spans="1:9" ht="22.95" customHeight="1" x14ac:dyDescent="0.3">
      <c r="A283" s="41"/>
      <c r="B283" s="42"/>
      <c r="C283" s="43"/>
      <c r="D283" s="44"/>
      <c r="E283" s="45" t="s">
        <v>95</v>
      </c>
      <c r="F283" s="44" t="s">
        <v>16</v>
      </c>
      <c r="G283" s="79" t="s">
        <v>75</v>
      </c>
      <c r="H283" s="45"/>
      <c r="I283" s="46"/>
    </row>
    <row r="284" spans="1:9" ht="22.95" customHeight="1" x14ac:dyDescent="0.3">
      <c r="A284" s="41"/>
      <c r="B284" s="42"/>
      <c r="C284" s="43"/>
      <c r="D284" s="44"/>
      <c r="E284" s="45" t="s">
        <v>93</v>
      </c>
      <c r="F284" s="44" t="s">
        <v>17</v>
      </c>
      <c r="G284" s="79" t="s">
        <v>75</v>
      </c>
      <c r="H284" s="45"/>
      <c r="I284" s="46"/>
    </row>
    <row r="285" spans="1:9" ht="22.95" customHeight="1" x14ac:dyDescent="0.3">
      <c r="A285" s="41"/>
      <c r="B285" s="42"/>
      <c r="C285" s="43"/>
      <c r="D285" s="44" t="s">
        <v>131</v>
      </c>
      <c r="E285" s="45" t="s">
        <v>93</v>
      </c>
      <c r="F285" s="44" t="s">
        <v>19</v>
      </c>
      <c r="G285" s="82" t="s">
        <v>75</v>
      </c>
      <c r="H285" s="45" t="s">
        <v>82</v>
      </c>
      <c r="I285" s="46"/>
    </row>
    <row r="286" spans="1:9" ht="22.95" customHeight="1" x14ac:dyDescent="0.3">
      <c r="A286" s="41"/>
      <c r="B286" s="42"/>
      <c r="C286" s="43"/>
      <c r="D286" s="44"/>
      <c r="E286" s="45" t="s">
        <v>94</v>
      </c>
      <c r="F286" s="44" t="s">
        <v>21</v>
      </c>
      <c r="G286" s="82" t="s">
        <v>9</v>
      </c>
      <c r="H286" s="45"/>
      <c r="I286" s="46"/>
    </row>
    <row r="287" spans="1:9" ht="22.95" customHeight="1" thickBot="1" x14ac:dyDescent="0.35">
      <c r="A287" s="54"/>
      <c r="B287" s="55"/>
      <c r="C287" s="56"/>
      <c r="D287" s="57"/>
      <c r="E287" s="58" t="s">
        <v>84</v>
      </c>
      <c r="F287" s="57" t="s">
        <v>23</v>
      </c>
      <c r="G287" s="83" t="s">
        <v>9</v>
      </c>
      <c r="H287" s="58"/>
      <c r="I287" s="59"/>
    </row>
    <row r="288" spans="1:9" ht="22.95" customHeight="1" x14ac:dyDescent="0.3">
      <c r="A288" s="47"/>
      <c r="B288" s="48"/>
      <c r="C288" s="49"/>
      <c r="D288" s="50"/>
      <c r="E288" s="51"/>
      <c r="F288" s="50"/>
      <c r="G288" s="52"/>
      <c r="H288" s="51"/>
      <c r="I288" s="53"/>
    </row>
    <row r="289" spans="1:9" ht="22.95" customHeight="1" x14ac:dyDescent="0.3">
      <c r="A289" s="41">
        <v>42</v>
      </c>
      <c r="B289" s="44" t="s">
        <v>153</v>
      </c>
      <c r="C289" s="45"/>
      <c r="D289" s="44"/>
      <c r="E289" s="45" t="s">
        <v>93</v>
      </c>
      <c r="F289" s="44" t="s">
        <v>21</v>
      </c>
      <c r="G289" s="84" t="s">
        <v>9</v>
      </c>
      <c r="H289" s="45" t="s">
        <v>81</v>
      </c>
      <c r="I289" s="46" t="str">
        <f t="shared" ref="I289" si="39">CONCATENATE(G289,G290,G291,G292,G293,G294)</f>
        <v>_______  __  __  ____</v>
      </c>
    </row>
    <row r="290" spans="1:9" ht="22.95" customHeight="1" x14ac:dyDescent="0.3">
      <c r="A290" s="41"/>
      <c r="B290" s="42"/>
      <c r="C290" s="43"/>
      <c r="D290" s="44"/>
      <c r="E290" s="45" t="s">
        <v>96</v>
      </c>
      <c r="F290" s="44" t="s">
        <v>23</v>
      </c>
      <c r="G290" s="84" t="s">
        <v>9</v>
      </c>
      <c r="H290" s="45"/>
      <c r="I290" s="46"/>
    </row>
    <row r="291" spans="1:9" ht="22.95" customHeight="1" x14ac:dyDescent="0.3">
      <c r="A291" s="41"/>
      <c r="B291" s="42"/>
      <c r="C291" s="43"/>
      <c r="D291" s="44"/>
      <c r="E291" s="45" t="s">
        <v>95</v>
      </c>
      <c r="F291" s="44" t="s">
        <v>25</v>
      </c>
      <c r="G291" s="84" t="s">
        <v>75</v>
      </c>
      <c r="H291" s="45"/>
      <c r="I291" s="46"/>
    </row>
    <row r="292" spans="1:9" ht="22.95" customHeight="1" x14ac:dyDescent="0.3">
      <c r="A292" s="41"/>
      <c r="B292" s="42"/>
      <c r="C292" s="43"/>
      <c r="D292" s="44" t="s">
        <v>111</v>
      </c>
      <c r="E292" s="45" t="s">
        <v>95</v>
      </c>
      <c r="F292" s="44" t="s">
        <v>22</v>
      </c>
      <c r="G292" s="84" t="s">
        <v>75</v>
      </c>
      <c r="H292" s="45" t="s">
        <v>82</v>
      </c>
      <c r="I292" s="46"/>
    </row>
    <row r="293" spans="1:9" ht="22.95" customHeight="1" x14ac:dyDescent="0.3">
      <c r="A293" s="41"/>
      <c r="B293" s="42"/>
      <c r="C293" s="43"/>
      <c r="D293" s="44"/>
      <c r="E293" s="45" t="s">
        <v>93</v>
      </c>
      <c r="F293" s="44" t="s">
        <v>20</v>
      </c>
      <c r="G293" s="84" t="s">
        <v>75</v>
      </c>
      <c r="H293" s="45"/>
      <c r="I293" s="46"/>
    </row>
    <row r="294" spans="1:9" ht="22.95" customHeight="1" thickBot="1" x14ac:dyDescent="0.35">
      <c r="A294" s="54"/>
      <c r="B294" s="55"/>
      <c r="C294" s="56"/>
      <c r="D294" s="57"/>
      <c r="E294" s="58" t="s">
        <v>84</v>
      </c>
      <c r="F294" s="57" t="s">
        <v>16</v>
      </c>
      <c r="G294" s="85" t="s">
        <v>9</v>
      </c>
      <c r="H294" s="58"/>
      <c r="I294" s="59"/>
    </row>
    <row r="295" spans="1:9" ht="22.95" customHeight="1" x14ac:dyDescent="0.3">
      <c r="A295" s="47"/>
      <c r="B295" s="48"/>
      <c r="C295" s="49"/>
      <c r="D295" s="50"/>
      <c r="E295" s="51"/>
      <c r="F295" s="50"/>
      <c r="G295" s="52"/>
      <c r="H295" s="51"/>
      <c r="I295" s="53"/>
    </row>
    <row r="296" spans="1:9" ht="22.95" customHeight="1" x14ac:dyDescent="0.3">
      <c r="A296" s="41">
        <v>43</v>
      </c>
      <c r="B296" s="44" t="s">
        <v>154</v>
      </c>
      <c r="C296" s="45"/>
      <c r="D296" s="44"/>
      <c r="E296" s="45" t="s">
        <v>93</v>
      </c>
      <c r="F296" s="44" t="s">
        <v>25</v>
      </c>
      <c r="G296" s="82" t="s">
        <v>75</v>
      </c>
      <c r="H296" s="45"/>
      <c r="I296" s="46" t="str">
        <f t="shared" ref="I296" si="40">CONCATENATE(G296,G297,G298,G299,G300,G301)</f>
        <v>_  ________________</v>
      </c>
    </row>
    <row r="297" spans="1:9" ht="22.95" customHeight="1" x14ac:dyDescent="0.3">
      <c r="A297" s="41"/>
      <c r="B297" s="42"/>
      <c r="C297" s="43"/>
      <c r="D297" s="44"/>
      <c r="E297" s="45" t="s">
        <v>96</v>
      </c>
      <c r="F297" s="44" t="s">
        <v>27</v>
      </c>
      <c r="G297" s="82" t="s">
        <v>9</v>
      </c>
      <c r="H297" s="45" t="s">
        <v>82</v>
      </c>
      <c r="I297" s="46"/>
    </row>
    <row r="298" spans="1:9" ht="22.95" customHeight="1" x14ac:dyDescent="0.3">
      <c r="A298" s="41"/>
      <c r="B298" s="42"/>
      <c r="C298" s="43"/>
      <c r="D298" s="44"/>
      <c r="E298" s="45" t="s">
        <v>95</v>
      </c>
      <c r="F298" s="44" t="s">
        <v>18</v>
      </c>
      <c r="G298" s="82" t="s">
        <v>9</v>
      </c>
      <c r="H298" s="45"/>
      <c r="I298" s="46"/>
    </row>
    <row r="299" spans="1:9" ht="22.95" customHeight="1" x14ac:dyDescent="0.3">
      <c r="A299" s="41"/>
      <c r="B299" s="42"/>
      <c r="C299" s="43"/>
      <c r="D299" s="44"/>
      <c r="E299" s="45" t="s">
        <v>93</v>
      </c>
      <c r="F299" s="44" t="s">
        <v>22</v>
      </c>
      <c r="G299" s="82" t="s">
        <v>9</v>
      </c>
      <c r="H299" s="45"/>
      <c r="I299" s="46"/>
    </row>
    <row r="300" spans="1:9" ht="22.95" customHeight="1" x14ac:dyDescent="0.3">
      <c r="A300" s="41"/>
      <c r="B300" s="42"/>
      <c r="C300" s="43"/>
      <c r="D300" s="44" t="s">
        <v>104</v>
      </c>
      <c r="E300" s="45" t="s">
        <v>94</v>
      </c>
      <c r="F300" s="44" t="s">
        <v>20</v>
      </c>
      <c r="G300" s="82" t="s">
        <v>9</v>
      </c>
      <c r="H300" s="45" t="s">
        <v>81</v>
      </c>
      <c r="I300" s="46"/>
    </row>
    <row r="301" spans="1:9" ht="22.95" customHeight="1" thickBot="1" x14ac:dyDescent="0.35">
      <c r="A301" s="54"/>
      <c r="B301" s="55"/>
      <c r="C301" s="56"/>
      <c r="D301" s="57"/>
      <c r="E301" s="58" t="s">
        <v>95</v>
      </c>
      <c r="F301" s="57" t="s">
        <v>16</v>
      </c>
      <c r="G301" s="83" t="s">
        <v>9</v>
      </c>
      <c r="H301" s="58"/>
      <c r="I301" s="59"/>
    </row>
    <row r="302" spans="1:9" ht="22.95" customHeight="1" x14ac:dyDescent="0.3">
      <c r="A302" s="47"/>
      <c r="B302" s="48"/>
      <c r="C302" s="49"/>
      <c r="D302" s="50"/>
      <c r="E302" s="51"/>
      <c r="F302" s="50"/>
      <c r="G302" s="52"/>
      <c r="H302" s="51"/>
      <c r="I302" s="53"/>
    </row>
    <row r="303" spans="1:9" ht="22.95" customHeight="1" x14ac:dyDescent="0.3">
      <c r="A303" s="41">
        <v>44</v>
      </c>
      <c r="B303" s="44" t="s">
        <v>155</v>
      </c>
      <c r="C303" s="45"/>
      <c r="D303" s="44"/>
      <c r="E303" s="45" t="s">
        <v>84</v>
      </c>
      <c r="F303" s="44" t="s">
        <v>17</v>
      </c>
      <c r="G303" s="82" t="s">
        <v>9</v>
      </c>
      <c r="H303" s="45"/>
      <c r="I303" s="46" t="str">
        <f t="shared" ref="I303" si="41">CONCATENATE(G303,G304,G305,G306,G307,G308)</f>
        <v>________________  _</v>
      </c>
    </row>
    <row r="304" spans="1:9" ht="22.95" customHeight="1" x14ac:dyDescent="0.3">
      <c r="A304" s="41"/>
      <c r="B304" s="42"/>
      <c r="C304" s="43"/>
      <c r="D304" s="44"/>
      <c r="E304" s="45" t="s">
        <v>93</v>
      </c>
      <c r="F304" s="44" t="s">
        <v>26</v>
      </c>
      <c r="G304" s="82" t="s">
        <v>9</v>
      </c>
      <c r="H304" s="45"/>
      <c r="I304" s="46"/>
    </row>
    <row r="305" spans="1:9" ht="22.95" customHeight="1" x14ac:dyDescent="0.3">
      <c r="A305" s="41"/>
      <c r="B305" s="42"/>
      <c r="C305" s="43"/>
      <c r="D305" s="44"/>
      <c r="E305" s="45" t="s">
        <v>94</v>
      </c>
      <c r="F305" s="44" t="s">
        <v>24</v>
      </c>
      <c r="G305" s="82" t="s">
        <v>9</v>
      </c>
      <c r="H305" s="45" t="s">
        <v>81</v>
      </c>
      <c r="I305" s="46"/>
    </row>
    <row r="306" spans="1:9" ht="22.95" customHeight="1" x14ac:dyDescent="0.3">
      <c r="A306" s="41"/>
      <c r="B306" s="42"/>
      <c r="C306" s="43"/>
      <c r="D306" s="44"/>
      <c r="E306" s="45" t="s">
        <v>93</v>
      </c>
      <c r="F306" s="44" t="s">
        <v>27</v>
      </c>
      <c r="G306" s="84" t="s">
        <v>9</v>
      </c>
      <c r="H306" s="45"/>
      <c r="I306" s="46"/>
    </row>
    <row r="307" spans="1:9" ht="22.95" customHeight="1" x14ac:dyDescent="0.3">
      <c r="A307" s="41"/>
      <c r="B307" s="42"/>
      <c r="C307" s="43"/>
      <c r="D307" s="44" t="s">
        <v>144</v>
      </c>
      <c r="E307" s="45" t="s">
        <v>96</v>
      </c>
      <c r="F307" s="44" t="s">
        <v>18</v>
      </c>
      <c r="G307" s="84" t="s">
        <v>9</v>
      </c>
      <c r="H307" s="45"/>
      <c r="I307" s="46"/>
    </row>
    <row r="308" spans="1:9" ht="22.95" customHeight="1" thickBot="1" x14ac:dyDescent="0.35">
      <c r="A308" s="54"/>
      <c r="B308" s="55"/>
      <c r="C308" s="56"/>
      <c r="D308" s="57"/>
      <c r="E308" s="58" t="s">
        <v>84</v>
      </c>
      <c r="F308" s="57" t="s">
        <v>19</v>
      </c>
      <c r="G308" s="85" t="s">
        <v>75</v>
      </c>
      <c r="H308" s="58" t="s">
        <v>82</v>
      </c>
      <c r="I308" s="59"/>
    </row>
    <row r="309" spans="1:9" ht="22.95" customHeight="1" x14ac:dyDescent="0.3">
      <c r="A309" s="47"/>
      <c r="B309" s="48"/>
      <c r="C309" s="49"/>
      <c r="D309" s="50"/>
      <c r="E309" s="51"/>
      <c r="F309" s="50"/>
      <c r="G309" s="52"/>
      <c r="H309" s="51"/>
      <c r="I309" s="53"/>
    </row>
    <row r="310" spans="1:9" ht="22.95" customHeight="1" x14ac:dyDescent="0.3">
      <c r="A310" s="41">
        <v>45</v>
      </c>
      <c r="B310" s="44" t="s">
        <v>156</v>
      </c>
      <c r="C310" s="45"/>
      <c r="D310" s="44"/>
      <c r="E310" s="45" t="s">
        <v>84</v>
      </c>
      <c r="F310" s="44" t="s">
        <v>25</v>
      </c>
      <c r="G310" s="82" t="s">
        <v>75</v>
      </c>
      <c r="H310" s="45"/>
      <c r="I310" s="46" t="str">
        <f t="shared" ref="I310" si="42">CONCATENATE(G310,G311,G312,G313,G314,G315)</f>
        <v>_  ________  __  __  _</v>
      </c>
    </row>
    <row r="311" spans="1:9" ht="22.95" customHeight="1" x14ac:dyDescent="0.3">
      <c r="A311" s="41"/>
      <c r="B311" s="42"/>
      <c r="C311" s="43"/>
      <c r="D311" s="44"/>
      <c r="E311" s="45" t="s">
        <v>93</v>
      </c>
      <c r="F311" s="44" t="s">
        <v>27</v>
      </c>
      <c r="G311" s="82" t="s">
        <v>9</v>
      </c>
      <c r="H311" s="45" t="s">
        <v>81</v>
      </c>
      <c r="I311" s="46"/>
    </row>
    <row r="312" spans="1:9" ht="22.95" customHeight="1" x14ac:dyDescent="0.3">
      <c r="A312" s="41"/>
      <c r="B312" s="42"/>
      <c r="C312" s="43"/>
      <c r="D312" s="44"/>
      <c r="E312" s="45" t="s">
        <v>96</v>
      </c>
      <c r="F312" s="44" t="s">
        <v>18</v>
      </c>
      <c r="G312" s="82" t="s">
        <v>9</v>
      </c>
      <c r="H312" s="45"/>
      <c r="I312" s="46"/>
    </row>
    <row r="313" spans="1:9" ht="22.95" customHeight="1" x14ac:dyDescent="0.3">
      <c r="A313" s="41"/>
      <c r="B313" s="42"/>
      <c r="C313" s="43"/>
      <c r="D313" s="44"/>
      <c r="E313" s="45" t="s">
        <v>95</v>
      </c>
      <c r="F313" s="44" t="s">
        <v>21</v>
      </c>
      <c r="G313" s="79" t="s">
        <v>75</v>
      </c>
      <c r="H313" s="45"/>
      <c r="I313" s="46"/>
    </row>
    <row r="314" spans="1:9" ht="22.95" customHeight="1" x14ac:dyDescent="0.3">
      <c r="A314" s="41"/>
      <c r="B314" s="42"/>
      <c r="C314" s="43"/>
      <c r="D314" s="44"/>
      <c r="E314" s="45" t="s">
        <v>94</v>
      </c>
      <c r="F314" s="44" t="s">
        <v>23</v>
      </c>
      <c r="G314" s="79" t="s">
        <v>75</v>
      </c>
      <c r="H314" s="45" t="s">
        <v>82</v>
      </c>
      <c r="I314" s="46"/>
    </row>
    <row r="315" spans="1:9" ht="22.95" customHeight="1" thickBot="1" x14ac:dyDescent="0.35">
      <c r="A315" s="54"/>
      <c r="B315" s="55"/>
      <c r="C315" s="56"/>
      <c r="D315" s="57"/>
      <c r="E315" s="58" t="s">
        <v>84</v>
      </c>
      <c r="F315" s="57" t="s">
        <v>25</v>
      </c>
      <c r="G315" s="80" t="s">
        <v>75</v>
      </c>
      <c r="H315" s="58"/>
      <c r="I315" s="59"/>
    </row>
    <row r="316" spans="1:9" ht="22.95" customHeight="1" x14ac:dyDescent="0.3">
      <c r="A316" s="47"/>
      <c r="B316" s="48"/>
      <c r="C316" s="49"/>
      <c r="D316" s="50"/>
      <c r="E316" s="51"/>
      <c r="F316" s="50"/>
      <c r="G316" s="52"/>
      <c r="H316" s="51"/>
      <c r="I316" s="53"/>
    </row>
    <row r="317" spans="1:9" ht="22.95" customHeight="1" x14ac:dyDescent="0.3">
      <c r="A317" s="41">
        <v>46</v>
      </c>
      <c r="B317" s="44" t="s">
        <v>157</v>
      </c>
      <c r="C317" s="45"/>
      <c r="D317" s="44"/>
      <c r="E317" s="45" t="s">
        <v>94</v>
      </c>
      <c r="F317" s="44" t="s">
        <v>27</v>
      </c>
      <c r="G317" s="79" t="s">
        <v>75</v>
      </c>
      <c r="H317" s="45"/>
      <c r="I317" s="46" t="str">
        <f t="shared" ref="I317" si="43">CONCATENATE(G317,G318,G319,G320,G321,G322)</f>
        <v>_  __  __  ________  _</v>
      </c>
    </row>
    <row r="318" spans="1:9" ht="22.95" customHeight="1" x14ac:dyDescent="0.3">
      <c r="A318" s="41"/>
      <c r="B318" s="42"/>
      <c r="C318" s="43"/>
      <c r="D318" s="44"/>
      <c r="E318" s="45" t="s">
        <v>84</v>
      </c>
      <c r="F318" s="44" t="s">
        <v>18</v>
      </c>
      <c r="G318" s="79" t="s">
        <v>75</v>
      </c>
      <c r="H318" s="45"/>
      <c r="I318" s="46"/>
    </row>
    <row r="319" spans="1:9" ht="22.95" customHeight="1" x14ac:dyDescent="0.3">
      <c r="A319" s="41"/>
      <c r="B319" s="42"/>
      <c r="C319" s="43"/>
      <c r="D319" s="44" t="s">
        <v>124</v>
      </c>
      <c r="E319" s="45" t="s">
        <v>95</v>
      </c>
      <c r="F319" s="44" t="s">
        <v>19</v>
      </c>
      <c r="G319" s="79" t="s">
        <v>75</v>
      </c>
      <c r="H319" s="45" t="s">
        <v>82</v>
      </c>
      <c r="I319" s="46"/>
    </row>
    <row r="320" spans="1:9" ht="22.95" customHeight="1" x14ac:dyDescent="0.3">
      <c r="A320" s="41"/>
      <c r="B320" s="42"/>
      <c r="C320" s="43"/>
      <c r="D320" s="44"/>
      <c r="E320" s="45" t="s">
        <v>94</v>
      </c>
      <c r="F320" s="44" t="s">
        <v>27</v>
      </c>
      <c r="G320" s="84" t="s">
        <v>9</v>
      </c>
      <c r="H320" s="45"/>
      <c r="I320" s="46"/>
    </row>
    <row r="321" spans="1:9" ht="22.95" customHeight="1" x14ac:dyDescent="0.3">
      <c r="A321" s="41"/>
      <c r="B321" s="42"/>
      <c r="C321" s="43"/>
      <c r="D321" s="44" t="s">
        <v>138</v>
      </c>
      <c r="E321" s="45" t="s">
        <v>84</v>
      </c>
      <c r="F321" s="44" t="s">
        <v>18</v>
      </c>
      <c r="G321" s="84" t="s">
        <v>9</v>
      </c>
      <c r="H321" s="45"/>
      <c r="I321" s="46"/>
    </row>
    <row r="322" spans="1:9" ht="22.95" customHeight="1" thickBot="1" x14ac:dyDescent="0.35">
      <c r="A322" s="54"/>
      <c r="B322" s="55"/>
      <c r="C322" s="56"/>
      <c r="D322" s="57"/>
      <c r="E322" s="58" t="s">
        <v>95</v>
      </c>
      <c r="F322" s="57" t="s">
        <v>19</v>
      </c>
      <c r="G322" s="85" t="s">
        <v>75</v>
      </c>
      <c r="H322" s="58" t="s">
        <v>81</v>
      </c>
      <c r="I322" s="59"/>
    </row>
    <row r="323" spans="1:9" ht="22.95" customHeight="1" x14ac:dyDescent="0.3">
      <c r="A323" s="47"/>
      <c r="B323" s="48"/>
      <c r="C323" s="49"/>
      <c r="D323" s="50"/>
      <c r="E323" s="51"/>
      <c r="F323" s="50"/>
      <c r="G323" s="52"/>
      <c r="H323" s="51"/>
      <c r="I323" s="53"/>
    </row>
    <row r="324" spans="1:9" ht="22.95" customHeight="1" x14ac:dyDescent="0.3">
      <c r="A324" s="41">
        <v>47</v>
      </c>
      <c r="B324" s="44" t="s">
        <v>158</v>
      </c>
      <c r="C324" s="45" t="s">
        <v>115</v>
      </c>
      <c r="D324" s="44"/>
      <c r="E324" s="45" t="s">
        <v>84</v>
      </c>
      <c r="F324" s="44" t="s">
        <v>25</v>
      </c>
      <c r="G324" s="82" t="s">
        <v>75</v>
      </c>
      <c r="H324" s="45"/>
      <c r="I324" s="46" t="str">
        <f t="shared" ref="I324" si="44">CONCATENATE(G324,G325,G326,G327,G328,G329)</f>
        <v>_  ________  _____  _</v>
      </c>
    </row>
    <row r="325" spans="1:9" ht="22.95" customHeight="1" x14ac:dyDescent="0.3">
      <c r="A325" s="41"/>
      <c r="B325" s="42"/>
      <c r="C325" s="43"/>
      <c r="D325" s="44"/>
      <c r="E325" s="45" t="s">
        <v>93</v>
      </c>
      <c r="F325" s="44" t="s">
        <v>27</v>
      </c>
      <c r="G325" s="82" t="s">
        <v>9</v>
      </c>
      <c r="H325" s="45"/>
      <c r="I325" s="46"/>
    </row>
    <row r="326" spans="1:9" ht="22.95" customHeight="1" x14ac:dyDescent="0.3">
      <c r="A326" s="41"/>
      <c r="B326" s="42"/>
      <c r="C326" s="43"/>
      <c r="D326" s="44"/>
      <c r="E326" s="45" t="s">
        <v>96</v>
      </c>
      <c r="F326" s="44" t="s">
        <v>18</v>
      </c>
      <c r="G326" s="82" t="s">
        <v>9</v>
      </c>
      <c r="H326" s="45" t="s">
        <v>81</v>
      </c>
      <c r="I326" s="46"/>
    </row>
    <row r="327" spans="1:9" ht="22.95" customHeight="1" x14ac:dyDescent="0.3">
      <c r="A327" s="41"/>
      <c r="B327" s="42"/>
      <c r="C327" s="43"/>
      <c r="D327" s="44"/>
      <c r="E327" s="45" t="s">
        <v>94</v>
      </c>
      <c r="F327" s="44" t="s">
        <v>24</v>
      </c>
      <c r="G327" s="86" t="s">
        <v>75</v>
      </c>
      <c r="H327" s="45"/>
      <c r="I327" s="46"/>
    </row>
    <row r="328" spans="1:9" ht="22.95" customHeight="1" x14ac:dyDescent="0.3">
      <c r="A328" s="41"/>
      <c r="B328" s="42"/>
      <c r="C328" s="43"/>
      <c r="D328" s="44"/>
      <c r="E328" s="45" t="s">
        <v>84</v>
      </c>
      <c r="F328" s="44" t="s">
        <v>22</v>
      </c>
      <c r="G328" s="86" t="s">
        <v>9</v>
      </c>
      <c r="H328" s="45"/>
      <c r="I328" s="46"/>
    </row>
    <row r="329" spans="1:9" ht="22.95" customHeight="1" thickBot="1" x14ac:dyDescent="0.35">
      <c r="A329" s="54"/>
      <c r="B329" s="55"/>
      <c r="C329" s="56"/>
      <c r="D329" s="57"/>
      <c r="E329" s="58" t="s">
        <v>95</v>
      </c>
      <c r="F329" s="57" t="s">
        <v>20</v>
      </c>
      <c r="G329" s="87" t="s">
        <v>75</v>
      </c>
      <c r="H329" s="58" t="s">
        <v>82</v>
      </c>
      <c r="I329" s="59"/>
    </row>
    <row r="330" spans="1:9" ht="22.95" customHeight="1" x14ac:dyDescent="0.3">
      <c r="A330" s="47"/>
      <c r="B330" s="48"/>
      <c r="C330" s="49"/>
      <c r="D330" s="50"/>
      <c r="E330" s="51"/>
      <c r="F330" s="50"/>
      <c r="G330" s="52"/>
      <c r="H330" s="51"/>
      <c r="I330" s="53"/>
    </row>
    <row r="331" spans="1:9" ht="22.95" customHeight="1" x14ac:dyDescent="0.3">
      <c r="A331" s="41">
        <v>48</v>
      </c>
      <c r="B331" s="44" t="s">
        <v>159</v>
      </c>
      <c r="C331" s="45"/>
      <c r="D331" s="44"/>
      <c r="E331" s="45" t="s">
        <v>84</v>
      </c>
      <c r="F331" s="44" t="s">
        <v>16</v>
      </c>
      <c r="G331" s="86" t="s">
        <v>75</v>
      </c>
      <c r="H331" s="45"/>
      <c r="I331" s="46" t="str">
        <f t="shared" ref="I331" si="45">CONCATENATE(G331,G332,G333,G334,G335,G336)</f>
        <v>_  _____  ________  _</v>
      </c>
    </row>
    <row r="332" spans="1:9" ht="22.95" customHeight="1" x14ac:dyDescent="0.3">
      <c r="A332" s="41"/>
      <c r="B332" s="42"/>
      <c r="C332" s="43"/>
      <c r="D332" s="44"/>
      <c r="E332" s="45" t="s">
        <v>95</v>
      </c>
      <c r="F332" s="44" t="s">
        <v>17</v>
      </c>
      <c r="G332" s="86" t="s">
        <v>9</v>
      </c>
      <c r="H332" s="45" t="s">
        <v>82</v>
      </c>
      <c r="I332" s="46"/>
    </row>
    <row r="333" spans="1:9" ht="22.95" customHeight="1" x14ac:dyDescent="0.3">
      <c r="A333" s="41"/>
      <c r="B333" s="42"/>
      <c r="C333" s="43"/>
      <c r="D333" s="44" t="s">
        <v>124</v>
      </c>
      <c r="E333" s="45" t="s">
        <v>94</v>
      </c>
      <c r="F333" s="44" t="s">
        <v>26</v>
      </c>
      <c r="G333" s="86" t="s">
        <v>75</v>
      </c>
      <c r="H333" s="45"/>
      <c r="I333" s="46"/>
    </row>
    <row r="334" spans="1:9" ht="22.95" customHeight="1" x14ac:dyDescent="0.3">
      <c r="A334" s="41"/>
      <c r="B334" s="42"/>
      <c r="C334" s="43"/>
      <c r="D334" s="44"/>
      <c r="E334" s="45" t="s">
        <v>94</v>
      </c>
      <c r="F334" s="44" t="s">
        <v>27</v>
      </c>
      <c r="G334" s="84" t="s">
        <v>9</v>
      </c>
      <c r="H334" s="45"/>
      <c r="I334" s="46"/>
    </row>
    <row r="335" spans="1:9" ht="22.95" customHeight="1" x14ac:dyDescent="0.3">
      <c r="A335" s="41"/>
      <c r="B335" s="42"/>
      <c r="C335" s="43"/>
      <c r="D335" s="44" t="s">
        <v>138</v>
      </c>
      <c r="E335" s="45" t="s">
        <v>84</v>
      </c>
      <c r="F335" s="44" t="s">
        <v>18</v>
      </c>
      <c r="G335" s="84" t="s">
        <v>9</v>
      </c>
      <c r="H335" s="45" t="s">
        <v>81</v>
      </c>
      <c r="I335" s="46"/>
    </row>
    <row r="336" spans="1:9" ht="22.95" customHeight="1" thickBot="1" x14ac:dyDescent="0.35">
      <c r="A336" s="54"/>
      <c r="B336" s="55"/>
      <c r="C336" s="56"/>
      <c r="D336" s="57"/>
      <c r="E336" s="58" t="s">
        <v>95</v>
      </c>
      <c r="F336" s="57" t="s">
        <v>19</v>
      </c>
      <c r="G336" s="85" t="s">
        <v>75</v>
      </c>
      <c r="H336" s="58"/>
      <c r="I336" s="59"/>
    </row>
    <row r="337" spans="1:9" ht="22.95" customHeight="1" x14ac:dyDescent="0.3">
      <c r="A337" s="47"/>
      <c r="B337" s="48"/>
      <c r="C337" s="49"/>
      <c r="D337" s="50"/>
      <c r="E337" s="51"/>
      <c r="F337" s="50"/>
      <c r="G337" s="52"/>
      <c r="H337" s="51"/>
      <c r="I337" s="53"/>
    </row>
    <row r="338" spans="1:9" ht="22.95" customHeight="1" x14ac:dyDescent="0.3">
      <c r="A338" s="41">
        <v>49</v>
      </c>
      <c r="B338" s="44" t="s">
        <v>160</v>
      </c>
      <c r="C338" s="45"/>
      <c r="D338" s="44"/>
      <c r="E338" s="45" t="s">
        <v>94</v>
      </c>
      <c r="F338" s="44" t="s">
        <v>25</v>
      </c>
      <c r="G338" s="82" t="s">
        <v>75</v>
      </c>
      <c r="H338" s="45"/>
      <c r="I338" s="46" t="str">
        <f t="shared" ref="I338" si="46">CONCATENATE(G338,G339,G340,G341,G342,G343)</f>
        <v>_  ___________  ____</v>
      </c>
    </row>
    <row r="339" spans="1:9" ht="22.95" customHeight="1" x14ac:dyDescent="0.3">
      <c r="A339" s="41"/>
      <c r="B339" s="42"/>
      <c r="C339" s="43"/>
      <c r="D339" s="44"/>
      <c r="E339" s="45" t="s">
        <v>84</v>
      </c>
      <c r="F339" s="44" t="s">
        <v>27</v>
      </c>
      <c r="G339" s="82" t="s">
        <v>9</v>
      </c>
      <c r="H339" s="45"/>
      <c r="I339" s="46"/>
    </row>
    <row r="340" spans="1:9" ht="22.95" customHeight="1" x14ac:dyDescent="0.3">
      <c r="A340" s="41"/>
      <c r="B340" s="42"/>
      <c r="C340" s="43"/>
      <c r="D340" s="44"/>
      <c r="E340" s="45" t="s">
        <v>93</v>
      </c>
      <c r="F340" s="44" t="s">
        <v>18</v>
      </c>
      <c r="G340" s="82" t="s">
        <v>9</v>
      </c>
      <c r="H340" s="45" t="s">
        <v>82</v>
      </c>
      <c r="I340" s="46"/>
    </row>
    <row r="341" spans="1:9" ht="22.95" customHeight="1" x14ac:dyDescent="0.3">
      <c r="A341" s="41"/>
      <c r="B341" s="42"/>
      <c r="C341" s="43"/>
      <c r="D341" s="44" t="s">
        <v>99</v>
      </c>
      <c r="E341" s="45" t="s">
        <v>93</v>
      </c>
      <c r="F341" s="44" t="s">
        <v>18</v>
      </c>
      <c r="G341" s="88" t="s">
        <v>9</v>
      </c>
      <c r="H341" s="45"/>
      <c r="I341" s="46"/>
    </row>
    <row r="342" spans="1:9" ht="22.95" customHeight="1" x14ac:dyDescent="0.3">
      <c r="A342" s="41"/>
      <c r="B342" s="42"/>
      <c r="C342" s="43"/>
      <c r="D342" s="44"/>
      <c r="E342" s="45" t="s">
        <v>94</v>
      </c>
      <c r="F342" s="44" t="s">
        <v>19</v>
      </c>
      <c r="G342" s="88" t="s">
        <v>75</v>
      </c>
      <c r="H342" s="45"/>
      <c r="I342" s="46"/>
    </row>
    <row r="343" spans="1:9" ht="22.95" customHeight="1" thickBot="1" x14ac:dyDescent="0.35">
      <c r="A343" s="54"/>
      <c r="B343" s="55"/>
      <c r="C343" s="56"/>
      <c r="D343" s="57"/>
      <c r="E343" s="58" t="s">
        <v>96</v>
      </c>
      <c r="F343" s="57" t="s">
        <v>21</v>
      </c>
      <c r="G343" s="89" t="s">
        <v>9</v>
      </c>
      <c r="H343" s="58" t="s">
        <v>81</v>
      </c>
      <c r="I343" s="59"/>
    </row>
    <row r="344" spans="1:9" ht="22.95" customHeight="1" x14ac:dyDescent="0.3">
      <c r="A344" s="47"/>
      <c r="B344" s="48"/>
      <c r="C344" s="49"/>
      <c r="D344" s="50"/>
      <c r="E344" s="51"/>
      <c r="F344" s="50"/>
      <c r="G344" s="52"/>
      <c r="H344" s="51"/>
      <c r="I344" s="53"/>
    </row>
    <row r="345" spans="1:9" ht="22.95" customHeight="1" x14ac:dyDescent="0.3">
      <c r="A345" s="41">
        <v>50</v>
      </c>
      <c r="B345" s="44" t="s">
        <v>161</v>
      </c>
      <c r="C345" s="45"/>
      <c r="D345" s="44"/>
      <c r="E345" s="45" t="s">
        <v>93</v>
      </c>
      <c r="F345" s="44" t="s">
        <v>23</v>
      </c>
      <c r="G345" s="88" t="s">
        <v>9</v>
      </c>
      <c r="H345" s="45"/>
      <c r="I345" s="46" t="str">
        <f t="shared" ref="I345" si="47">CONCATENATE(G345,G346,G347,G348,G349,G350)</f>
        <v>____  ___________  _</v>
      </c>
    </row>
    <row r="346" spans="1:9" ht="22.95" customHeight="1" x14ac:dyDescent="0.3">
      <c r="A346" s="41"/>
      <c r="B346" s="42"/>
      <c r="C346" s="43"/>
      <c r="D346" s="44"/>
      <c r="E346" s="45" t="s">
        <v>96</v>
      </c>
      <c r="F346" s="44" t="s">
        <v>25</v>
      </c>
      <c r="G346" s="88" t="s">
        <v>75</v>
      </c>
      <c r="H346" s="45" t="s">
        <v>81</v>
      </c>
      <c r="I346" s="46"/>
    </row>
    <row r="347" spans="1:9" ht="22.95" customHeight="1" x14ac:dyDescent="0.3">
      <c r="A347" s="41"/>
      <c r="B347" s="42"/>
      <c r="C347" s="43"/>
      <c r="D347" s="44"/>
      <c r="E347" s="45" t="s">
        <v>95</v>
      </c>
      <c r="F347" s="44" t="s">
        <v>27</v>
      </c>
      <c r="G347" s="88" t="s">
        <v>9</v>
      </c>
      <c r="H347" s="45"/>
      <c r="I347" s="46"/>
    </row>
    <row r="348" spans="1:9" ht="22.95" customHeight="1" x14ac:dyDescent="0.3">
      <c r="A348" s="41"/>
      <c r="B348" s="42"/>
      <c r="C348" s="43"/>
      <c r="D348" s="44"/>
      <c r="E348" s="45" t="s">
        <v>95</v>
      </c>
      <c r="F348" s="44" t="s">
        <v>27</v>
      </c>
      <c r="G348" s="84" t="s">
        <v>9</v>
      </c>
      <c r="H348" s="45"/>
      <c r="I348" s="46"/>
    </row>
    <row r="349" spans="1:9" ht="22.95" customHeight="1" x14ac:dyDescent="0.3">
      <c r="A349" s="41"/>
      <c r="B349" s="42"/>
      <c r="C349" s="43"/>
      <c r="D349" s="44"/>
      <c r="E349" s="45" t="s">
        <v>94</v>
      </c>
      <c r="F349" s="44" t="s">
        <v>18</v>
      </c>
      <c r="G349" s="84" t="s">
        <v>9</v>
      </c>
      <c r="H349" s="45" t="s">
        <v>82</v>
      </c>
      <c r="I349" s="46"/>
    </row>
    <row r="350" spans="1:9" ht="22.95" customHeight="1" thickBot="1" x14ac:dyDescent="0.35">
      <c r="A350" s="54"/>
      <c r="B350" s="55"/>
      <c r="C350" s="56"/>
      <c r="D350" s="57" t="s">
        <v>162</v>
      </c>
      <c r="E350" s="58" t="s">
        <v>96</v>
      </c>
      <c r="F350" s="57" t="s">
        <v>19</v>
      </c>
      <c r="G350" s="85" t="s">
        <v>75</v>
      </c>
      <c r="H350" s="58"/>
      <c r="I350" s="59"/>
    </row>
    <row r="351" spans="1:9" ht="22.95" customHeight="1" x14ac:dyDescent="0.3">
      <c r="A351" s="47"/>
      <c r="B351" s="48"/>
      <c r="C351" s="49"/>
      <c r="D351" s="50"/>
      <c r="E351" s="51"/>
      <c r="F351" s="50"/>
      <c r="G351" s="52"/>
      <c r="H351" s="51"/>
      <c r="I351" s="53"/>
    </row>
    <row r="352" spans="1:9" ht="22.95" customHeight="1" x14ac:dyDescent="0.3">
      <c r="A352" s="41">
        <v>51</v>
      </c>
      <c r="B352" s="44" t="s">
        <v>163</v>
      </c>
      <c r="C352" s="45" t="s">
        <v>76</v>
      </c>
      <c r="D352" s="44"/>
      <c r="E352" s="45" t="s">
        <v>95</v>
      </c>
      <c r="F352" s="44" t="s">
        <v>17</v>
      </c>
      <c r="G352" s="84" t="s">
        <v>75</v>
      </c>
      <c r="H352" s="45" t="s">
        <v>82</v>
      </c>
      <c r="I352" s="46" t="str">
        <f t="shared" ref="I352" si="48">CONCATENATE(G352,G353,G354,G355,G356,G357)</f>
        <v>_  __  _____  __  ____</v>
      </c>
    </row>
    <row r="353" spans="1:9" ht="22.95" customHeight="1" x14ac:dyDescent="0.3">
      <c r="A353" s="41"/>
      <c r="B353" s="42"/>
      <c r="C353" s="43"/>
      <c r="D353" s="44"/>
      <c r="E353" s="45" t="s">
        <v>94</v>
      </c>
      <c r="F353" s="44" t="s">
        <v>26</v>
      </c>
      <c r="G353" s="84" t="s">
        <v>75</v>
      </c>
      <c r="H353" s="45"/>
      <c r="I353" s="46"/>
    </row>
    <row r="354" spans="1:9" ht="22.95" customHeight="1" x14ac:dyDescent="0.3">
      <c r="A354" s="41"/>
      <c r="B354" s="42"/>
      <c r="C354" s="43"/>
      <c r="D354" s="44"/>
      <c r="E354" s="45" t="s">
        <v>96</v>
      </c>
      <c r="F354" s="44" t="s">
        <v>24</v>
      </c>
      <c r="G354" s="84" t="s">
        <v>9</v>
      </c>
      <c r="H354" s="45"/>
      <c r="I354" s="46"/>
    </row>
    <row r="355" spans="1:9" ht="22.95" customHeight="1" x14ac:dyDescent="0.3">
      <c r="A355" s="41"/>
      <c r="B355" s="42"/>
      <c r="C355" s="43"/>
      <c r="D355" s="44"/>
      <c r="E355" s="45" t="s">
        <v>95</v>
      </c>
      <c r="F355" s="44" t="s">
        <v>22</v>
      </c>
      <c r="G355" s="84" t="s">
        <v>75</v>
      </c>
      <c r="H355" s="45" t="s">
        <v>81</v>
      </c>
      <c r="I355" s="46"/>
    </row>
    <row r="356" spans="1:9" ht="22.95" customHeight="1" x14ac:dyDescent="0.3">
      <c r="A356" s="41"/>
      <c r="B356" s="42"/>
      <c r="C356" s="43"/>
      <c r="D356" s="44"/>
      <c r="E356" s="45" t="s">
        <v>93</v>
      </c>
      <c r="F356" s="44" t="s">
        <v>20</v>
      </c>
      <c r="G356" s="84" t="s">
        <v>75</v>
      </c>
      <c r="H356" s="45"/>
      <c r="I356" s="46"/>
    </row>
    <row r="357" spans="1:9" ht="22.95" customHeight="1" thickBot="1" x14ac:dyDescent="0.35">
      <c r="A357" s="54"/>
      <c r="B357" s="55"/>
      <c r="C357" s="56"/>
      <c r="D357" s="57"/>
      <c r="E357" s="58" t="s">
        <v>84</v>
      </c>
      <c r="F357" s="57" t="s">
        <v>16</v>
      </c>
      <c r="G357" s="85" t="s">
        <v>9</v>
      </c>
      <c r="H357" s="58"/>
      <c r="I357" s="59"/>
    </row>
    <row r="358" spans="1:9" ht="22.95" customHeight="1" x14ac:dyDescent="0.3">
      <c r="A358" s="47"/>
      <c r="B358" s="48"/>
      <c r="C358" s="49"/>
      <c r="D358" s="50"/>
      <c r="E358" s="51"/>
      <c r="F358" s="50"/>
      <c r="G358" s="52"/>
      <c r="H358" s="51"/>
      <c r="I358" s="53"/>
    </row>
    <row r="359" spans="1:9" ht="22.95" customHeight="1" x14ac:dyDescent="0.3">
      <c r="A359" s="41">
        <v>52</v>
      </c>
      <c r="B359" s="44" t="s">
        <v>164</v>
      </c>
      <c r="C359" s="45" t="s">
        <v>76</v>
      </c>
      <c r="D359" s="44"/>
      <c r="E359" s="45" t="s">
        <v>94</v>
      </c>
      <c r="F359" s="44" t="s">
        <v>20</v>
      </c>
      <c r="G359" s="79" t="s">
        <v>9</v>
      </c>
      <c r="H359" s="45" t="s">
        <v>82</v>
      </c>
      <c r="I359" s="46" t="str">
        <f t="shared" ref="I359" si="49">CONCATENATE(G359,G360,G361,G362,G363,G364)</f>
        <v>____  __  _____  __  _</v>
      </c>
    </row>
    <row r="360" spans="1:9" ht="22.95" customHeight="1" x14ac:dyDescent="0.3">
      <c r="A360" s="41"/>
      <c r="B360" s="42"/>
      <c r="C360" s="43"/>
      <c r="D360" s="44"/>
      <c r="E360" s="45" t="s">
        <v>95</v>
      </c>
      <c r="F360" s="44" t="s">
        <v>16</v>
      </c>
      <c r="G360" s="79" t="s">
        <v>75</v>
      </c>
      <c r="H360" s="45"/>
      <c r="I360" s="46"/>
    </row>
    <row r="361" spans="1:9" ht="22.95" customHeight="1" x14ac:dyDescent="0.3">
      <c r="A361" s="41"/>
      <c r="B361" s="42"/>
      <c r="C361" s="43"/>
      <c r="D361" s="44"/>
      <c r="E361" s="45" t="s">
        <v>93</v>
      </c>
      <c r="F361" s="44" t="s">
        <v>17</v>
      </c>
      <c r="G361" s="79" t="s">
        <v>75</v>
      </c>
      <c r="H361" s="45"/>
      <c r="I361" s="46"/>
    </row>
    <row r="362" spans="1:9" ht="22.95" customHeight="1" x14ac:dyDescent="0.3">
      <c r="A362" s="41"/>
      <c r="B362" s="42"/>
      <c r="C362" s="43"/>
      <c r="D362" s="44"/>
      <c r="E362" s="45" t="s">
        <v>96</v>
      </c>
      <c r="F362" s="44" t="s">
        <v>26</v>
      </c>
      <c r="G362" s="79" t="s">
        <v>9</v>
      </c>
      <c r="H362" s="45" t="s">
        <v>81</v>
      </c>
      <c r="I362" s="46"/>
    </row>
    <row r="363" spans="1:9" ht="22.95" customHeight="1" x14ac:dyDescent="0.3">
      <c r="A363" s="41"/>
      <c r="B363" s="42"/>
      <c r="C363" s="43"/>
      <c r="D363" s="44"/>
      <c r="E363" s="45" t="s">
        <v>84</v>
      </c>
      <c r="F363" s="44" t="s">
        <v>24</v>
      </c>
      <c r="G363" s="79" t="s">
        <v>75</v>
      </c>
      <c r="H363" s="45"/>
      <c r="I363" s="46"/>
    </row>
    <row r="364" spans="1:9" ht="22.95" customHeight="1" thickBot="1" x14ac:dyDescent="0.35">
      <c r="A364" s="54"/>
      <c r="B364" s="55"/>
      <c r="C364" s="56"/>
      <c r="D364" s="57"/>
      <c r="E364" s="58" t="s">
        <v>93</v>
      </c>
      <c r="F364" s="57" t="s">
        <v>22</v>
      </c>
      <c r="G364" s="80" t="s">
        <v>75</v>
      </c>
      <c r="H364" s="58"/>
      <c r="I364" s="59"/>
    </row>
    <row r="365" spans="1:9" ht="22.95" customHeight="1" x14ac:dyDescent="0.3">
      <c r="A365" s="47"/>
      <c r="B365" s="48"/>
      <c r="C365" s="49"/>
      <c r="D365" s="50"/>
      <c r="E365" s="51"/>
      <c r="F365" s="50"/>
      <c r="G365" s="52"/>
      <c r="H365" s="51"/>
      <c r="I365" s="53"/>
    </row>
    <row r="366" spans="1:9" ht="22.95" customHeight="1" x14ac:dyDescent="0.3">
      <c r="A366" s="41">
        <v>53</v>
      </c>
      <c r="B366" s="44" t="s">
        <v>165</v>
      </c>
      <c r="C366" s="45" t="s">
        <v>108</v>
      </c>
      <c r="D366" s="44"/>
      <c r="E366" s="45" t="s">
        <v>94</v>
      </c>
      <c r="F366" s="44" t="s">
        <v>21</v>
      </c>
      <c r="G366" s="84" t="s">
        <v>9</v>
      </c>
      <c r="H366" s="45" t="s">
        <v>81</v>
      </c>
      <c r="I366" s="46" t="str">
        <f t="shared" ref="I366" si="50">CONCATENATE(G366,G367,G368,G369,G370,G371)</f>
        <v>_______  _____  __  _</v>
      </c>
    </row>
    <row r="367" spans="1:9" ht="22.95" customHeight="1" x14ac:dyDescent="0.3">
      <c r="A367" s="41"/>
      <c r="B367" s="42"/>
      <c r="C367" s="43"/>
      <c r="D367" s="44" t="s">
        <v>113</v>
      </c>
      <c r="E367" s="45" t="s">
        <v>84</v>
      </c>
      <c r="F367" s="44" t="s">
        <v>23</v>
      </c>
      <c r="G367" s="84" t="s">
        <v>9</v>
      </c>
      <c r="H367" s="45"/>
      <c r="I367" s="46"/>
    </row>
    <row r="368" spans="1:9" ht="22.95" customHeight="1" x14ac:dyDescent="0.3">
      <c r="A368" s="41"/>
      <c r="B368" s="42"/>
      <c r="C368" s="43"/>
      <c r="D368" s="44"/>
      <c r="E368" s="45" t="s">
        <v>93</v>
      </c>
      <c r="F368" s="44" t="s">
        <v>25</v>
      </c>
      <c r="G368" s="84" t="s">
        <v>75</v>
      </c>
      <c r="H368" s="45"/>
      <c r="I368" s="46"/>
    </row>
    <row r="369" spans="1:9" ht="22.95" customHeight="1" x14ac:dyDescent="0.3">
      <c r="A369" s="41"/>
      <c r="B369" s="42"/>
      <c r="C369" s="43"/>
      <c r="D369" s="44"/>
      <c r="E369" s="45" t="s">
        <v>96</v>
      </c>
      <c r="F369" s="44" t="s">
        <v>26</v>
      </c>
      <c r="G369" s="79" t="s">
        <v>9</v>
      </c>
      <c r="H369" s="45" t="s">
        <v>82</v>
      </c>
      <c r="I369" s="46"/>
    </row>
    <row r="370" spans="1:9" ht="22.95" customHeight="1" x14ac:dyDescent="0.3">
      <c r="A370" s="41"/>
      <c r="B370" s="42"/>
      <c r="C370" s="43"/>
      <c r="D370" s="44"/>
      <c r="E370" s="45" t="s">
        <v>84</v>
      </c>
      <c r="F370" s="44" t="s">
        <v>24</v>
      </c>
      <c r="G370" s="79" t="s">
        <v>75</v>
      </c>
      <c r="H370" s="45"/>
      <c r="I370" s="46"/>
    </row>
    <row r="371" spans="1:9" ht="22.95" customHeight="1" thickBot="1" x14ac:dyDescent="0.35">
      <c r="A371" s="54"/>
      <c r="B371" s="55"/>
      <c r="C371" s="56"/>
      <c r="D371" s="57"/>
      <c r="E371" s="58" t="s">
        <v>93</v>
      </c>
      <c r="F371" s="57" t="s">
        <v>22</v>
      </c>
      <c r="G371" s="80" t="s">
        <v>75</v>
      </c>
      <c r="H371" s="58"/>
      <c r="I371" s="59"/>
    </row>
    <row r="372" spans="1:9" ht="22.95" customHeight="1" x14ac:dyDescent="0.3">
      <c r="A372" s="47"/>
      <c r="B372" s="48"/>
      <c r="C372" s="49"/>
      <c r="D372" s="50"/>
      <c r="E372" s="51"/>
      <c r="F372" s="50"/>
      <c r="G372" s="52"/>
      <c r="H372" s="51"/>
      <c r="I372" s="53"/>
    </row>
    <row r="373" spans="1:9" ht="22.95" customHeight="1" x14ac:dyDescent="0.3">
      <c r="A373" s="41">
        <v>54</v>
      </c>
      <c r="B373" s="44" t="s">
        <v>166</v>
      </c>
      <c r="C373" s="45" t="s">
        <v>108</v>
      </c>
      <c r="D373" s="44"/>
      <c r="E373" s="45" t="s">
        <v>84</v>
      </c>
      <c r="F373" s="44" t="s">
        <v>17</v>
      </c>
      <c r="G373" s="84" t="s">
        <v>75</v>
      </c>
      <c r="H373" s="45" t="s">
        <v>81</v>
      </c>
      <c r="I373" s="46" t="str">
        <f t="shared" ref="I373" si="51">CONCATENATE(G373,G374,G375,G376,G377,G378)</f>
        <v>_  __  _____  _______</v>
      </c>
    </row>
    <row r="374" spans="1:9" ht="22.95" customHeight="1" x14ac:dyDescent="0.3">
      <c r="A374" s="41"/>
      <c r="B374" s="42"/>
      <c r="C374" s="43"/>
      <c r="D374" s="44"/>
      <c r="E374" s="45" t="s">
        <v>93</v>
      </c>
      <c r="F374" s="44" t="s">
        <v>26</v>
      </c>
      <c r="G374" s="84" t="s">
        <v>75</v>
      </c>
      <c r="H374" s="45"/>
      <c r="I374" s="46"/>
    </row>
    <row r="375" spans="1:9" ht="22.95" customHeight="1" x14ac:dyDescent="0.3">
      <c r="A375" s="41"/>
      <c r="B375" s="42"/>
      <c r="C375" s="43"/>
      <c r="D375" s="44" t="s">
        <v>167</v>
      </c>
      <c r="E375" s="45" t="s">
        <v>94</v>
      </c>
      <c r="F375" s="44" t="s">
        <v>24</v>
      </c>
      <c r="G375" s="84" t="s">
        <v>9</v>
      </c>
      <c r="H375" s="45"/>
      <c r="I375" s="46"/>
    </row>
    <row r="376" spans="1:9" ht="22.95" customHeight="1" x14ac:dyDescent="0.3">
      <c r="A376" s="41"/>
      <c r="B376" s="42"/>
      <c r="C376" s="43"/>
      <c r="D376" s="44"/>
      <c r="E376" s="45" t="s">
        <v>84</v>
      </c>
      <c r="F376" s="44" t="s">
        <v>19</v>
      </c>
      <c r="G376" s="82" t="s">
        <v>75</v>
      </c>
      <c r="H376" s="45" t="s">
        <v>82</v>
      </c>
      <c r="I376" s="46"/>
    </row>
    <row r="377" spans="1:9" ht="22.95" customHeight="1" x14ac:dyDescent="0.3">
      <c r="A377" s="41"/>
      <c r="B377" s="42"/>
      <c r="C377" s="43"/>
      <c r="D377" s="44"/>
      <c r="E377" s="45" t="s">
        <v>95</v>
      </c>
      <c r="F377" s="44" t="s">
        <v>21</v>
      </c>
      <c r="G377" s="82" t="s">
        <v>9</v>
      </c>
      <c r="H377" s="45"/>
      <c r="I377" s="46"/>
    </row>
    <row r="378" spans="1:9" ht="22.95" customHeight="1" thickBot="1" x14ac:dyDescent="0.35">
      <c r="A378" s="54"/>
      <c r="B378" s="55"/>
      <c r="C378" s="56"/>
      <c r="D378" s="57"/>
      <c r="E378" s="58" t="s">
        <v>94</v>
      </c>
      <c r="F378" s="57" t="s">
        <v>23</v>
      </c>
      <c r="G378" s="83" t="s">
        <v>9</v>
      </c>
      <c r="H378" s="58"/>
      <c r="I378" s="59"/>
    </row>
    <row r="379" spans="1:9" ht="22.95" customHeight="1" x14ac:dyDescent="0.3">
      <c r="A379" s="47"/>
      <c r="B379" s="48"/>
      <c r="C379" s="49"/>
      <c r="D379" s="50"/>
      <c r="E379" s="51"/>
      <c r="F379" s="50"/>
      <c r="G379" s="52"/>
      <c r="H379" s="51"/>
      <c r="I379" s="53"/>
    </row>
    <row r="380" spans="1:9" ht="22.95" customHeight="1" x14ac:dyDescent="0.3">
      <c r="A380" s="41">
        <v>55</v>
      </c>
      <c r="B380" s="44" t="s">
        <v>168</v>
      </c>
      <c r="C380" s="45"/>
      <c r="D380" s="44"/>
      <c r="E380" s="45" t="s">
        <v>94</v>
      </c>
      <c r="F380" s="44" t="s">
        <v>17</v>
      </c>
      <c r="G380" s="84" t="s">
        <v>75</v>
      </c>
      <c r="H380" s="45"/>
      <c r="I380" s="46" t="str">
        <f t="shared" ref="I380" si="52">CONCATENATE(G380,G381,G382,G383,G384,G385)</f>
        <v>_  __  ________  ____</v>
      </c>
    </row>
    <row r="381" spans="1:9" ht="22.95" customHeight="1" x14ac:dyDescent="0.3">
      <c r="A381" s="41"/>
      <c r="B381" s="42"/>
      <c r="C381" s="43"/>
      <c r="D381" s="44"/>
      <c r="E381" s="45" t="s">
        <v>84</v>
      </c>
      <c r="F381" s="44" t="s">
        <v>26</v>
      </c>
      <c r="G381" s="84" t="s">
        <v>75</v>
      </c>
      <c r="H381" s="45" t="s">
        <v>82</v>
      </c>
      <c r="I381" s="46"/>
    </row>
    <row r="382" spans="1:9" ht="22.95" customHeight="1" x14ac:dyDescent="0.3">
      <c r="A382" s="41"/>
      <c r="B382" s="42"/>
      <c r="C382" s="43"/>
      <c r="D382" s="44"/>
      <c r="E382" s="45" t="s">
        <v>95</v>
      </c>
      <c r="F382" s="44" t="s">
        <v>24</v>
      </c>
      <c r="G382" s="84" t="s">
        <v>9</v>
      </c>
      <c r="H382" s="45"/>
      <c r="I382" s="46"/>
    </row>
    <row r="383" spans="1:9" ht="22.95" customHeight="1" x14ac:dyDescent="0.3">
      <c r="A383" s="41"/>
      <c r="B383" s="42"/>
      <c r="C383" s="43"/>
      <c r="D383" s="44"/>
      <c r="E383" s="45" t="s">
        <v>93</v>
      </c>
      <c r="F383" s="44" t="s">
        <v>18</v>
      </c>
      <c r="G383" s="88" t="s">
        <v>9</v>
      </c>
      <c r="H383" s="45"/>
      <c r="I383" s="46"/>
    </row>
    <row r="384" spans="1:9" ht="22.95" customHeight="1" x14ac:dyDescent="0.3">
      <c r="A384" s="41"/>
      <c r="B384" s="42"/>
      <c r="C384" s="43"/>
      <c r="D384" s="44"/>
      <c r="E384" s="45" t="s">
        <v>94</v>
      </c>
      <c r="F384" s="44" t="s">
        <v>19</v>
      </c>
      <c r="G384" s="88" t="s">
        <v>75</v>
      </c>
      <c r="H384" s="45" t="s">
        <v>81</v>
      </c>
      <c r="I384" s="46"/>
    </row>
    <row r="385" spans="1:9" ht="22.95" customHeight="1" thickBot="1" x14ac:dyDescent="0.35">
      <c r="A385" s="54"/>
      <c r="B385" s="55"/>
      <c r="C385" s="56"/>
      <c r="D385" s="57"/>
      <c r="E385" s="58" t="s">
        <v>96</v>
      </c>
      <c r="F385" s="57" t="s">
        <v>21</v>
      </c>
      <c r="G385" s="89" t="s">
        <v>9</v>
      </c>
      <c r="H385" s="58"/>
      <c r="I385" s="59"/>
    </row>
    <row r="386" spans="1:9" ht="22.95" customHeight="1" x14ac:dyDescent="0.3">
      <c r="A386" s="47"/>
      <c r="B386" s="48"/>
      <c r="C386" s="49"/>
      <c r="D386" s="50"/>
      <c r="E386" s="51"/>
      <c r="F386" s="50"/>
      <c r="G386" s="52"/>
      <c r="H386" s="51"/>
      <c r="I386" s="53"/>
    </row>
    <row r="387" spans="1:9" ht="22.95" customHeight="1" x14ac:dyDescent="0.3">
      <c r="A387" s="41">
        <v>56</v>
      </c>
      <c r="B387" s="44" t="s">
        <v>169</v>
      </c>
      <c r="C387" s="45" t="s">
        <v>115</v>
      </c>
      <c r="D387" s="44"/>
      <c r="E387" s="45" t="s">
        <v>93</v>
      </c>
      <c r="F387" s="44" t="s">
        <v>23</v>
      </c>
      <c r="G387" s="88" t="s">
        <v>9</v>
      </c>
      <c r="H387" s="45"/>
      <c r="I387" s="46" t="str">
        <f t="shared" ref="I387" si="53">CONCATENATE(G387,G388,G389,G390,G391,G392)</f>
        <v>____  ________  __  _</v>
      </c>
    </row>
    <row r="388" spans="1:9" ht="22.95" customHeight="1" x14ac:dyDescent="0.3">
      <c r="A388" s="41"/>
      <c r="B388" s="42"/>
      <c r="C388" s="43"/>
      <c r="D388" s="44"/>
      <c r="E388" s="45" t="s">
        <v>96</v>
      </c>
      <c r="F388" s="44" t="s">
        <v>25</v>
      </c>
      <c r="G388" s="88" t="s">
        <v>75</v>
      </c>
      <c r="H388" s="45"/>
      <c r="I388" s="46"/>
    </row>
    <row r="389" spans="1:9" ht="22.95" customHeight="1" x14ac:dyDescent="0.3">
      <c r="A389" s="41"/>
      <c r="B389" s="42"/>
      <c r="C389" s="43"/>
      <c r="D389" s="44"/>
      <c r="E389" s="45" t="s">
        <v>95</v>
      </c>
      <c r="F389" s="44" t="s">
        <v>27</v>
      </c>
      <c r="G389" s="88" t="s">
        <v>9</v>
      </c>
      <c r="H389" s="45" t="s">
        <v>81</v>
      </c>
      <c r="I389" s="46"/>
    </row>
    <row r="390" spans="1:9" ht="22.95" customHeight="1" x14ac:dyDescent="0.3">
      <c r="A390" s="41"/>
      <c r="B390" s="42"/>
      <c r="C390" s="43"/>
      <c r="D390" s="44" t="s">
        <v>106</v>
      </c>
      <c r="E390" s="45" t="s">
        <v>95</v>
      </c>
      <c r="F390" s="44" t="s">
        <v>26</v>
      </c>
      <c r="G390" s="79" t="s">
        <v>9</v>
      </c>
      <c r="H390" s="45"/>
      <c r="I390" s="46"/>
    </row>
    <row r="391" spans="1:9" ht="22.95" customHeight="1" x14ac:dyDescent="0.3">
      <c r="A391" s="41"/>
      <c r="B391" s="42"/>
      <c r="C391" s="43"/>
      <c r="D391" s="44"/>
      <c r="E391" s="45" t="s">
        <v>93</v>
      </c>
      <c r="F391" s="44" t="s">
        <v>24</v>
      </c>
      <c r="G391" s="79" t="s">
        <v>75</v>
      </c>
      <c r="H391" s="45"/>
      <c r="I391" s="46"/>
    </row>
    <row r="392" spans="1:9" ht="22.95" customHeight="1" thickBot="1" x14ac:dyDescent="0.35">
      <c r="A392" s="54"/>
      <c r="B392" s="55"/>
      <c r="C392" s="56"/>
      <c r="D392" s="57" t="s">
        <v>162</v>
      </c>
      <c r="E392" s="58" t="s">
        <v>96</v>
      </c>
      <c r="F392" s="57" t="s">
        <v>22</v>
      </c>
      <c r="G392" s="80" t="s">
        <v>75</v>
      </c>
      <c r="H392" s="58" t="s">
        <v>82</v>
      </c>
      <c r="I392" s="59"/>
    </row>
    <row r="393" spans="1:9" ht="22.95" customHeight="1" x14ac:dyDescent="0.3">
      <c r="A393" s="47"/>
      <c r="B393" s="48"/>
      <c r="C393" s="49"/>
      <c r="D393" s="50"/>
      <c r="E393" s="51"/>
      <c r="F393" s="50"/>
      <c r="G393" s="52"/>
      <c r="H393" s="51"/>
      <c r="I393" s="53"/>
    </row>
    <row r="394" spans="1:9" ht="22.95" customHeight="1" x14ac:dyDescent="0.3">
      <c r="A394" s="41">
        <v>57</v>
      </c>
      <c r="B394" s="44" t="s">
        <v>170</v>
      </c>
      <c r="C394" s="45" t="s">
        <v>76</v>
      </c>
      <c r="D394" s="44"/>
      <c r="E394" s="45" t="s">
        <v>93</v>
      </c>
      <c r="F394" s="44" t="s">
        <v>21</v>
      </c>
      <c r="G394" s="84" t="s">
        <v>9</v>
      </c>
      <c r="H394" s="45" t="s">
        <v>82</v>
      </c>
      <c r="I394" s="46" t="str">
        <f t="shared" ref="I394" si="54">CONCATENATE(G394,G395,G396,G397,G398,G399)</f>
        <v>_______  ________  _</v>
      </c>
    </row>
    <row r="395" spans="1:9" ht="22.95" customHeight="1" x14ac:dyDescent="0.3">
      <c r="A395" s="41"/>
      <c r="B395" s="42"/>
      <c r="C395" s="43"/>
      <c r="D395" s="44"/>
      <c r="E395" s="45" t="s">
        <v>96</v>
      </c>
      <c r="F395" s="44" t="s">
        <v>23</v>
      </c>
      <c r="G395" s="84" t="s">
        <v>9</v>
      </c>
      <c r="H395" s="45"/>
      <c r="I395" s="46"/>
    </row>
    <row r="396" spans="1:9" ht="22.95" customHeight="1" x14ac:dyDescent="0.3">
      <c r="A396" s="41"/>
      <c r="B396" s="42"/>
      <c r="C396" s="43"/>
      <c r="D396" s="44"/>
      <c r="E396" s="45" t="s">
        <v>95</v>
      </c>
      <c r="F396" s="44" t="s">
        <v>25</v>
      </c>
      <c r="G396" s="84" t="s">
        <v>75</v>
      </c>
      <c r="H396" s="45"/>
      <c r="I396" s="46"/>
    </row>
    <row r="397" spans="1:9" ht="22.95" customHeight="1" x14ac:dyDescent="0.3">
      <c r="A397" s="41"/>
      <c r="B397" s="42"/>
      <c r="C397" s="43"/>
      <c r="D397" s="44"/>
      <c r="E397" s="45" t="s">
        <v>94</v>
      </c>
      <c r="F397" s="44" t="s">
        <v>27</v>
      </c>
      <c r="G397" s="84" t="s">
        <v>9</v>
      </c>
      <c r="H397" s="45" t="s">
        <v>81</v>
      </c>
      <c r="I397" s="46"/>
    </row>
    <row r="398" spans="1:9" ht="22.95" customHeight="1" x14ac:dyDescent="0.3">
      <c r="A398" s="41"/>
      <c r="B398" s="42"/>
      <c r="C398" s="43"/>
      <c r="D398" s="44"/>
      <c r="E398" s="45" t="s">
        <v>84</v>
      </c>
      <c r="F398" s="44" t="s">
        <v>18</v>
      </c>
      <c r="G398" s="84" t="s">
        <v>9</v>
      </c>
      <c r="H398" s="45"/>
      <c r="I398" s="46"/>
    </row>
    <row r="399" spans="1:9" ht="22.95" customHeight="1" thickBot="1" x14ac:dyDescent="0.35">
      <c r="A399" s="54"/>
      <c r="B399" s="55"/>
      <c r="C399" s="56"/>
      <c r="D399" s="57"/>
      <c r="E399" s="58" t="s">
        <v>95</v>
      </c>
      <c r="F399" s="57" t="s">
        <v>19</v>
      </c>
      <c r="G399" s="85" t="s">
        <v>75</v>
      </c>
      <c r="H399" s="58"/>
      <c r="I399" s="59"/>
    </row>
    <row r="400" spans="1:9" ht="22.95" customHeight="1" x14ac:dyDescent="0.3">
      <c r="A400" s="47"/>
      <c r="B400" s="48"/>
      <c r="C400" s="49"/>
      <c r="D400" s="50"/>
      <c r="E400" s="51"/>
      <c r="F400" s="50"/>
      <c r="G400" s="52"/>
      <c r="H400" s="51"/>
      <c r="I400" s="53"/>
    </row>
    <row r="401" spans="1:9" ht="22.95" customHeight="1" x14ac:dyDescent="0.3">
      <c r="A401" s="41">
        <v>58</v>
      </c>
      <c r="B401" s="44" t="s">
        <v>171</v>
      </c>
      <c r="C401" s="45" t="s">
        <v>76</v>
      </c>
      <c r="D401" s="44"/>
      <c r="E401" s="45" t="s">
        <v>84</v>
      </c>
      <c r="F401" s="44" t="s">
        <v>25</v>
      </c>
      <c r="G401" s="82" t="s">
        <v>75</v>
      </c>
      <c r="H401" s="45" t="s">
        <v>82</v>
      </c>
      <c r="I401" s="46" t="str">
        <f t="shared" ref="I401" si="55">CONCATENATE(G401,G402,G403,G404,G405,G406)</f>
        <v>_  ________  _______</v>
      </c>
    </row>
    <row r="402" spans="1:9" ht="22.95" customHeight="1" x14ac:dyDescent="0.3">
      <c r="A402" s="41"/>
      <c r="B402" s="42"/>
      <c r="C402" s="43"/>
      <c r="D402" s="44"/>
      <c r="E402" s="45" t="s">
        <v>93</v>
      </c>
      <c r="F402" s="44" t="s">
        <v>27</v>
      </c>
      <c r="G402" s="82" t="s">
        <v>9</v>
      </c>
      <c r="H402" s="45"/>
      <c r="I402" s="46"/>
    </row>
    <row r="403" spans="1:9" ht="22.95" customHeight="1" x14ac:dyDescent="0.3">
      <c r="A403" s="41"/>
      <c r="B403" s="42"/>
      <c r="C403" s="43"/>
      <c r="D403" s="44"/>
      <c r="E403" s="45" t="s">
        <v>96</v>
      </c>
      <c r="F403" s="44" t="s">
        <v>18</v>
      </c>
      <c r="G403" s="82" t="s">
        <v>9</v>
      </c>
      <c r="H403" s="45"/>
      <c r="I403" s="46"/>
    </row>
    <row r="404" spans="1:9" ht="22.95" customHeight="1" x14ac:dyDescent="0.3">
      <c r="A404" s="41"/>
      <c r="B404" s="42"/>
      <c r="C404" s="43"/>
      <c r="D404" s="44"/>
      <c r="E404" s="45" t="s">
        <v>84</v>
      </c>
      <c r="F404" s="44" t="s">
        <v>19</v>
      </c>
      <c r="G404" s="82" t="s">
        <v>75</v>
      </c>
      <c r="H404" s="45" t="s">
        <v>81</v>
      </c>
      <c r="I404" s="46"/>
    </row>
    <row r="405" spans="1:9" ht="22.95" customHeight="1" x14ac:dyDescent="0.3">
      <c r="A405" s="41"/>
      <c r="B405" s="42"/>
      <c r="C405" s="43"/>
      <c r="D405" s="44"/>
      <c r="E405" s="45" t="s">
        <v>95</v>
      </c>
      <c r="F405" s="44" t="s">
        <v>21</v>
      </c>
      <c r="G405" s="82" t="s">
        <v>9</v>
      </c>
      <c r="H405" s="45"/>
      <c r="I405" s="46"/>
    </row>
    <row r="406" spans="1:9" ht="22.95" customHeight="1" thickBot="1" x14ac:dyDescent="0.35">
      <c r="A406" s="54"/>
      <c r="B406" s="55"/>
      <c r="C406" s="56"/>
      <c r="D406" s="57"/>
      <c r="E406" s="58" t="s">
        <v>94</v>
      </c>
      <c r="F406" s="57" t="s">
        <v>23</v>
      </c>
      <c r="G406" s="83" t="s">
        <v>9</v>
      </c>
      <c r="H406" s="58"/>
      <c r="I406" s="59"/>
    </row>
    <row r="407" spans="1:9" ht="22.95" customHeight="1" x14ac:dyDescent="0.3">
      <c r="A407" s="47"/>
      <c r="B407" s="48"/>
      <c r="C407" s="49"/>
      <c r="D407" s="50"/>
      <c r="E407" s="51"/>
      <c r="F407" s="50"/>
      <c r="G407" s="52"/>
      <c r="H407" s="51"/>
      <c r="I407" s="53"/>
    </row>
    <row r="408" spans="1:9" ht="22.95" customHeight="1" x14ac:dyDescent="0.3">
      <c r="A408" s="41">
        <v>59</v>
      </c>
      <c r="B408" s="44" t="s">
        <v>172</v>
      </c>
      <c r="C408" s="45"/>
      <c r="D408" s="44"/>
      <c r="E408" s="45" t="s">
        <v>84</v>
      </c>
      <c r="F408" s="44" t="s">
        <v>21</v>
      </c>
      <c r="G408" s="84" t="s">
        <v>9</v>
      </c>
      <c r="H408" s="45"/>
      <c r="I408" s="46" t="str">
        <f t="shared" ref="I408" si="56">CONCATENATE(G408,G409,G410,G411,G412,G413)</f>
        <v>_______  __  _____  _</v>
      </c>
    </row>
    <row r="409" spans="1:9" ht="22.95" customHeight="1" x14ac:dyDescent="0.3">
      <c r="A409" s="41"/>
      <c r="B409" s="42"/>
      <c r="C409" s="43"/>
      <c r="D409" s="44"/>
      <c r="E409" s="45" t="s">
        <v>93</v>
      </c>
      <c r="F409" s="44" t="s">
        <v>23</v>
      </c>
      <c r="G409" s="84" t="s">
        <v>9</v>
      </c>
      <c r="H409" s="45" t="s">
        <v>82</v>
      </c>
      <c r="I409" s="46"/>
    </row>
    <row r="410" spans="1:9" ht="22.95" customHeight="1" x14ac:dyDescent="0.3">
      <c r="A410" s="41"/>
      <c r="B410" s="42"/>
      <c r="C410" s="43"/>
      <c r="D410" s="44" t="s">
        <v>101</v>
      </c>
      <c r="E410" s="45" t="s">
        <v>96</v>
      </c>
      <c r="F410" s="44" t="s">
        <v>25</v>
      </c>
      <c r="G410" s="84" t="s">
        <v>75</v>
      </c>
      <c r="H410" s="45"/>
      <c r="I410" s="46"/>
    </row>
    <row r="411" spans="1:9" ht="22.95" customHeight="1" x14ac:dyDescent="0.3">
      <c r="A411" s="41"/>
      <c r="B411" s="42"/>
      <c r="C411" s="43"/>
      <c r="D411" s="44" t="s">
        <v>106</v>
      </c>
      <c r="E411" s="45" t="s">
        <v>93</v>
      </c>
      <c r="F411" s="44" t="s">
        <v>24</v>
      </c>
      <c r="G411" s="86" t="s">
        <v>75</v>
      </c>
      <c r="H411" s="45"/>
      <c r="I411" s="46"/>
    </row>
    <row r="412" spans="1:9" ht="22.95" customHeight="1" x14ac:dyDescent="0.3">
      <c r="A412" s="41"/>
      <c r="B412" s="42"/>
      <c r="C412" s="43"/>
      <c r="D412" s="44"/>
      <c r="E412" s="45" t="s">
        <v>96</v>
      </c>
      <c r="F412" s="44" t="s">
        <v>22</v>
      </c>
      <c r="G412" s="86" t="s">
        <v>9</v>
      </c>
      <c r="H412" s="45" t="s">
        <v>81</v>
      </c>
      <c r="I412" s="46"/>
    </row>
    <row r="413" spans="1:9" ht="22.95" customHeight="1" thickBot="1" x14ac:dyDescent="0.35">
      <c r="A413" s="54"/>
      <c r="B413" s="55"/>
      <c r="C413" s="56"/>
      <c r="D413" s="57"/>
      <c r="E413" s="58" t="s">
        <v>84</v>
      </c>
      <c r="F413" s="57" t="s">
        <v>20</v>
      </c>
      <c r="G413" s="87" t="s">
        <v>75</v>
      </c>
      <c r="H413" s="58"/>
      <c r="I413" s="59"/>
    </row>
    <row r="414" spans="1:9" ht="22.95" customHeight="1" x14ac:dyDescent="0.3">
      <c r="A414" s="47"/>
      <c r="B414" s="48"/>
      <c r="C414" s="49"/>
      <c r="D414" s="50"/>
      <c r="E414" s="51"/>
      <c r="F414" s="50"/>
      <c r="G414" s="52"/>
      <c r="H414" s="51"/>
      <c r="I414" s="53"/>
    </row>
    <row r="415" spans="1:9" ht="22.95" customHeight="1" x14ac:dyDescent="0.3">
      <c r="A415" s="41">
        <v>60</v>
      </c>
      <c r="B415" s="44" t="s">
        <v>173</v>
      </c>
      <c r="C415" s="45" t="s">
        <v>115</v>
      </c>
      <c r="D415" s="44"/>
      <c r="E415" s="45" t="s">
        <v>93</v>
      </c>
      <c r="F415" s="44" t="s">
        <v>16</v>
      </c>
      <c r="G415" s="86" t="s">
        <v>75</v>
      </c>
      <c r="H415" s="45"/>
      <c r="I415" s="46" t="str">
        <f t="shared" ref="I415" si="57">CONCATENATE(G415,G416,G417,G418,G419,G420)</f>
        <v>_  _____  __  _______</v>
      </c>
    </row>
    <row r="416" spans="1:9" ht="22.95" customHeight="1" x14ac:dyDescent="0.3">
      <c r="A416" s="41"/>
      <c r="B416" s="42"/>
      <c r="C416" s="43"/>
      <c r="D416" s="44"/>
      <c r="E416" s="45" t="s">
        <v>94</v>
      </c>
      <c r="F416" s="44" t="s">
        <v>17</v>
      </c>
      <c r="G416" s="86" t="s">
        <v>9</v>
      </c>
      <c r="H416" s="45"/>
      <c r="I416" s="46"/>
    </row>
    <row r="417" spans="1:9" ht="22.95" customHeight="1" x14ac:dyDescent="0.3">
      <c r="A417" s="41"/>
      <c r="B417" s="42"/>
      <c r="C417" s="43"/>
      <c r="D417" s="44"/>
      <c r="E417" s="45" t="s">
        <v>84</v>
      </c>
      <c r="F417" s="44" t="s">
        <v>26</v>
      </c>
      <c r="G417" s="86" t="s">
        <v>75</v>
      </c>
      <c r="H417" s="45" t="s">
        <v>81</v>
      </c>
      <c r="I417" s="46"/>
    </row>
    <row r="418" spans="1:9" ht="22.95" customHeight="1" x14ac:dyDescent="0.3">
      <c r="A418" s="41"/>
      <c r="B418" s="42"/>
      <c r="C418" s="43"/>
      <c r="D418" s="44"/>
      <c r="E418" s="45" t="s">
        <v>94</v>
      </c>
      <c r="F418" s="44" t="s">
        <v>19</v>
      </c>
      <c r="G418" s="82" t="s">
        <v>75</v>
      </c>
      <c r="H418" s="45"/>
      <c r="I418" s="46"/>
    </row>
    <row r="419" spans="1:9" ht="22.95" customHeight="1" x14ac:dyDescent="0.3">
      <c r="A419" s="41"/>
      <c r="B419" s="42"/>
      <c r="C419" s="43"/>
      <c r="D419" s="44"/>
      <c r="E419" s="45" t="s">
        <v>96</v>
      </c>
      <c r="F419" s="44" t="s">
        <v>21</v>
      </c>
      <c r="G419" s="82" t="s">
        <v>9</v>
      </c>
      <c r="H419" s="45"/>
      <c r="I419" s="46"/>
    </row>
    <row r="420" spans="1:9" ht="22.95" customHeight="1" thickBot="1" x14ac:dyDescent="0.35">
      <c r="A420" s="54"/>
      <c r="B420" s="55"/>
      <c r="C420" s="56"/>
      <c r="D420" s="57"/>
      <c r="E420" s="58" t="s">
        <v>95</v>
      </c>
      <c r="F420" s="57" t="s">
        <v>23</v>
      </c>
      <c r="G420" s="83" t="s">
        <v>9</v>
      </c>
      <c r="H420" s="58" t="s">
        <v>82</v>
      </c>
      <c r="I420" s="59"/>
    </row>
    <row r="421" spans="1:9" ht="22.95" customHeight="1" x14ac:dyDescent="0.3">
      <c r="A421" s="47"/>
      <c r="B421" s="48"/>
      <c r="C421" s="49"/>
      <c r="D421" s="50"/>
      <c r="E421" s="51"/>
      <c r="F421" s="50"/>
      <c r="G421" s="52"/>
      <c r="H421" s="51"/>
      <c r="I421" s="53"/>
    </row>
    <row r="422" spans="1:9" ht="22.95" customHeight="1" x14ac:dyDescent="0.3">
      <c r="A422" s="41">
        <v>61</v>
      </c>
      <c r="B422" s="44" t="s">
        <v>174</v>
      </c>
      <c r="C422" s="45" t="s">
        <v>103</v>
      </c>
      <c r="D422" s="44"/>
      <c r="E422" s="45" t="s">
        <v>94</v>
      </c>
      <c r="F422" s="44" t="s">
        <v>21</v>
      </c>
      <c r="G422" s="84" t="s">
        <v>9</v>
      </c>
      <c r="H422" s="45"/>
      <c r="I422" s="46" t="str">
        <f t="shared" ref="I422" si="58">CONCATENATE(G422,G423,G424,G425,G426,G427)</f>
        <v>_______  __  _______</v>
      </c>
    </row>
    <row r="423" spans="1:9" ht="22.95" customHeight="1" x14ac:dyDescent="0.3">
      <c r="A423" s="41"/>
      <c r="B423" s="42"/>
      <c r="C423" s="43"/>
      <c r="D423" s="44" t="s">
        <v>113</v>
      </c>
      <c r="E423" s="45" t="s">
        <v>84</v>
      </c>
      <c r="F423" s="44" t="s">
        <v>23</v>
      </c>
      <c r="G423" s="84" t="s">
        <v>9</v>
      </c>
      <c r="H423" s="45"/>
      <c r="I423" s="46"/>
    </row>
    <row r="424" spans="1:9" ht="22.95" customHeight="1" x14ac:dyDescent="0.3">
      <c r="A424" s="41"/>
      <c r="B424" s="42"/>
      <c r="C424" s="43"/>
      <c r="D424" s="44"/>
      <c r="E424" s="45" t="s">
        <v>93</v>
      </c>
      <c r="F424" s="44" t="s">
        <v>25</v>
      </c>
      <c r="G424" s="84" t="s">
        <v>75</v>
      </c>
      <c r="H424" s="45" t="s">
        <v>82</v>
      </c>
      <c r="I424" s="46"/>
    </row>
    <row r="425" spans="1:9" ht="22.95" customHeight="1" x14ac:dyDescent="0.3">
      <c r="A425" s="41"/>
      <c r="B425" s="42"/>
      <c r="C425" s="43"/>
      <c r="D425" s="44" t="s">
        <v>131</v>
      </c>
      <c r="E425" s="45" t="s">
        <v>93</v>
      </c>
      <c r="F425" s="44" t="s">
        <v>19</v>
      </c>
      <c r="G425" s="82" t="s">
        <v>75</v>
      </c>
      <c r="H425" s="45"/>
      <c r="I425" s="46"/>
    </row>
    <row r="426" spans="1:9" ht="22.95" customHeight="1" x14ac:dyDescent="0.3">
      <c r="A426" s="41"/>
      <c r="B426" s="42"/>
      <c r="C426" s="43"/>
      <c r="D426" s="44"/>
      <c r="E426" s="45" t="s">
        <v>94</v>
      </c>
      <c r="F426" s="44" t="s">
        <v>21</v>
      </c>
      <c r="G426" s="82" t="s">
        <v>9</v>
      </c>
      <c r="H426" s="45"/>
      <c r="I426" s="46"/>
    </row>
    <row r="427" spans="1:9" ht="22.95" customHeight="1" thickBot="1" x14ac:dyDescent="0.35">
      <c r="A427" s="54"/>
      <c r="B427" s="55"/>
      <c r="C427" s="56"/>
      <c r="D427" s="57"/>
      <c r="E427" s="58" t="s">
        <v>84</v>
      </c>
      <c r="F427" s="57" t="s">
        <v>23</v>
      </c>
      <c r="G427" s="83" t="s">
        <v>9</v>
      </c>
      <c r="H427" s="58" t="s">
        <v>81</v>
      </c>
      <c r="I427" s="59"/>
    </row>
    <row r="428" spans="1:9" ht="22.95" customHeight="1" x14ac:dyDescent="0.3">
      <c r="A428" s="47"/>
      <c r="B428" s="48"/>
      <c r="C428" s="49"/>
      <c r="D428" s="50"/>
      <c r="E428" s="51"/>
      <c r="F428" s="50"/>
      <c r="G428" s="52"/>
      <c r="H428" s="51"/>
      <c r="I428" s="53"/>
    </row>
    <row r="429" spans="1:9" ht="22.95" customHeight="1" x14ac:dyDescent="0.3">
      <c r="A429" s="41">
        <v>62</v>
      </c>
      <c r="B429" s="44" t="s">
        <v>175</v>
      </c>
      <c r="C429" s="45" t="s">
        <v>103</v>
      </c>
      <c r="D429" s="44"/>
      <c r="E429" s="45" t="s">
        <v>84</v>
      </c>
      <c r="F429" s="44" t="s">
        <v>17</v>
      </c>
      <c r="G429" s="84" t="s">
        <v>75</v>
      </c>
      <c r="H429" s="45"/>
      <c r="I429" s="46" t="str">
        <f t="shared" ref="I429" si="59">CONCATENATE(G429,G430,G431,G432,G433,G434)</f>
        <v>_  __  ________  __  _</v>
      </c>
    </row>
    <row r="430" spans="1:9" ht="22.95" customHeight="1" x14ac:dyDescent="0.3">
      <c r="A430" s="41"/>
      <c r="B430" s="42"/>
      <c r="C430" s="43"/>
      <c r="D430" s="44"/>
      <c r="E430" s="45" t="s">
        <v>93</v>
      </c>
      <c r="F430" s="44" t="s">
        <v>26</v>
      </c>
      <c r="G430" s="84" t="s">
        <v>75</v>
      </c>
      <c r="H430" s="45"/>
      <c r="I430" s="46"/>
    </row>
    <row r="431" spans="1:9" ht="22.95" customHeight="1" x14ac:dyDescent="0.3">
      <c r="A431" s="41"/>
      <c r="B431" s="42"/>
      <c r="C431" s="43"/>
      <c r="D431" s="44" t="s">
        <v>167</v>
      </c>
      <c r="E431" s="45" t="s">
        <v>94</v>
      </c>
      <c r="F431" s="44" t="s">
        <v>24</v>
      </c>
      <c r="G431" s="84" t="s">
        <v>9</v>
      </c>
      <c r="H431" s="45" t="s">
        <v>82</v>
      </c>
      <c r="I431" s="46"/>
    </row>
    <row r="432" spans="1:9" ht="22.95" customHeight="1" x14ac:dyDescent="0.3">
      <c r="A432" s="41"/>
      <c r="B432" s="42"/>
      <c r="C432" s="43"/>
      <c r="D432" s="44"/>
      <c r="E432" s="45" t="s">
        <v>93</v>
      </c>
      <c r="F432" s="44" t="s">
        <v>26</v>
      </c>
      <c r="G432" s="79" t="s">
        <v>9</v>
      </c>
      <c r="H432" s="45"/>
      <c r="I432" s="46"/>
    </row>
    <row r="433" spans="1:9" ht="22.95" customHeight="1" x14ac:dyDescent="0.3">
      <c r="A433" s="41"/>
      <c r="B433" s="42"/>
      <c r="C433" s="43"/>
      <c r="D433" s="44" t="s">
        <v>120</v>
      </c>
      <c r="E433" s="45" t="s">
        <v>94</v>
      </c>
      <c r="F433" s="44" t="s">
        <v>24</v>
      </c>
      <c r="G433" s="79" t="s">
        <v>75</v>
      </c>
      <c r="H433" s="45"/>
      <c r="I433" s="46"/>
    </row>
    <row r="434" spans="1:9" ht="22.95" customHeight="1" thickBot="1" x14ac:dyDescent="0.35">
      <c r="A434" s="54"/>
      <c r="B434" s="55"/>
      <c r="C434" s="56"/>
      <c r="D434" s="57"/>
      <c r="E434" s="58" t="s">
        <v>84</v>
      </c>
      <c r="F434" s="57" t="s">
        <v>22</v>
      </c>
      <c r="G434" s="80" t="s">
        <v>75</v>
      </c>
      <c r="H434" s="58" t="s">
        <v>81</v>
      </c>
      <c r="I434" s="59"/>
    </row>
    <row r="435" spans="1:9" ht="22.95" customHeight="1" x14ac:dyDescent="0.3">
      <c r="A435" s="47"/>
      <c r="B435" s="48"/>
      <c r="C435" s="49"/>
      <c r="D435" s="50"/>
      <c r="E435" s="51"/>
      <c r="F435" s="50"/>
      <c r="G435" s="52"/>
      <c r="H435" s="51"/>
      <c r="I435" s="53"/>
    </row>
    <row r="436" spans="1:9" ht="22.95" customHeight="1" x14ac:dyDescent="0.3">
      <c r="A436" s="41">
        <v>63</v>
      </c>
      <c r="B436" s="44" t="s">
        <v>176</v>
      </c>
      <c r="C436" s="45"/>
      <c r="D436" s="44"/>
      <c r="E436" s="45" t="s">
        <v>93</v>
      </c>
      <c r="F436" s="44" t="s">
        <v>16</v>
      </c>
      <c r="G436" s="86" t="s">
        <v>75</v>
      </c>
      <c r="H436" s="45" t="s">
        <v>81</v>
      </c>
      <c r="I436" s="46" t="str">
        <f t="shared" ref="I436" si="60">CONCATENATE(G436,G437,G438,G439,G440,G441)</f>
        <v>_  _____  _____  ____</v>
      </c>
    </row>
    <row r="437" spans="1:9" ht="22.95" customHeight="1" x14ac:dyDescent="0.3">
      <c r="A437" s="41"/>
      <c r="B437" s="42"/>
      <c r="C437" s="43"/>
      <c r="D437" s="44"/>
      <c r="E437" s="45" t="s">
        <v>94</v>
      </c>
      <c r="F437" s="44" t="s">
        <v>17</v>
      </c>
      <c r="G437" s="86" t="s">
        <v>9</v>
      </c>
      <c r="H437" s="45"/>
      <c r="I437" s="46"/>
    </row>
    <row r="438" spans="1:9" ht="22.95" customHeight="1" x14ac:dyDescent="0.3">
      <c r="A438" s="41"/>
      <c r="B438" s="42"/>
      <c r="C438" s="43"/>
      <c r="D438" s="44"/>
      <c r="E438" s="45" t="s">
        <v>84</v>
      </c>
      <c r="F438" s="44" t="s">
        <v>26</v>
      </c>
      <c r="G438" s="86" t="s">
        <v>75</v>
      </c>
      <c r="H438" s="45"/>
      <c r="I438" s="46"/>
    </row>
    <row r="439" spans="1:9" ht="22.95" customHeight="1" x14ac:dyDescent="0.3">
      <c r="A439" s="41"/>
      <c r="B439" s="42"/>
      <c r="C439" s="43"/>
      <c r="D439" s="44" t="s">
        <v>99</v>
      </c>
      <c r="E439" s="45" t="s">
        <v>93</v>
      </c>
      <c r="F439" s="44" t="s">
        <v>18</v>
      </c>
      <c r="G439" s="88" t="s">
        <v>9</v>
      </c>
      <c r="H439" s="45" t="s">
        <v>82</v>
      </c>
      <c r="I439" s="46"/>
    </row>
    <row r="440" spans="1:9" ht="22.95" customHeight="1" x14ac:dyDescent="0.3">
      <c r="A440" s="41"/>
      <c r="B440" s="42"/>
      <c r="C440" s="43"/>
      <c r="D440" s="44"/>
      <c r="E440" s="45" t="s">
        <v>94</v>
      </c>
      <c r="F440" s="44" t="s">
        <v>19</v>
      </c>
      <c r="G440" s="88" t="s">
        <v>75</v>
      </c>
      <c r="H440" s="45"/>
      <c r="I440" s="46"/>
    </row>
    <row r="441" spans="1:9" ht="22.95" customHeight="1" thickBot="1" x14ac:dyDescent="0.35">
      <c r="A441" s="54"/>
      <c r="B441" s="55"/>
      <c r="C441" s="56"/>
      <c r="D441" s="57"/>
      <c r="E441" s="58" t="s">
        <v>96</v>
      </c>
      <c r="F441" s="57" t="s">
        <v>21</v>
      </c>
      <c r="G441" s="89" t="s">
        <v>9</v>
      </c>
      <c r="H441" s="58"/>
      <c r="I441" s="59"/>
    </row>
    <row r="442" spans="1:9" ht="22.95" customHeight="1" x14ac:dyDescent="0.3">
      <c r="A442" s="47"/>
      <c r="B442" s="48"/>
      <c r="C442" s="49"/>
      <c r="D442" s="50"/>
      <c r="E442" s="51"/>
      <c r="F442" s="50"/>
      <c r="G442" s="52"/>
      <c r="H442" s="51"/>
      <c r="I442" s="53"/>
    </row>
    <row r="443" spans="1:9" ht="22.95" customHeight="1" x14ac:dyDescent="0.3">
      <c r="A443" s="41">
        <v>64</v>
      </c>
      <c r="B443" s="44" t="s">
        <v>177</v>
      </c>
      <c r="C443" s="45"/>
      <c r="D443" s="44"/>
      <c r="E443" s="45" t="s">
        <v>93</v>
      </c>
      <c r="F443" s="44" t="s">
        <v>23</v>
      </c>
      <c r="G443" s="88" t="s">
        <v>9</v>
      </c>
      <c r="H443" s="45" t="s">
        <v>81</v>
      </c>
      <c r="I443" s="46" t="str">
        <f t="shared" ref="I443" si="61">CONCATENATE(G443,G444,G445,G446,G447,G448)</f>
        <v>____  _____  _____  _</v>
      </c>
    </row>
    <row r="444" spans="1:9" ht="22.95" customHeight="1" x14ac:dyDescent="0.3">
      <c r="A444" s="41"/>
      <c r="B444" s="42"/>
      <c r="C444" s="43"/>
      <c r="D444" s="44"/>
      <c r="E444" s="45" t="s">
        <v>96</v>
      </c>
      <c r="F444" s="44" t="s">
        <v>25</v>
      </c>
      <c r="G444" s="88" t="s">
        <v>75</v>
      </c>
      <c r="H444" s="45"/>
      <c r="I444" s="46"/>
    </row>
    <row r="445" spans="1:9" ht="22.95" customHeight="1" x14ac:dyDescent="0.3">
      <c r="A445" s="41"/>
      <c r="B445" s="42"/>
      <c r="C445" s="43"/>
      <c r="D445" s="44"/>
      <c r="E445" s="45" t="s">
        <v>95</v>
      </c>
      <c r="F445" s="44" t="s">
        <v>27</v>
      </c>
      <c r="G445" s="88" t="s">
        <v>9</v>
      </c>
      <c r="H445" s="45"/>
      <c r="I445" s="46"/>
    </row>
    <row r="446" spans="1:9" ht="22.95" customHeight="1" x14ac:dyDescent="0.3">
      <c r="A446" s="41"/>
      <c r="B446" s="42"/>
      <c r="C446" s="43"/>
      <c r="D446" s="44" t="s">
        <v>106</v>
      </c>
      <c r="E446" s="45" t="s">
        <v>93</v>
      </c>
      <c r="F446" s="44" t="s">
        <v>24</v>
      </c>
      <c r="G446" s="86" t="s">
        <v>75</v>
      </c>
      <c r="H446" s="45" t="s">
        <v>82</v>
      </c>
      <c r="I446" s="46"/>
    </row>
    <row r="447" spans="1:9" ht="22.95" customHeight="1" x14ac:dyDescent="0.3">
      <c r="A447" s="41"/>
      <c r="B447" s="42"/>
      <c r="C447" s="43"/>
      <c r="D447" s="44"/>
      <c r="E447" s="45" t="s">
        <v>96</v>
      </c>
      <c r="F447" s="44" t="s">
        <v>22</v>
      </c>
      <c r="G447" s="86" t="s">
        <v>9</v>
      </c>
      <c r="H447" s="45"/>
      <c r="I447" s="46"/>
    </row>
    <row r="448" spans="1:9" ht="22.95" customHeight="1" thickBot="1" x14ac:dyDescent="0.35">
      <c r="A448" s="54"/>
      <c r="B448" s="55"/>
      <c r="C448" s="56"/>
      <c r="D448" s="57"/>
      <c r="E448" s="58" t="s">
        <v>84</v>
      </c>
      <c r="F448" s="57" t="s">
        <v>20</v>
      </c>
      <c r="G448" s="87" t="s">
        <v>75</v>
      </c>
      <c r="H448" s="58"/>
      <c r="I448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Calculateur</vt:lpstr>
      <vt:lpstr>Index</vt:lpstr>
      <vt:lpstr>Hexagrammes</vt:lpstr>
      <vt:lpstr>Abreviations</vt:lpstr>
      <vt:lpstr>Calendar_2019</vt:lpstr>
      <vt:lpstr>Gua_Shen</vt:lpstr>
      <vt:lpstr>Liu_Shou</vt:lpstr>
      <vt:lpstr>Na_Yin</vt:lpstr>
      <vt:lpstr>Yin_Yang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Alexis van merris</cp:lastModifiedBy>
  <dcterms:created xsi:type="dcterms:W3CDTF">2019-11-28T06:07:36Z</dcterms:created>
  <dcterms:modified xsi:type="dcterms:W3CDTF">2019-12-03T20:22:59Z</dcterms:modified>
</cp:coreProperties>
</file>