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985" tabRatio="921" activeTab="13"/>
  </bookViews>
  <sheets>
    <sheet name="JANVIER" sheetId="1" r:id="rId1"/>
    <sheet name="FEVRIER" sheetId="15" r:id="rId2"/>
    <sheet name="MARS" sheetId="4" r:id="rId3"/>
    <sheet name="AVRIL" sheetId="6" r:id="rId4"/>
    <sheet name="MAI" sheetId="7" r:id="rId5"/>
    <sheet name="JUIN" sheetId="16" r:id="rId6"/>
    <sheet name="JUILLET" sheetId="24" r:id="rId7"/>
    <sheet name="AOUT" sheetId="10" r:id="rId8"/>
    <sheet name="SEPTEMBRE" sheetId="11" r:id="rId9"/>
    <sheet name="OCTOBRE" sheetId="12" r:id="rId10"/>
    <sheet name="NOVEMBRE" sheetId="13" r:id="rId11"/>
    <sheet name="DECEMBRE" sheetId="14" r:id="rId12"/>
    <sheet name="Postes critiques" sheetId="19" r:id="rId13"/>
    <sheet name="Postes redondants" sheetId="25" r:id="rId14"/>
    <sheet name="Fiche de fiabilisation" sheetId="26" r:id="rId15"/>
    <sheet name="TOP 30 critiques" sheetId="18" r:id="rId16"/>
  </sheets>
  <functionGroups builtInGroupCount="18"/>
  <definedNames>
    <definedName name="_xlnm._FilterDatabase" localSheetId="7" hidden="1">AOUT!$A$10:$U$44</definedName>
    <definedName name="_xlnm._FilterDatabase" localSheetId="3" hidden="1">AVRIL!$A$10:$U$10</definedName>
    <definedName name="_xlnm._FilterDatabase" localSheetId="11" hidden="1">DECEMBRE!$A$10:$U$10</definedName>
    <definedName name="_xlnm._FilterDatabase" localSheetId="1" hidden="1">FEVRIER!$A$10:$U$43</definedName>
    <definedName name="_xlnm._FilterDatabase" localSheetId="0" hidden="1">JANVIER!$A$10:$U$43</definedName>
    <definedName name="_xlnm._FilterDatabase" localSheetId="6" hidden="1">JUILLET!$A$10:$U$10</definedName>
    <definedName name="_xlnm._FilterDatabase" localSheetId="5" hidden="1">JUIN!$A$10:$U$10</definedName>
    <definedName name="_xlnm._FilterDatabase" localSheetId="4" hidden="1">MAI!$A$10:$U$10</definedName>
    <definedName name="_xlnm._FilterDatabase" localSheetId="2" hidden="1">MARS!$A$10:$U$10</definedName>
    <definedName name="_xlnm._FilterDatabase" localSheetId="10" hidden="1">NOVEMBRE!$A$10:$U$43</definedName>
    <definedName name="_xlnm._FilterDatabase" localSheetId="9" hidden="1">OCTOBRE!$A$10:$U$10</definedName>
    <definedName name="_xlnm._FilterDatabase" localSheetId="13" hidden="1">'Postes redondants'!$C$3:$C$384</definedName>
    <definedName name="_xlnm._FilterDatabase" localSheetId="8" hidden="1">SEPTEMBRE!$A$10:$U$10</definedName>
    <definedName name="aaaaaaa" localSheetId="7">#REF!</definedName>
    <definedName name="aaaaaaa" localSheetId="3">#REF!</definedName>
    <definedName name="aaaaaaa" localSheetId="11">#REF!</definedName>
    <definedName name="aaaaaaa" localSheetId="1">#REF!</definedName>
    <definedName name="aaaaaaa" localSheetId="6">#REF!</definedName>
    <definedName name="aaaaaaa" localSheetId="5">#REF!</definedName>
    <definedName name="aaaaaaa" localSheetId="4">#REF!</definedName>
    <definedName name="aaaaaaa" localSheetId="2">#REF!</definedName>
    <definedName name="aaaaaaa" localSheetId="10">#REF!</definedName>
    <definedName name="aaaaaaa" localSheetId="9">#REF!</definedName>
    <definedName name="aaaaaaa" localSheetId="13">#REF!</definedName>
    <definedName name="aaaaaaa" localSheetId="8">#REF!</definedName>
    <definedName name="aaaaaaa">#REF!</definedName>
    <definedName name="aaaaaaaaa" localSheetId="7">#REF!</definedName>
    <definedName name="aaaaaaaaa" localSheetId="3">#REF!</definedName>
    <definedName name="aaaaaaaaa" localSheetId="11">#REF!</definedName>
    <definedName name="aaaaaaaaa" localSheetId="1">#REF!</definedName>
    <definedName name="aaaaaaaaa" localSheetId="6">#REF!</definedName>
    <definedName name="aaaaaaaaa" localSheetId="5">#REF!</definedName>
    <definedName name="aaaaaaaaa" localSheetId="4">#REF!</definedName>
    <definedName name="aaaaaaaaa" localSheetId="2">#REF!</definedName>
    <definedName name="aaaaaaaaa" localSheetId="10">#REF!</definedName>
    <definedName name="aaaaaaaaa" localSheetId="9">#REF!</definedName>
    <definedName name="aaaaaaaaa" localSheetId="13">#REF!</definedName>
    <definedName name="aaaaaaaaa" localSheetId="8">#REF!</definedName>
    <definedName name="aaaaaaaaa">#REF!</definedName>
    <definedName name="abc" localSheetId="7">#REF!</definedName>
    <definedName name="abc" localSheetId="3">#REF!</definedName>
    <definedName name="abc" localSheetId="11">#REF!</definedName>
    <definedName name="abc" localSheetId="1">#REF!</definedName>
    <definedName name="abc" localSheetId="6">#REF!</definedName>
    <definedName name="abc" localSheetId="5">#REF!</definedName>
    <definedName name="abc" localSheetId="4">#REF!</definedName>
    <definedName name="abc" localSheetId="2">#REF!</definedName>
    <definedName name="abc" localSheetId="10">#REF!</definedName>
    <definedName name="abc" localSheetId="9">#REF!</definedName>
    <definedName name="abc" localSheetId="13">#REF!</definedName>
    <definedName name="abc" localSheetId="8">#REF!</definedName>
    <definedName name="abc">#REF!</definedName>
    <definedName name="agences" localSheetId="7">#REF!</definedName>
    <definedName name="agences" localSheetId="3">#REF!</definedName>
    <definedName name="agences" localSheetId="11">#REF!</definedName>
    <definedName name="agences" localSheetId="1">#REF!</definedName>
    <definedName name="agences" localSheetId="6">#REF!</definedName>
    <definedName name="agences" localSheetId="5">#REF!</definedName>
    <definedName name="agences" localSheetId="4">#REF!</definedName>
    <definedName name="agences" localSheetId="2">#REF!</definedName>
    <definedName name="agences" localSheetId="10">#REF!</definedName>
    <definedName name="agences" localSheetId="9">#REF!</definedName>
    <definedName name="agences" localSheetId="13">#REF!</definedName>
    <definedName name="agences" localSheetId="8">#REF!</definedName>
    <definedName name="agences">#REF!</definedName>
    <definedName name="ateliers" localSheetId="7">#REF!</definedName>
    <definedName name="ateliers" localSheetId="3">#REF!</definedName>
    <definedName name="ateliers" localSheetId="11">#REF!</definedName>
    <definedName name="ateliers" localSheetId="1">#REF!</definedName>
    <definedName name="ateliers" localSheetId="6">#REF!</definedName>
    <definedName name="ateliers" localSheetId="5">#REF!</definedName>
    <definedName name="ateliers" localSheetId="4">#REF!</definedName>
    <definedName name="ateliers" localSheetId="2">#REF!</definedName>
    <definedName name="ateliers" localSheetId="10">#REF!</definedName>
    <definedName name="ateliers" localSheetId="9">#REF!</definedName>
    <definedName name="ateliers" localSheetId="13">#REF!</definedName>
    <definedName name="ateliers" localSheetId="8">#REF!</definedName>
    <definedName name="ateliers">#REF!</definedName>
    <definedName name="ccccccc" localSheetId="7">#REF!</definedName>
    <definedName name="ccccccc" localSheetId="3">#REF!</definedName>
    <definedName name="ccccccc" localSheetId="11">#REF!</definedName>
    <definedName name="ccccccc" localSheetId="1">#REF!</definedName>
    <definedName name="ccccccc" localSheetId="6">#REF!</definedName>
    <definedName name="ccccccc" localSheetId="5">#REF!</definedName>
    <definedName name="ccccccc" localSheetId="4">#REF!</definedName>
    <definedName name="ccccccc" localSheetId="2">#REF!</definedName>
    <definedName name="ccccccc" localSheetId="10">#REF!</definedName>
    <definedName name="ccccccc" localSheetId="9">#REF!</definedName>
    <definedName name="ccccccc" localSheetId="13">#REF!</definedName>
    <definedName name="ccccccc" localSheetId="8">#REF!</definedName>
    <definedName name="ccccccc">#REF!</definedName>
    <definedName name="ddd" localSheetId="7">#REF!</definedName>
    <definedName name="ddd" localSheetId="3">#REF!</definedName>
    <definedName name="ddd" localSheetId="11">#REF!</definedName>
    <definedName name="ddd" localSheetId="1">#REF!</definedName>
    <definedName name="ddd" localSheetId="6">#REF!</definedName>
    <definedName name="ddd" localSheetId="5">#REF!</definedName>
    <definedName name="ddd" localSheetId="4">#REF!</definedName>
    <definedName name="ddd" localSheetId="2">#REF!</definedName>
    <definedName name="ddd" localSheetId="10">#REF!</definedName>
    <definedName name="ddd" localSheetId="9">#REF!</definedName>
    <definedName name="ddd" localSheetId="13">#REF!</definedName>
    <definedName name="ddd" localSheetId="8">#REF!</definedName>
    <definedName name="ddd">#REF!</definedName>
    <definedName name="_xlnm.Extract" localSheetId="13">'Postes redondants'!$D$3:$D$384</definedName>
    <definedName name="FEVRIER" localSheetId="7">#REF!</definedName>
    <definedName name="FEVRIER" localSheetId="3">#REF!</definedName>
    <definedName name="FEVRIER" localSheetId="11">#REF!</definedName>
    <definedName name="FEVRIER" localSheetId="1">#REF!</definedName>
    <definedName name="FEVRIER" localSheetId="6">#REF!</definedName>
    <definedName name="FEVRIER" localSheetId="5">#REF!</definedName>
    <definedName name="FEVRIER" localSheetId="4">#REF!</definedName>
    <definedName name="FEVRIER" localSheetId="10">#REF!</definedName>
    <definedName name="FEVRIER" localSheetId="9">#REF!</definedName>
    <definedName name="FEVRIER" localSheetId="13">#REF!</definedName>
    <definedName name="FEVRIER" localSheetId="8">#REF!</definedName>
    <definedName name="FEVRIER">#REF!</definedName>
    <definedName name="JUI" localSheetId="6">#REF!</definedName>
    <definedName name="JUI" localSheetId="13">#REF!</definedName>
    <definedName name="JUI">#REF!</definedName>
    <definedName name="JUILLET2" localSheetId="13">#REF!</definedName>
    <definedName name="JUILLET2">#REF!</definedName>
    <definedName name="JUIN" localSheetId="6">#REF!</definedName>
    <definedName name="JUIN" localSheetId="13">#REF!</definedName>
    <definedName name="JUIN">#REF!</definedName>
    <definedName name="LDE" localSheetId="7">#REF!</definedName>
    <definedName name="LDE" localSheetId="3">#REF!</definedName>
    <definedName name="LDE" localSheetId="11">#REF!</definedName>
    <definedName name="LDE" localSheetId="1">#REF!</definedName>
    <definedName name="LDE" localSheetId="6">#REF!</definedName>
    <definedName name="LDE" localSheetId="5">#REF!</definedName>
    <definedName name="LDE" localSheetId="4">#REF!</definedName>
    <definedName name="LDE" localSheetId="2">#REF!</definedName>
    <definedName name="LDE" localSheetId="10">#REF!</definedName>
    <definedName name="LDE" localSheetId="9">#REF!</definedName>
    <definedName name="LDE" localSheetId="13">#REF!</definedName>
    <definedName name="LDE" localSheetId="8">#REF!</definedName>
    <definedName name="LDE">#REF!</definedName>
    <definedName name="LLL" localSheetId="7">#REF!</definedName>
    <definedName name="LLL" localSheetId="3">#REF!</definedName>
    <definedName name="LLL" localSheetId="11">#REF!</definedName>
    <definedName name="LLL" localSheetId="1">#REF!</definedName>
    <definedName name="LLL" localSheetId="6">#REF!</definedName>
    <definedName name="LLL" localSheetId="5">#REF!</definedName>
    <definedName name="LLL" localSheetId="4">#REF!</definedName>
    <definedName name="LLL" localSheetId="2">#REF!</definedName>
    <definedName name="LLL" localSheetId="10">#REF!</definedName>
    <definedName name="LLL" localSheetId="9">#REF!</definedName>
    <definedName name="LLL" localSheetId="13">#REF!</definedName>
    <definedName name="LLL" localSheetId="8">#REF!</definedName>
    <definedName name="LLL">#REF!</definedName>
    <definedName name="LLLLL" localSheetId="7">#REF!</definedName>
    <definedName name="LLLLL" localSheetId="3">#REF!</definedName>
    <definedName name="LLLLL" localSheetId="11">#REF!</definedName>
    <definedName name="LLLLL" localSheetId="1">#REF!</definedName>
    <definedName name="LLLLL" localSheetId="6">#REF!</definedName>
    <definedName name="LLLLL" localSheetId="5">#REF!</definedName>
    <definedName name="LLLLL" localSheetId="4">#REF!</definedName>
    <definedName name="LLLLL" localSheetId="2">#REF!</definedName>
    <definedName name="LLLLL" localSheetId="10">#REF!</definedName>
    <definedName name="LLLLL" localSheetId="9">#REF!</definedName>
    <definedName name="LLLLL" localSheetId="13">#REF!</definedName>
    <definedName name="LLLLL" localSheetId="8">#REF!</definedName>
    <definedName name="LLLLL">#REF!</definedName>
    <definedName name="m" localSheetId="7">#REF!</definedName>
    <definedName name="m" localSheetId="3">#REF!</definedName>
    <definedName name="m" localSheetId="11">#REF!</definedName>
    <definedName name="m" localSheetId="1">#REF!</definedName>
    <definedName name="m" localSheetId="6">#REF!</definedName>
    <definedName name="m" localSheetId="5">#REF!</definedName>
    <definedName name="m" localSheetId="4">#REF!</definedName>
    <definedName name="m" localSheetId="2">#REF!</definedName>
    <definedName name="m" localSheetId="10">#REF!</definedName>
    <definedName name="m" localSheetId="9">#REF!</definedName>
    <definedName name="m" localSheetId="13">#REF!</definedName>
    <definedName name="m" localSheetId="8">#REF!</definedName>
    <definedName name="m">#REF!</definedName>
    <definedName name="MARS" localSheetId="7">#REF!</definedName>
    <definedName name="MARS" localSheetId="3">#REF!</definedName>
    <definedName name="MARS" localSheetId="11">#REF!</definedName>
    <definedName name="MARS" localSheetId="1">#REF!</definedName>
    <definedName name="MARS" localSheetId="6">#REF!</definedName>
    <definedName name="MARS" localSheetId="5">#REF!</definedName>
    <definedName name="MARS" localSheetId="4">#REF!</definedName>
    <definedName name="MARS" localSheetId="10">#REF!</definedName>
    <definedName name="MARS" localSheetId="9">#REF!</definedName>
    <definedName name="MARS" localSheetId="13">#REF!</definedName>
    <definedName name="MARS" localSheetId="8">#REF!</definedName>
    <definedName name="MARS">#REF!</definedName>
    <definedName name="PDE" localSheetId="13">#REF!</definedName>
    <definedName name="PDE">#REF!</definedName>
    <definedName name="RRRR" localSheetId="7">#REF!</definedName>
    <definedName name="RRRR" localSheetId="3">#REF!</definedName>
    <definedName name="RRRR" localSheetId="11">#REF!</definedName>
    <definedName name="RRRR" localSheetId="1">#REF!</definedName>
    <definedName name="RRRR" localSheetId="6">#REF!</definedName>
    <definedName name="RRRR" localSheetId="5">#REF!</definedName>
    <definedName name="RRRR" localSheetId="4">#REF!</definedName>
    <definedName name="RRRR" localSheetId="2">#REF!</definedName>
    <definedName name="RRRR" localSheetId="10">#REF!</definedName>
    <definedName name="RRRR" localSheetId="9">#REF!</definedName>
    <definedName name="RRRR" localSheetId="13">#REF!</definedName>
    <definedName name="RRRR" localSheetId="8">#REF!</definedName>
    <definedName name="RRRR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" i="19" l="1"/>
  <c r="H9" i="19"/>
  <c r="K4" i="19"/>
  <c r="I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H33" i="19" l="1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8" i="19"/>
  <c r="H7" i="19"/>
  <c r="H6" i="19"/>
  <c r="H5" i="19"/>
  <c r="H4" i="19"/>
  <c r="G4" i="19"/>
  <c r="O43" i="24" l="1"/>
  <c r="N43" i="24"/>
  <c r="P43" i="24" l="1"/>
  <c r="M33" i="19" l="1"/>
  <c r="K33" i="19"/>
  <c r="J33" i="19"/>
  <c r="I33" i="19"/>
  <c r="G33" i="19"/>
  <c r="F33" i="19"/>
  <c r="E33" i="19"/>
  <c r="D33" i="19"/>
  <c r="C33" i="19"/>
  <c r="B33" i="19"/>
  <c r="M32" i="19"/>
  <c r="K32" i="19"/>
  <c r="J32" i="19"/>
  <c r="I32" i="19"/>
  <c r="G32" i="19"/>
  <c r="F32" i="19"/>
  <c r="E32" i="19"/>
  <c r="D32" i="19"/>
  <c r="C32" i="19"/>
  <c r="B32" i="19"/>
  <c r="M31" i="19"/>
  <c r="K31" i="19"/>
  <c r="J31" i="19"/>
  <c r="I31" i="19"/>
  <c r="G31" i="19"/>
  <c r="F31" i="19"/>
  <c r="E31" i="19"/>
  <c r="D31" i="19"/>
  <c r="C31" i="19"/>
  <c r="B31" i="19"/>
  <c r="M30" i="19"/>
  <c r="K30" i="19"/>
  <c r="J30" i="19"/>
  <c r="I30" i="19"/>
  <c r="G30" i="19"/>
  <c r="F30" i="19"/>
  <c r="E30" i="19"/>
  <c r="D30" i="19"/>
  <c r="C30" i="19"/>
  <c r="B30" i="19"/>
  <c r="M29" i="19"/>
  <c r="K29" i="19"/>
  <c r="J29" i="19"/>
  <c r="I29" i="19"/>
  <c r="G29" i="19"/>
  <c r="F29" i="19"/>
  <c r="E29" i="19"/>
  <c r="D29" i="19"/>
  <c r="C29" i="19"/>
  <c r="B29" i="19"/>
  <c r="M28" i="19"/>
  <c r="K28" i="19"/>
  <c r="J28" i="19"/>
  <c r="I28" i="19"/>
  <c r="G28" i="19"/>
  <c r="F28" i="19"/>
  <c r="E28" i="19"/>
  <c r="D28" i="19"/>
  <c r="C28" i="19"/>
  <c r="B28" i="19"/>
  <c r="M27" i="19"/>
  <c r="K27" i="19"/>
  <c r="J27" i="19"/>
  <c r="I27" i="19"/>
  <c r="G27" i="19"/>
  <c r="F27" i="19"/>
  <c r="E27" i="19"/>
  <c r="D27" i="19"/>
  <c r="C27" i="19"/>
  <c r="B27" i="19"/>
  <c r="M26" i="19"/>
  <c r="K26" i="19"/>
  <c r="J26" i="19"/>
  <c r="I26" i="19"/>
  <c r="G26" i="19"/>
  <c r="F26" i="19"/>
  <c r="E26" i="19"/>
  <c r="D26" i="19"/>
  <c r="C26" i="19"/>
  <c r="B26" i="19"/>
  <c r="M25" i="19"/>
  <c r="K25" i="19"/>
  <c r="J25" i="19"/>
  <c r="I25" i="19"/>
  <c r="G25" i="19"/>
  <c r="F25" i="19"/>
  <c r="E25" i="19"/>
  <c r="D25" i="19"/>
  <c r="C25" i="19"/>
  <c r="B25" i="19"/>
  <c r="M24" i="19"/>
  <c r="K24" i="19"/>
  <c r="J24" i="19"/>
  <c r="I24" i="19"/>
  <c r="G24" i="19"/>
  <c r="F24" i="19"/>
  <c r="E24" i="19"/>
  <c r="D24" i="19"/>
  <c r="C24" i="19"/>
  <c r="B24" i="19"/>
  <c r="M23" i="19"/>
  <c r="K23" i="19"/>
  <c r="J23" i="19"/>
  <c r="I23" i="19"/>
  <c r="G23" i="19"/>
  <c r="F23" i="19"/>
  <c r="E23" i="19"/>
  <c r="D23" i="19"/>
  <c r="C23" i="19"/>
  <c r="B23" i="19"/>
  <c r="M22" i="19"/>
  <c r="K22" i="19"/>
  <c r="J22" i="19"/>
  <c r="I22" i="19"/>
  <c r="G22" i="19"/>
  <c r="F22" i="19"/>
  <c r="E22" i="19"/>
  <c r="D22" i="19"/>
  <c r="C22" i="19"/>
  <c r="B22" i="19"/>
  <c r="M21" i="19"/>
  <c r="K21" i="19"/>
  <c r="J21" i="19"/>
  <c r="I21" i="19"/>
  <c r="G21" i="19"/>
  <c r="F21" i="19"/>
  <c r="E21" i="19"/>
  <c r="D21" i="19"/>
  <c r="C21" i="19"/>
  <c r="B21" i="19"/>
  <c r="M20" i="19"/>
  <c r="K20" i="19"/>
  <c r="J20" i="19"/>
  <c r="I20" i="19"/>
  <c r="G20" i="19"/>
  <c r="F20" i="19"/>
  <c r="E20" i="19"/>
  <c r="D20" i="19"/>
  <c r="C20" i="19"/>
  <c r="B20" i="19"/>
  <c r="M19" i="19"/>
  <c r="K19" i="19"/>
  <c r="J19" i="19"/>
  <c r="I19" i="19"/>
  <c r="G19" i="19"/>
  <c r="F19" i="19"/>
  <c r="E19" i="19"/>
  <c r="D19" i="19"/>
  <c r="C19" i="19"/>
  <c r="B19" i="19"/>
  <c r="M18" i="19"/>
  <c r="K18" i="19"/>
  <c r="J18" i="19"/>
  <c r="I18" i="19"/>
  <c r="G18" i="19"/>
  <c r="F18" i="19"/>
  <c r="E18" i="19"/>
  <c r="D18" i="19"/>
  <c r="C18" i="19"/>
  <c r="B18" i="19"/>
  <c r="M17" i="19"/>
  <c r="K17" i="19"/>
  <c r="J17" i="19"/>
  <c r="I17" i="19"/>
  <c r="G17" i="19"/>
  <c r="F17" i="19"/>
  <c r="E17" i="19"/>
  <c r="D17" i="19"/>
  <c r="C17" i="19"/>
  <c r="B17" i="19"/>
  <c r="M16" i="19"/>
  <c r="K16" i="19"/>
  <c r="J16" i="19"/>
  <c r="I16" i="19"/>
  <c r="G16" i="19"/>
  <c r="F16" i="19"/>
  <c r="E16" i="19"/>
  <c r="D16" i="19"/>
  <c r="C16" i="19"/>
  <c r="B16" i="19"/>
  <c r="M15" i="19"/>
  <c r="K15" i="19"/>
  <c r="J15" i="19"/>
  <c r="I15" i="19"/>
  <c r="G15" i="19"/>
  <c r="F15" i="19"/>
  <c r="E15" i="19"/>
  <c r="D15" i="19"/>
  <c r="C15" i="19"/>
  <c r="B15" i="19"/>
  <c r="M14" i="19"/>
  <c r="K14" i="19"/>
  <c r="J14" i="19"/>
  <c r="I14" i="19"/>
  <c r="G14" i="19"/>
  <c r="F14" i="19"/>
  <c r="E14" i="19"/>
  <c r="D14" i="19"/>
  <c r="C14" i="19"/>
  <c r="B14" i="19"/>
  <c r="M13" i="19"/>
  <c r="K13" i="19"/>
  <c r="J13" i="19"/>
  <c r="I13" i="19"/>
  <c r="G13" i="19"/>
  <c r="F13" i="19"/>
  <c r="E13" i="19"/>
  <c r="D13" i="19"/>
  <c r="C13" i="19"/>
  <c r="B13" i="19"/>
  <c r="M12" i="19"/>
  <c r="K12" i="19"/>
  <c r="J12" i="19"/>
  <c r="I12" i="19"/>
  <c r="G12" i="19"/>
  <c r="F12" i="19"/>
  <c r="E12" i="19"/>
  <c r="D12" i="19"/>
  <c r="C12" i="19"/>
  <c r="B12" i="19"/>
  <c r="M11" i="19"/>
  <c r="K11" i="19"/>
  <c r="J11" i="19"/>
  <c r="I11" i="19"/>
  <c r="G11" i="19"/>
  <c r="F11" i="19"/>
  <c r="E11" i="19"/>
  <c r="D11" i="19"/>
  <c r="C11" i="19"/>
  <c r="B11" i="19"/>
  <c r="M10" i="19"/>
  <c r="K10" i="19"/>
  <c r="J10" i="19"/>
  <c r="I10" i="19"/>
  <c r="G10" i="19"/>
  <c r="F10" i="19"/>
  <c r="E10" i="19"/>
  <c r="D10" i="19"/>
  <c r="C10" i="19"/>
  <c r="B10" i="19"/>
  <c r="M9" i="19"/>
  <c r="K9" i="19"/>
  <c r="J9" i="19"/>
  <c r="I9" i="19"/>
  <c r="G9" i="19"/>
  <c r="F9" i="19"/>
  <c r="E9" i="19"/>
  <c r="D9" i="19"/>
  <c r="C9" i="19"/>
  <c r="B9" i="19"/>
  <c r="C8" i="19"/>
  <c r="B8" i="19"/>
  <c r="M7" i="19"/>
  <c r="K7" i="19"/>
  <c r="J7" i="19"/>
  <c r="I7" i="19"/>
  <c r="G8" i="19"/>
  <c r="G7" i="19"/>
  <c r="F7" i="19"/>
  <c r="E7" i="19"/>
  <c r="D7" i="19"/>
  <c r="C7" i="19"/>
  <c r="B7" i="19"/>
  <c r="M8" i="19"/>
  <c r="M4" i="19"/>
  <c r="K8" i="19"/>
  <c r="J8" i="19"/>
  <c r="J4" i="19"/>
  <c r="I8" i="19"/>
  <c r="F8" i="19"/>
  <c r="F4" i="19"/>
  <c r="E8" i="19"/>
  <c r="E4" i="19"/>
  <c r="D8" i="19"/>
  <c r="D6" i="19"/>
  <c r="C4" i="19"/>
  <c r="M6" i="19"/>
  <c r="K6" i="19"/>
  <c r="J6" i="19"/>
  <c r="I6" i="19"/>
  <c r="G6" i="19"/>
  <c r="F6" i="19"/>
  <c r="E6" i="19"/>
  <c r="C6" i="19"/>
  <c r="B6" i="19"/>
  <c r="M5" i="19"/>
  <c r="K5" i="19"/>
  <c r="J5" i="19"/>
  <c r="I5" i="19"/>
  <c r="G5" i="19"/>
  <c r="F5" i="19"/>
  <c r="E5" i="19"/>
  <c r="D5" i="19"/>
  <c r="D4" i="19"/>
  <c r="C5" i="19"/>
  <c r="B5" i="19"/>
  <c r="B4" i="19"/>
  <c r="N33" i="19" l="1"/>
  <c r="N32" i="19"/>
  <c r="N31" i="19"/>
  <c r="N30" i="19"/>
  <c r="N29" i="19"/>
  <c r="N28" i="19"/>
  <c r="N27" i="19"/>
  <c r="N26" i="19"/>
  <c r="N25" i="19"/>
  <c r="N24" i="19"/>
  <c r="N23" i="19"/>
  <c r="N22" i="19"/>
  <c r="N21" i="19"/>
  <c r="N20" i="19"/>
  <c r="N19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4" i="19"/>
  <c r="N5" i="19"/>
  <c r="P12" i="14" l="1"/>
  <c r="P11" i="14"/>
  <c r="P41" i="4" l="1"/>
  <c r="O43" i="16"/>
  <c r="N43" i="16"/>
  <c r="P43" i="16"/>
  <c r="O43" i="15" l="1"/>
  <c r="N43" i="15"/>
  <c r="P43" i="15" l="1"/>
  <c r="O43" i="14"/>
  <c r="N43" i="14"/>
  <c r="P42" i="14"/>
  <c r="P41" i="14"/>
  <c r="P40" i="14"/>
  <c r="P39" i="14"/>
  <c r="P38" i="14"/>
  <c r="P37" i="14"/>
  <c r="P36" i="14"/>
  <c r="P35" i="14"/>
  <c r="P34" i="14"/>
  <c r="P33" i="14"/>
  <c r="P32" i="14"/>
  <c r="P31" i="14"/>
  <c r="P30" i="14"/>
  <c r="P29" i="14"/>
  <c r="P28" i="14"/>
  <c r="P27" i="14"/>
  <c r="P26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O43" i="13"/>
  <c r="N43" i="13"/>
  <c r="O43" i="12"/>
  <c r="N43" i="12"/>
  <c r="O43" i="11"/>
  <c r="N43" i="11"/>
  <c r="O44" i="10"/>
  <c r="N44" i="10"/>
  <c r="O43" i="7"/>
  <c r="N43" i="7"/>
  <c r="O42" i="6"/>
  <c r="N42" i="6"/>
  <c r="O41" i="4"/>
  <c r="N41" i="4"/>
  <c r="P42" i="6" l="1"/>
  <c r="P43" i="7"/>
  <c r="P44" i="10"/>
  <c r="P43" i="12"/>
  <c r="P43" i="13"/>
  <c r="P43" i="14"/>
  <c r="P43" i="11"/>
  <c r="P43" i="1" l="1"/>
  <c r="O43" i="1" l="1"/>
  <c r="N43" i="1"/>
</calcChain>
</file>

<file path=xl/sharedStrings.xml><?xml version="1.0" encoding="utf-8"?>
<sst xmlns="http://schemas.openxmlformats.org/spreadsheetml/2006/main" count="875" uniqueCount="206">
  <si>
    <t>DOI</t>
  </si>
  <si>
    <t>Récapitulatif mensuel d'activité</t>
  </si>
  <si>
    <t>date d'entrée matériel</t>
  </si>
  <si>
    <t>Marque</t>
  </si>
  <si>
    <t>N° de série</t>
  </si>
  <si>
    <t>Taille Palier</t>
  </si>
  <si>
    <t>Référence matériel</t>
  </si>
  <si>
    <t>Type de matériel</t>
  </si>
  <si>
    <t>Prestation</t>
  </si>
  <si>
    <t>Cause de la défaillance</t>
  </si>
  <si>
    <t>Identification</t>
  </si>
  <si>
    <t>date de mise à disposition du matériel</t>
  </si>
  <si>
    <t>Fiche de fiabilisation</t>
  </si>
  <si>
    <t>Total Forfait(s)</t>
  </si>
  <si>
    <t xml:space="preserve">Total Hors forfait(s) </t>
  </si>
  <si>
    <t>Total devis / facture (€)</t>
  </si>
  <si>
    <t>Prestation effectuée</t>
  </si>
  <si>
    <t>Economique</t>
  </si>
  <si>
    <t xml:space="preserve">Total : </t>
  </si>
  <si>
    <t>Mois de facturation</t>
  </si>
  <si>
    <t>THK2-21030</t>
  </si>
  <si>
    <t>THBC-51340</t>
  </si>
  <si>
    <t>THKM-61330</t>
  </si>
  <si>
    <t>THKD-41400</t>
  </si>
  <si>
    <t>THK2-21550</t>
  </si>
  <si>
    <t>THKM-51120</t>
  </si>
  <si>
    <t>non</t>
  </si>
  <si>
    <t>THBM-41550</t>
  </si>
  <si>
    <t>OUI</t>
  </si>
  <si>
    <t>THBM-11220</t>
  </si>
  <si>
    <t>THK2-81620</t>
  </si>
  <si>
    <t>THBC-32530</t>
  </si>
  <si>
    <t>THKD-77220</t>
  </si>
  <si>
    <t>THK2-11230</t>
  </si>
  <si>
    <t>THBC-017</t>
  </si>
  <si>
    <t>THKD-92530</t>
  </si>
  <si>
    <t>THKM-61520</t>
  </si>
  <si>
    <t>THKD-93060</t>
  </si>
  <si>
    <t>THBM-78010</t>
  </si>
  <si>
    <t>THBL-22030</t>
  </si>
  <si>
    <t>FICHE NAVETTE RECUE</t>
  </si>
  <si>
    <t>THKD-47996</t>
  </si>
  <si>
    <t>THKD-73510</t>
  </si>
  <si>
    <t>THBL-12270</t>
  </si>
  <si>
    <t>THK2-42050</t>
  </si>
  <si>
    <t>THBS-81110</t>
  </si>
  <si>
    <t>THBC-71020</t>
  </si>
  <si>
    <t>THKD-23530</t>
  </si>
  <si>
    <t>THKD-54220</t>
  </si>
  <si>
    <t>THBC-55710</t>
  </si>
  <si>
    <t>THK2-43520</t>
  </si>
  <si>
    <t>THKM-61120</t>
  </si>
  <si>
    <t>THJV-62040</t>
  </si>
  <si>
    <t>THJV-22020</t>
  </si>
  <si>
    <t>THBC-154</t>
  </si>
  <si>
    <t>THJV-82320</t>
  </si>
  <si>
    <t>THBM-83560</t>
  </si>
  <si>
    <t>THBC-05120</t>
  </si>
  <si>
    <t>THBM-21010</t>
  </si>
  <si>
    <t>THBC-74520</t>
  </si>
  <si>
    <t>THBC-14720</t>
  </si>
  <si>
    <t>THBS-91710</t>
  </si>
  <si>
    <t>THKE-84720</t>
  </si>
  <si>
    <t>THKD-110</t>
  </si>
  <si>
    <t>THBS-92050</t>
  </si>
  <si>
    <t>THBC-71000</t>
  </si>
  <si>
    <t>THKM-61320</t>
  </si>
  <si>
    <t xml:space="preserve">non </t>
  </si>
  <si>
    <t>NON</t>
  </si>
  <si>
    <t>THJV-86010</t>
  </si>
  <si>
    <t>THBL-12520</t>
  </si>
  <si>
    <t>THBC-03130</t>
  </si>
  <si>
    <t>THBC-71210</t>
  </si>
  <si>
    <t>THBM-21050</t>
  </si>
  <si>
    <t>THBC-91520</t>
  </si>
  <si>
    <t>THKO-22050</t>
  </si>
  <si>
    <t>THBC-51230</t>
  </si>
  <si>
    <t>THBM-12040</t>
  </si>
  <si>
    <t>THKO-40750</t>
  </si>
  <si>
    <t>THBM-01000</t>
  </si>
  <si>
    <t>THBL-815</t>
  </si>
  <si>
    <t>THBC-91450</t>
  </si>
  <si>
    <t>THKD-47040</t>
  </si>
  <si>
    <t xml:space="preserve">Motif de la dépose </t>
  </si>
  <si>
    <t xml:space="preserve">POSTE TECHNIQUE </t>
  </si>
  <si>
    <t>THKM-51130</t>
  </si>
  <si>
    <t>THKE-62110</t>
  </si>
  <si>
    <t>THKE-62710</t>
  </si>
  <si>
    <t>THKE-81710</t>
  </si>
  <si>
    <t>THKE-81210</t>
  </si>
  <si>
    <t>THKE-81220</t>
  </si>
  <si>
    <t>THKE-82200</t>
  </si>
  <si>
    <t>THKE-82210</t>
  </si>
  <si>
    <t>THKO-12020</t>
  </si>
  <si>
    <t>THKO-31030</t>
  </si>
  <si>
    <t>THK2-42040</t>
  </si>
  <si>
    <t>THK2-43040</t>
  </si>
  <si>
    <t>THK2-43050</t>
  </si>
  <si>
    <t>THBC-11560</t>
  </si>
  <si>
    <t>THBC-34010</t>
  </si>
  <si>
    <t>THJV-92510</t>
  </si>
  <si>
    <t>THJV-92520</t>
  </si>
  <si>
    <t>THKD-41400/41500</t>
  </si>
  <si>
    <t>THKD-11030/11040</t>
  </si>
  <si>
    <t>THKD-40920/40930</t>
  </si>
  <si>
    <t>THKD-96550</t>
  </si>
  <si>
    <t>THK-61120</t>
  </si>
  <si>
    <t>THBH-51130</t>
  </si>
  <si>
    <t>THBC-31030</t>
  </si>
  <si>
    <t>THBC-31530</t>
  </si>
  <si>
    <t>THBC-11510</t>
  </si>
  <si>
    <t>THBM-01200</t>
  </si>
  <si>
    <t>THKO-91010</t>
  </si>
  <si>
    <t>THKD-41500</t>
  </si>
  <si>
    <t>THKD-11040</t>
  </si>
  <si>
    <t>THKD-11030</t>
  </si>
  <si>
    <t>THKD-40930</t>
  </si>
  <si>
    <t>THKD-40920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</si>
  <si>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</si>
  <si>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</si>
  <si>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</si>
  <si>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</si>
  <si>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</si>
  <si>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</si>
  <si>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</si>
  <si>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</si>
  <si>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</si>
  <si>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</si>
  <si>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</si>
  <si>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TOTAL</t>
  </si>
  <si>
    <t>Poste critique</t>
  </si>
  <si>
    <t>THBS-9</t>
  </si>
  <si>
    <t>THBC</t>
  </si>
  <si>
    <t>THKD</t>
  </si>
  <si>
    <t>THK2</t>
  </si>
  <si>
    <t>THBM</t>
  </si>
  <si>
    <t>THKM</t>
  </si>
  <si>
    <t>THJV</t>
  </si>
  <si>
    <t>THBL</t>
  </si>
  <si>
    <t>THBS</t>
  </si>
  <si>
    <t>THK</t>
  </si>
  <si>
    <t>THKE</t>
  </si>
  <si>
    <t>THBH</t>
  </si>
  <si>
    <t>Poste</t>
  </si>
  <si>
    <t>THKO</t>
  </si>
  <si>
    <t>Mois : Janvier</t>
  </si>
  <si>
    <t>Mois : Février</t>
  </si>
  <si>
    <t>Mois : Mars</t>
  </si>
  <si>
    <t>Mois : Avril</t>
  </si>
  <si>
    <t>Mois : Mai</t>
  </si>
  <si>
    <t>Mois : Juin</t>
  </si>
  <si>
    <t>Mois : Août</t>
  </si>
  <si>
    <t>Mois : Septembre</t>
  </si>
  <si>
    <t>Mois : Octobre</t>
  </si>
  <si>
    <t>Mois : Novembre</t>
  </si>
  <si>
    <t>Mois : Décembre</t>
  </si>
  <si>
    <t>Novembre</t>
  </si>
  <si>
    <t>THKD-76520</t>
  </si>
  <si>
    <t>THK2-23430</t>
  </si>
  <si>
    <t>THKE-84870</t>
  </si>
  <si>
    <t>THKO-11030</t>
  </si>
  <si>
    <t>Mois : JUILLET</t>
  </si>
  <si>
    <t>THKD-40740</t>
  </si>
  <si>
    <t>THBL-30700</t>
  </si>
  <si>
    <t>THBL-81030</t>
  </si>
  <si>
    <t>THBC-33810</t>
  </si>
  <si>
    <t>THBS-12500</t>
  </si>
  <si>
    <t>THBL-21000</t>
  </si>
  <si>
    <t>THKM-62330</t>
  </si>
  <si>
    <t>THBC-11010</t>
  </si>
  <si>
    <t>aucun</t>
  </si>
  <si>
    <t>THKE88510</t>
  </si>
  <si>
    <t>THBC 95710</t>
  </si>
  <si>
    <t>THBC51830</t>
  </si>
  <si>
    <t>YHJV-61940</t>
  </si>
  <si>
    <t>THJV-61980</t>
  </si>
  <si>
    <t>THKE-92540</t>
  </si>
  <si>
    <t>THBC-72720</t>
  </si>
  <si>
    <t>THBC-31040</t>
  </si>
  <si>
    <t>THBC-75820</t>
  </si>
  <si>
    <t>THJV 91240</t>
  </si>
  <si>
    <t>THBC-34300</t>
  </si>
  <si>
    <t>THBL-22510</t>
  </si>
  <si>
    <t>THBC-12080</t>
  </si>
  <si>
    <t>THBL-22440</t>
  </si>
  <si>
    <t xml:space="preserve">oui </t>
  </si>
  <si>
    <t>THKD-42520</t>
  </si>
  <si>
    <t>THBH-14030</t>
  </si>
  <si>
    <t>THKD-7</t>
  </si>
  <si>
    <t>THJV-6710</t>
  </si>
  <si>
    <t>THKE-84097</t>
  </si>
  <si>
    <t>THBC-91730</t>
  </si>
  <si>
    <t>THKE-83320</t>
  </si>
  <si>
    <t>THKD-47030</t>
  </si>
  <si>
    <t>THK2-23420</t>
  </si>
  <si>
    <t>THK2-21720</t>
  </si>
  <si>
    <t>THK2-94030</t>
  </si>
  <si>
    <t>thbc</t>
  </si>
  <si>
    <t>oxydeur</t>
  </si>
  <si>
    <t>CRITIQUE</t>
  </si>
  <si>
    <t>REDONDANTE</t>
  </si>
  <si>
    <t>N° de facture</t>
  </si>
  <si>
    <t>N° de commande</t>
  </si>
  <si>
    <t>Prévision facturation</t>
  </si>
  <si>
    <t>REDONDANT</t>
  </si>
  <si>
    <t>Poste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</si>
</sst>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AF0B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0" fillId="0" borderId="1" xfId="0" applyBorder="1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wrapText="1"/>
    </xf>
    <xf numFmtId="0" fontId="0" fillId="3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14" fontId="7" fillId="0" borderId="0" xfId="0" applyNumberFormat="1" applyFont="1"/>
    <xf numFmtId="0" fontId="8" fillId="0" borderId="0" xfId="0" applyFont="1"/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14" fontId="8" fillId="0" borderId="0" xfId="0" applyNumberFormat="1" applyFont="1"/>
    <xf numFmtId="0" fontId="0" fillId="0" borderId="10" xfId="0" applyBorder="1"/>
    <xf numFmtId="0" fontId="0" fillId="0" borderId="11" xfId="0" applyFill="1" applyBorder="1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0" borderId="11" xfId="0" applyFont="1" applyFill="1" applyBorder="1"/>
    <xf numFmtId="0" fontId="0" fillId="0" borderId="0" xfId="0" applyFont="1" applyFill="1"/>
    <xf numFmtId="0" fontId="0" fillId="6" borderId="0" xfId="0" applyFont="1" applyFill="1"/>
    <xf numFmtId="0" fontId="0" fillId="7" borderId="0" xfId="0" applyFill="1"/>
    <xf numFmtId="0" fontId="0" fillId="0" borderId="0" xfId="0" applyBorder="1"/>
    <xf numFmtId="0" fontId="5" fillId="0" borderId="4" xfId="0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/>
    <xf numFmtId="14" fontId="0" fillId="4" borderId="3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/>
    <xf numFmtId="0" fontId="0" fillId="0" borderId="2" xfId="0" applyFont="1" applyBorder="1" applyAlignment="1">
      <alignment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" fontId="0" fillId="4" borderId="2" xfId="0" applyNumberFormat="1" applyFont="1" applyFill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" fontId="0" fillId="4" borderId="2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4" borderId="0" xfId="0" applyFont="1" applyFill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14" fontId="5" fillId="4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5" fillId="7" borderId="0" xfId="0" applyFont="1" applyFill="1"/>
    <xf numFmtId="0" fontId="5" fillId="0" borderId="0" xfId="0" applyFont="1" applyFill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14" fontId="0" fillId="9" borderId="3" xfId="0" applyNumberFormat="1" applyFont="1" applyFill="1" applyBorder="1" applyAlignment="1">
      <alignment horizontal="center" vertical="center"/>
    </xf>
    <xf numFmtId="14" fontId="0" fillId="10" borderId="3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0" borderId="3" xfId="0" applyFont="1" applyFill="1" applyBorder="1" applyAlignment="1">
      <alignment horizontal="center" vertical="center"/>
    </xf>
    <xf numFmtId="0" fontId="13" fillId="0" borderId="0" xfId="0" applyFont="1"/>
    <xf numFmtId="0" fontId="5" fillId="4" borderId="3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vertical="center" wrapText="1"/>
    </xf>
    <xf numFmtId="0" fontId="0" fillId="8" borderId="4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14" fontId="0" fillId="8" borderId="1" xfId="0" applyNumberFormat="1" applyFont="1" applyFill="1" applyBorder="1" applyAlignment="1">
      <alignment horizontal="center" vertical="center"/>
    </xf>
    <xf numFmtId="0" fontId="0" fillId="8" borderId="1" xfId="0" applyFont="1" applyFill="1" applyBorder="1"/>
    <xf numFmtId="14" fontId="0" fillId="8" borderId="3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vertical="center" wrapText="1"/>
    </xf>
    <xf numFmtId="14" fontId="0" fillId="4" borderId="4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vertical="center" wrapText="1"/>
    </xf>
    <xf numFmtId="14" fontId="0" fillId="0" borderId="4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" xfId="0" applyFont="1" applyBorder="1" applyAlignment="1">
      <alignment horizontal="right"/>
    </xf>
    <xf numFmtId="0" fontId="0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401"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EAF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500343</xdr:colOff>
          <xdr:row>2</xdr:row>
          <xdr:rowOff>113179</xdr:rowOff>
        </xdr:from>
        <xdr:to>
          <xdr:col>14</xdr:col>
          <xdr:colOff>428066</xdr:colOff>
          <xdr:row>5</xdr:row>
          <xdr:rowOff>160804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4:B33" totalsRowShown="0" headerRowDxfId="4" headerRowBorderDxfId="3" tableBorderDxfId="2" totalsRowBorderDxfId="1">
  <autoFilter ref="B4:B33"/>
  <tableColumns count="1">
    <tableColumn id="1" name="POSTE TECHNIQU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D22" sqref="D22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855468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21" max="21" width="24.140625" customWidth="1"/>
    <col min="33" max="33" width="21.5703125" customWidth="1"/>
  </cols>
  <sheetData>
    <row r="1" spans="1:21" ht="15" customHeight="1" x14ac:dyDescent="0.25"/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22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25">
      <c r="B4" s="1"/>
      <c r="E4" s="24"/>
      <c r="F4" t="s">
        <v>40</v>
      </c>
    </row>
    <row r="5" spans="1:21" ht="15" customHeight="1" x14ac:dyDescent="0.25">
      <c r="B5" s="1"/>
      <c r="E5" s="93"/>
      <c r="F5" t="s">
        <v>199</v>
      </c>
    </row>
    <row r="6" spans="1:21" ht="15" customHeight="1" x14ac:dyDescent="0.25">
      <c r="B6" s="1"/>
      <c r="E6" s="100"/>
      <c r="F6" t="s">
        <v>204</v>
      </c>
    </row>
    <row r="7" spans="1:21" ht="15" customHeight="1" x14ac:dyDescent="0.25">
      <c r="B7" s="1"/>
    </row>
    <row r="8" spans="1:21" ht="21" x14ac:dyDescent="0.35">
      <c r="A8" s="7" t="s">
        <v>145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102">
        <v>43473</v>
      </c>
      <c r="B11" s="55"/>
      <c r="C11" s="47" t="s">
        <v>20</v>
      </c>
      <c r="D11" s="59" t="s">
        <v>134</v>
      </c>
      <c r="E11" s="56"/>
      <c r="F11" s="56"/>
      <c r="G11" s="56"/>
      <c r="H11" s="65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</row>
    <row r="12" spans="1:21" ht="29.25" customHeight="1" x14ac:dyDescent="0.25">
      <c r="A12" s="102">
        <v>43474</v>
      </c>
      <c r="B12" s="55"/>
      <c r="C12" s="47" t="s">
        <v>106</v>
      </c>
      <c r="D12" s="59" t="s">
        <v>140</v>
      </c>
      <c r="E12" s="56"/>
      <c r="F12" s="56"/>
      <c r="G12" s="56"/>
      <c r="H12" s="65"/>
      <c r="I12" s="57"/>
      <c r="J12" s="47"/>
      <c r="K12" s="56"/>
      <c r="L12" s="56"/>
      <c r="M12" s="32" t="s">
        <v>28</v>
      </c>
      <c r="N12" s="29"/>
      <c r="O12" s="30"/>
      <c r="P12" s="31"/>
      <c r="Q12" s="59"/>
      <c r="R12" s="56"/>
      <c r="S12" s="56"/>
      <c r="T12" s="60"/>
      <c r="U12" s="61"/>
    </row>
    <row r="13" spans="1:21" ht="29.25" customHeight="1" x14ac:dyDescent="0.25">
      <c r="A13" s="102">
        <v>43474</v>
      </c>
      <c r="B13" s="55"/>
      <c r="C13" s="47" t="s">
        <v>159</v>
      </c>
      <c r="D13" s="59" t="s">
        <v>141</v>
      </c>
      <c r="E13" s="56"/>
      <c r="F13" s="56"/>
      <c r="G13" s="56"/>
      <c r="H13" s="65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</row>
    <row r="14" spans="1:21" ht="29.25" customHeight="1" x14ac:dyDescent="0.25">
      <c r="A14" s="102">
        <v>43474</v>
      </c>
      <c r="B14" s="55"/>
      <c r="C14" s="50" t="s">
        <v>21</v>
      </c>
      <c r="D14" s="59" t="s">
        <v>132</v>
      </c>
      <c r="E14" s="56"/>
      <c r="F14" s="56"/>
      <c r="G14" s="56"/>
      <c r="H14" s="65"/>
      <c r="I14" s="57"/>
      <c r="J14" s="47"/>
      <c r="K14" s="56"/>
      <c r="L14" s="56"/>
      <c r="M14" s="32" t="s">
        <v>28</v>
      </c>
      <c r="N14" s="29"/>
      <c r="O14" s="30"/>
      <c r="P14" s="31"/>
      <c r="Q14" s="59"/>
      <c r="R14" s="56"/>
      <c r="S14" s="56"/>
      <c r="T14" s="60"/>
      <c r="U14" s="61"/>
    </row>
    <row r="15" spans="1:21" ht="29.25" customHeight="1" x14ac:dyDescent="0.25">
      <c r="A15" s="102">
        <v>43479</v>
      </c>
      <c r="B15" s="55"/>
      <c r="C15" s="47" t="s">
        <v>22</v>
      </c>
      <c r="D15" s="59" t="s">
        <v>136</v>
      </c>
      <c r="E15" s="56"/>
      <c r="F15" s="56"/>
      <c r="G15" s="56"/>
      <c r="H15" s="65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</row>
    <row r="16" spans="1:21" ht="29.25" customHeight="1" x14ac:dyDescent="0.25">
      <c r="A16" s="102">
        <v>43480</v>
      </c>
      <c r="B16" s="55"/>
      <c r="C16" s="47" t="s">
        <v>23</v>
      </c>
      <c r="D16" s="59" t="s">
        <v>133</v>
      </c>
      <c r="E16" s="56"/>
      <c r="F16" s="56"/>
      <c r="G16" s="56"/>
      <c r="H16" s="65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</row>
    <row r="17" spans="1:21" ht="29.25" customHeight="1" x14ac:dyDescent="0.25">
      <c r="A17" s="102">
        <v>43481</v>
      </c>
      <c r="B17" s="55"/>
      <c r="C17" s="47" t="s">
        <v>24</v>
      </c>
      <c r="D17" s="59" t="s">
        <v>134</v>
      </c>
      <c r="E17" s="56"/>
      <c r="F17" s="56"/>
      <c r="G17" s="56"/>
      <c r="H17" s="65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</row>
    <row r="18" spans="1:21" ht="29.25" customHeight="1" x14ac:dyDescent="0.25">
      <c r="A18" s="102">
        <v>43482</v>
      </c>
      <c r="B18" s="55"/>
      <c r="C18" s="47" t="s">
        <v>25</v>
      </c>
      <c r="D18" s="59" t="s">
        <v>136</v>
      </c>
      <c r="E18" s="56"/>
      <c r="F18" s="56"/>
      <c r="G18" s="56"/>
      <c r="H18" s="65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</row>
    <row r="19" spans="1:21" ht="29.25" customHeight="1" x14ac:dyDescent="0.25">
      <c r="A19" s="102">
        <v>43486</v>
      </c>
      <c r="B19" s="55"/>
      <c r="C19" s="47" t="s">
        <v>158</v>
      </c>
      <c r="D19" s="59" t="s">
        <v>134</v>
      </c>
      <c r="E19" s="56"/>
      <c r="F19" s="56"/>
      <c r="G19" s="56"/>
      <c r="H19" s="68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</row>
    <row r="20" spans="1:21" ht="29.25" customHeight="1" x14ac:dyDescent="0.25">
      <c r="A20" s="102">
        <v>43486</v>
      </c>
      <c r="B20" s="55"/>
      <c r="C20" s="47" t="s">
        <v>27</v>
      </c>
      <c r="D20" s="59" t="s">
        <v>135</v>
      </c>
      <c r="E20" s="56"/>
      <c r="F20" s="56"/>
      <c r="G20" s="56"/>
      <c r="H20" s="68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80"/>
      <c r="T20" s="60"/>
      <c r="U20" s="61"/>
    </row>
    <row r="21" spans="1:21" ht="29.25" customHeight="1" x14ac:dyDescent="0.25">
      <c r="A21" s="103">
        <v>43488</v>
      </c>
      <c r="B21" s="55"/>
      <c r="C21" s="47" t="s">
        <v>29</v>
      </c>
      <c r="D21" s="59" t="s">
        <v>135</v>
      </c>
      <c r="E21" s="56"/>
      <c r="F21" s="56"/>
      <c r="G21" s="56"/>
      <c r="H21" s="65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</row>
    <row r="22" spans="1:21" ht="29.25" customHeight="1" x14ac:dyDescent="0.25">
      <c r="A22" s="102">
        <v>43488</v>
      </c>
      <c r="B22" s="55"/>
      <c r="C22" s="47" t="s">
        <v>30</v>
      </c>
      <c r="D22" s="59" t="s">
        <v>134</v>
      </c>
      <c r="E22" s="56"/>
      <c r="F22" s="56"/>
      <c r="G22" s="56"/>
      <c r="H22" s="65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</row>
    <row r="23" spans="1:21" ht="29.25" customHeight="1" x14ac:dyDescent="0.25">
      <c r="A23" s="102">
        <v>43490</v>
      </c>
      <c r="B23" s="55"/>
      <c r="C23" s="47" t="s">
        <v>31</v>
      </c>
      <c r="D23" s="59" t="s">
        <v>132</v>
      </c>
      <c r="E23" s="56"/>
      <c r="F23" s="56"/>
      <c r="G23" s="56"/>
      <c r="H23" s="65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</row>
    <row r="24" spans="1:21" ht="29.25" customHeight="1" x14ac:dyDescent="0.25">
      <c r="A24" s="102">
        <v>43493</v>
      </c>
      <c r="B24" s="55"/>
      <c r="C24" s="47" t="s">
        <v>32</v>
      </c>
      <c r="D24" s="59" t="s">
        <v>133</v>
      </c>
      <c r="E24" s="56"/>
      <c r="F24" s="56"/>
      <c r="G24" s="56"/>
      <c r="H24" s="65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60"/>
      <c r="U24" s="61"/>
    </row>
    <row r="25" spans="1:21" ht="29.25" customHeight="1" x14ac:dyDescent="0.25">
      <c r="A25" s="102">
        <v>43495</v>
      </c>
      <c r="B25" s="55"/>
      <c r="C25" s="47" t="s">
        <v>157</v>
      </c>
      <c r="D25" s="94" t="s">
        <v>133</v>
      </c>
      <c r="E25" s="70"/>
      <c r="F25" s="56"/>
      <c r="G25" s="56"/>
      <c r="H25" s="65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</row>
    <row r="26" spans="1:21" ht="29.25" customHeight="1" x14ac:dyDescent="0.25">
      <c r="A26" s="102">
        <v>43495</v>
      </c>
      <c r="B26" s="55"/>
      <c r="C26" s="47" t="s">
        <v>33</v>
      </c>
      <c r="D26" s="59" t="s">
        <v>134</v>
      </c>
      <c r="E26" s="56"/>
      <c r="F26" s="56"/>
      <c r="G26" s="56"/>
      <c r="H26" s="65"/>
      <c r="I26" s="57"/>
      <c r="J26" s="47"/>
      <c r="K26" s="56"/>
      <c r="L26" s="56"/>
      <c r="M26" s="58" t="s">
        <v>26</v>
      </c>
      <c r="N26" s="29"/>
      <c r="O26" s="30"/>
      <c r="P26" s="31"/>
      <c r="Q26" s="59"/>
      <c r="R26" s="56"/>
      <c r="S26" s="56"/>
      <c r="T26" s="60"/>
      <c r="U26" s="61"/>
    </row>
    <row r="27" spans="1:21" ht="29.25" customHeight="1" x14ac:dyDescent="0.25">
      <c r="A27" s="54">
        <v>43356</v>
      </c>
      <c r="B27" s="55"/>
      <c r="C27" s="47"/>
      <c r="D27" s="59"/>
      <c r="E27" s="56"/>
      <c r="F27" s="56"/>
      <c r="G27" s="56"/>
      <c r="H27" s="65"/>
      <c r="I27" s="57"/>
      <c r="J27" s="47"/>
      <c r="K27" s="56"/>
      <c r="L27" s="56"/>
      <c r="M27" s="58"/>
      <c r="N27" s="29"/>
      <c r="O27" s="30"/>
      <c r="P27" s="31"/>
      <c r="Q27" s="59"/>
      <c r="R27" s="56"/>
      <c r="S27" s="56"/>
      <c r="T27" s="60"/>
      <c r="U27" s="61"/>
    </row>
    <row r="28" spans="1:21" ht="29.25" customHeight="1" x14ac:dyDescent="0.25">
      <c r="A28" s="83">
        <v>43427</v>
      </c>
      <c r="B28" s="55"/>
      <c r="C28" s="47"/>
      <c r="D28" s="59"/>
      <c r="E28" s="56"/>
      <c r="F28" s="56"/>
      <c r="G28" s="56"/>
      <c r="H28" s="65"/>
      <c r="I28" s="57"/>
      <c r="J28" s="47"/>
      <c r="K28" s="56"/>
      <c r="L28" s="56"/>
      <c r="M28" s="58"/>
      <c r="N28" s="29"/>
      <c r="O28" s="30"/>
      <c r="P28" s="31"/>
      <c r="Q28" s="59"/>
      <c r="R28" s="56"/>
      <c r="S28" s="56"/>
      <c r="T28" s="60"/>
      <c r="U28" s="61"/>
    </row>
    <row r="29" spans="1:21" ht="29.25" customHeight="1" x14ac:dyDescent="0.25">
      <c r="A29" s="54">
        <v>43453</v>
      </c>
      <c r="B29" s="55"/>
      <c r="C29" s="47"/>
      <c r="D29" s="59"/>
      <c r="E29" s="56"/>
      <c r="F29" s="56"/>
      <c r="G29" s="56"/>
      <c r="H29" s="65"/>
      <c r="I29" s="57"/>
      <c r="J29" s="47"/>
      <c r="K29" s="56"/>
      <c r="L29" s="56"/>
      <c r="M29" s="58"/>
      <c r="N29" s="29"/>
      <c r="O29" s="30"/>
      <c r="P29" s="31"/>
      <c r="Q29" s="59"/>
      <c r="R29" s="56"/>
      <c r="S29" s="56"/>
      <c r="T29" s="60"/>
      <c r="U29" s="61"/>
    </row>
    <row r="30" spans="1:21" ht="29.25" customHeight="1" x14ac:dyDescent="0.25">
      <c r="A30" s="103">
        <v>43363</v>
      </c>
      <c r="B30" s="55"/>
      <c r="C30" s="47"/>
      <c r="D30" s="59"/>
      <c r="E30" s="56"/>
      <c r="F30" s="56"/>
      <c r="G30" s="56"/>
      <c r="H30" s="65"/>
      <c r="I30" s="57"/>
      <c r="J30" s="47"/>
      <c r="K30" s="56"/>
      <c r="L30" s="56"/>
      <c r="M30" s="58"/>
      <c r="N30" s="29"/>
      <c r="O30" s="30"/>
      <c r="P30" s="31"/>
      <c r="Q30" s="59"/>
      <c r="R30" s="56"/>
      <c r="S30" s="56"/>
      <c r="T30" s="60"/>
      <c r="U30" s="61"/>
    </row>
    <row r="31" spans="1:21" ht="29.25" customHeight="1" x14ac:dyDescent="0.25">
      <c r="A31" s="103">
        <v>43416</v>
      </c>
      <c r="B31" s="55"/>
      <c r="C31" s="47"/>
      <c r="D31" s="59"/>
      <c r="E31" s="56"/>
      <c r="F31" s="56"/>
      <c r="G31" s="56"/>
      <c r="H31" s="65"/>
      <c r="I31" s="57"/>
      <c r="J31" s="47"/>
      <c r="K31" s="56"/>
      <c r="L31" s="56"/>
      <c r="M31" s="58"/>
      <c r="N31" s="29"/>
      <c r="O31" s="30"/>
      <c r="P31" s="31"/>
      <c r="Q31" s="59"/>
      <c r="R31" s="56"/>
      <c r="S31" s="56"/>
      <c r="T31" s="60"/>
      <c r="U31" s="61"/>
    </row>
    <row r="32" spans="1:21" ht="29.25" customHeight="1" x14ac:dyDescent="0.25">
      <c r="A32" s="54">
        <v>43445</v>
      </c>
      <c r="B32" s="55"/>
      <c r="C32" s="47"/>
      <c r="D32" s="59"/>
      <c r="E32" s="56"/>
      <c r="F32" s="56"/>
      <c r="G32" s="56"/>
      <c r="H32" s="65"/>
      <c r="I32" s="57"/>
      <c r="J32" s="47"/>
      <c r="K32" s="56"/>
      <c r="L32" s="56"/>
      <c r="M32" s="58"/>
      <c r="N32" s="29"/>
      <c r="O32" s="30"/>
      <c r="P32" s="31"/>
      <c r="Q32" s="59"/>
      <c r="R32" s="56"/>
      <c r="S32" s="56"/>
      <c r="T32" s="60"/>
      <c r="U32" s="61"/>
    </row>
    <row r="33" spans="1:21" ht="29.25" customHeight="1" x14ac:dyDescent="0.25">
      <c r="A33" s="102">
        <v>43454</v>
      </c>
      <c r="B33" s="55"/>
      <c r="C33" s="47"/>
      <c r="D33" s="59"/>
      <c r="E33" s="56"/>
      <c r="F33" s="56"/>
      <c r="G33" s="56"/>
      <c r="H33" s="65"/>
      <c r="I33" s="57"/>
      <c r="J33" s="47"/>
      <c r="K33" s="56"/>
      <c r="L33" s="56"/>
      <c r="M33" s="58"/>
      <c r="N33" s="29"/>
      <c r="O33" s="81"/>
      <c r="P33" s="31"/>
      <c r="Q33" s="59"/>
      <c r="R33" s="56"/>
      <c r="S33" s="56"/>
      <c r="T33" s="56"/>
      <c r="U33" s="61"/>
    </row>
    <row r="34" spans="1:21" ht="29.25" customHeight="1" x14ac:dyDescent="0.25">
      <c r="A34" s="83">
        <v>43447</v>
      </c>
      <c r="B34" s="55"/>
      <c r="C34" s="47" t="s">
        <v>78</v>
      </c>
      <c r="D34" s="59" t="s">
        <v>144</v>
      </c>
      <c r="E34" s="56"/>
      <c r="F34" s="56"/>
      <c r="G34" s="56"/>
      <c r="H34" s="65"/>
      <c r="I34" s="57"/>
      <c r="J34" s="47"/>
      <c r="K34" s="56"/>
      <c r="L34" s="56"/>
      <c r="M34" s="58"/>
      <c r="N34" s="29"/>
      <c r="O34" s="30"/>
      <c r="P34" s="31"/>
      <c r="Q34" s="59"/>
      <c r="R34" s="56"/>
      <c r="S34" s="56"/>
      <c r="T34" s="60"/>
      <c r="U34" s="61"/>
    </row>
    <row r="35" spans="1:21" ht="29.25" customHeight="1" x14ac:dyDescent="0.25">
      <c r="A35" s="52"/>
      <c r="B35" s="62"/>
      <c r="C35" s="50"/>
      <c r="D35" s="52"/>
      <c r="E35" s="48"/>
      <c r="F35" s="48"/>
      <c r="G35" s="48"/>
      <c r="H35" s="66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43"/>
  <dataConsolidate/>
  <mergeCells count="3">
    <mergeCell ref="C9:I9"/>
    <mergeCell ref="J9:M9"/>
    <mergeCell ref="N9:P9"/>
  </mergeCells>
  <conditionalFormatting sqref="N11:N42">
    <cfRule type="cellIs" dxfId="400" priority="46" operator="equal">
      <formula>0</formula>
    </cfRule>
  </conditionalFormatting>
  <conditionalFormatting sqref="O11:O42">
    <cfRule type="cellIs" dxfId="399" priority="41" operator="equal">
      <formula>0</formula>
    </cfRule>
  </conditionalFormatting>
  <conditionalFormatting sqref="C11:C42">
    <cfRule type="expression" dxfId="398" priority="35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4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D6DAB315-4989-4D8D-8708-CCE8AAF79089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8D9E5D4E-84EF-4774-9927-F00ECEE80679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BB0E94D8-922B-4E66-A505-0CDBBC0D5B1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8B11499C-1DA0-44CA-A4CA-1D22B2DD7761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B7CF7734-2BCE-47ED-807F-2360FFEAF73C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A6475A4F-F986-49CC-B04A-D96211E333AE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E3624A0-85EA-48EA-AC25-C8468B54A238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5927125A-D1B4-4F01-A19C-855C5C1BC095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A9EF7E7F-9C9F-44E6-9C2D-B76A19288294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816E5CA1-FEC5-47A8-9BFB-D887DF07D27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259A8E66-6476-4285-98A5-626B70C493AC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B8CF3DAC-6E83-4A1B-A754-8504E7D6C176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179A2CB1-1CB8-4034-AA9E-6E3D9DEBD63E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9E05B7DB-AA3E-48D4-9270-9493B8CC07F6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826B909-606B-4E29-8901-25FCC7B5CD04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6F4C92A0-312D-4A26-9F28-5F7C9804F58E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6B6C9FE1-16B8-45B6-B636-DD55FB55A4B7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B721C3EC-BE8B-4355-A47B-3E0AAB27EDD1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9F4A08D5-C459-44F1-AC08-ADF84E9A8D62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2C30A3EB-D6F5-41D8-AC25-9AEC04990079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D7336352-BF63-4A0C-9D10-2836827CFC6F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E23C9C4-6D7A-49A7-836D-7606BEE7A491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E617A6B0-6835-4DC7-BA9F-E17455AFA61B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3F583C7-9BE7-4962-8943-6B6E54FE8471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C3B7010C-E649-47DE-AF87-3E9510F9AF8E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22766AD3-9566-4B27-A856-3DBDDEC7F77E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1CEC85F4-6928-42E1-AFA4-7AAC7AF39D99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043C132A-29F8-4D29-A998-92214CC2B393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3" operator="equal" id="{DF7B395E-7772-4543-9BCF-B3F726915DF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4" operator="equal" id="{E08072C6-C13B-4C65-809B-3A3E7EB47125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58"/>
  <sheetViews>
    <sheetView zoomScale="70" zoomScaleNormal="70" workbookViewId="0">
      <pane ySplit="10" topLeftCell="A11" activePane="bottomLeft" state="frozen"/>
      <selection activeCell="C11" sqref="C11"/>
      <selection pane="bottomLeft" activeCell="C22" sqref="C22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855468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8.85546875" customWidth="1"/>
    <col min="21" max="21" width="24.140625" customWidth="1"/>
    <col min="33" max="33" width="21.5703125" customWidth="1"/>
  </cols>
  <sheetData>
    <row r="1" spans="1:21" ht="15" customHeight="1" x14ac:dyDescent="0.25"/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22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25">
      <c r="B4" s="1"/>
      <c r="E4" s="24"/>
      <c r="F4" t="s">
        <v>40</v>
      </c>
    </row>
    <row r="5" spans="1:21" ht="15" customHeight="1" x14ac:dyDescent="0.25">
      <c r="B5" s="1"/>
      <c r="E5" s="93"/>
      <c r="F5" t="s">
        <v>199</v>
      </c>
    </row>
    <row r="6" spans="1:21" ht="15" customHeight="1" x14ac:dyDescent="0.25">
      <c r="B6" s="1"/>
      <c r="E6" s="100"/>
      <c r="F6" t="s">
        <v>204</v>
      </c>
    </row>
    <row r="7" spans="1:21" ht="15" customHeight="1" x14ac:dyDescent="0.25">
      <c r="B7" s="1"/>
    </row>
    <row r="8" spans="1:21" ht="21" x14ac:dyDescent="0.35">
      <c r="A8" s="7" t="s">
        <v>146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0" t="s">
        <v>203</v>
      </c>
    </row>
    <row r="11" spans="1:21" ht="29.25" customHeight="1" x14ac:dyDescent="0.25">
      <c r="A11" s="102">
        <v>43501</v>
      </c>
      <c r="B11" s="55"/>
      <c r="C11" s="47" t="s">
        <v>34</v>
      </c>
      <c r="D11" s="59" t="s">
        <v>132</v>
      </c>
      <c r="E11" s="56"/>
      <c r="F11" s="56"/>
      <c r="G11" s="56"/>
      <c r="H11" s="65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82"/>
    </row>
    <row r="12" spans="1:21" ht="29.25" customHeight="1" x14ac:dyDescent="0.25">
      <c r="A12" s="102">
        <v>43501</v>
      </c>
      <c r="B12" s="55"/>
      <c r="C12" s="47" t="s">
        <v>35</v>
      </c>
      <c r="D12" s="59" t="s">
        <v>133</v>
      </c>
      <c r="E12" s="56"/>
      <c r="F12" s="56"/>
      <c r="G12" s="56"/>
      <c r="H12" s="65"/>
      <c r="I12" s="57"/>
      <c r="J12" s="47"/>
      <c r="K12" s="56"/>
      <c r="L12" s="56"/>
      <c r="M12" s="32" t="s">
        <v>26</v>
      </c>
      <c r="N12" s="29"/>
      <c r="O12" s="30"/>
      <c r="P12" s="31"/>
      <c r="Q12" s="59"/>
      <c r="R12" s="56"/>
      <c r="S12" s="56"/>
      <c r="T12" s="60"/>
      <c r="U12" s="82"/>
    </row>
    <row r="13" spans="1:21" ht="29.25" customHeight="1" x14ac:dyDescent="0.25">
      <c r="A13" s="102">
        <v>43501</v>
      </c>
      <c r="B13" s="55"/>
      <c r="C13" s="47" t="s">
        <v>36</v>
      </c>
      <c r="D13" s="59" t="s">
        <v>136</v>
      </c>
      <c r="E13" s="56"/>
      <c r="F13" s="56"/>
      <c r="G13" s="56"/>
      <c r="H13" s="65"/>
      <c r="I13" s="57"/>
      <c r="J13" s="47"/>
      <c r="K13" s="56"/>
      <c r="L13" s="56"/>
      <c r="M13" s="31" t="s">
        <v>26</v>
      </c>
      <c r="N13" s="29"/>
      <c r="O13" s="30"/>
      <c r="P13" s="31"/>
      <c r="Q13" s="59"/>
      <c r="R13" s="56"/>
      <c r="S13" s="56"/>
      <c r="T13" s="60"/>
      <c r="U13" s="82"/>
    </row>
    <row r="14" spans="1:21" ht="29.25" customHeight="1" x14ac:dyDescent="0.25">
      <c r="A14" s="102">
        <v>43503</v>
      </c>
      <c r="B14" s="55"/>
      <c r="C14" s="47" t="s">
        <v>38</v>
      </c>
      <c r="D14" s="59" t="s">
        <v>135</v>
      </c>
      <c r="E14" s="56"/>
      <c r="F14" s="56"/>
      <c r="G14" s="56"/>
      <c r="H14" s="65"/>
      <c r="I14" s="57"/>
      <c r="J14" s="47"/>
      <c r="K14" s="56"/>
      <c r="L14" s="56"/>
      <c r="M14" s="32" t="s">
        <v>26</v>
      </c>
      <c r="N14" s="29"/>
      <c r="O14" s="30"/>
      <c r="P14" s="31"/>
      <c r="Q14" s="59"/>
      <c r="R14" s="56"/>
      <c r="S14" s="56"/>
      <c r="T14" s="60"/>
      <c r="U14" s="82"/>
    </row>
    <row r="15" spans="1:21" ht="29.25" customHeight="1" x14ac:dyDescent="0.25">
      <c r="A15" s="102">
        <v>43503</v>
      </c>
      <c r="B15" s="55"/>
      <c r="C15" s="47" t="s">
        <v>37</v>
      </c>
      <c r="D15" s="59" t="s">
        <v>133</v>
      </c>
      <c r="E15" s="56"/>
      <c r="F15" s="56"/>
      <c r="G15" s="56"/>
      <c r="H15" s="65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82"/>
    </row>
    <row r="16" spans="1:21" ht="29.25" customHeight="1" x14ac:dyDescent="0.25">
      <c r="A16" s="102">
        <v>43504</v>
      </c>
      <c r="B16" s="55"/>
      <c r="C16" s="47" t="s">
        <v>107</v>
      </c>
      <c r="D16" s="59" t="s">
        <v>142</v>
      </c>
      <c r="E16" s="56"/>
      <c r="F16" s="56"/>
      <c r="G16" s="56"/>
      <c r="H16" s="65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82"/>
    </row>
    <row r="17" spans="1:21" ht="29.25" customHeight="1" x14ac:dyDescent="0.25">
      <c r="A17" s="102">
        <v>43507</v>
      </c>
      <c r="B17" s="55"/>
      <c r="C17" s="47" t="s">
        <v>39</v>
      </c>
      <c r="D17" s="59" t="s">
        <v>138</v>
      </c>
      <c r="E17" s="56"/>
      <c r="F17" s="56"/>
      <c r="G17" s="56"/>
      <c r="H17" s="65"/>
      <c r="I17" s="57"/>
      <c r="J17" s="47"/>
      <c r="K17" s="56"/>
      <c r="L17" s="56"/>
      <c r="M17" s="58" t="s">
        <v>68</v>
      </c>
      <c r="N17" s="29"/>
      <c r="O17" s="30"/>
      <c r="P17" s="31"/>
      <c r="Q17" s="59"/>
      <c r="R17" s="56"/>
      <c r="S17" s="56"/>
      <c r="T17" s="60"/>
      <c r="U17" s="82"/>
    </row>
    <row r="18" spans="1:21" ht="29.25" customHeight="1" x14ac:dyDescent="0.25">
      <c r="A18" s="102">
        <v>43508</v>
      </c>
      <c r="B18" s="55"/>
      <c r="C18" s="47" t="s">
        <v>108</v>
      </c>
      <c r="D18" s="59" t="s">
        <v>132</v>
      </c>
      <c r="E18" s="56"/>
      <c r="F18" s="56"/>
      <c r="G18" s="56"/>
      <c r="H18" s="65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82"/>
    </row>
    <row r="19" spans="1:21" ht="29.25" customHeight="1" x14ac:dyDescent="0.25">
      <c r="A19" s="102">
        <v>43509</v>
      </c>
      <c r="B19" s="55"/>
      <c r="C19" s="47" t="s">
        <v>41</v>
      </c>
      <c r="D19" s="59" t="s">
        <v>133</v>
      </c>
      <c r="E19" s="56"/>
      <c r="F19" s="56"/>
      <c r="G19" s="56"/>
      <c r="H19" s="68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82"/>
    </row>
    <row r="20" spans="1:21" ht="29.25" customHeight="1" x14ac:dyDescent="0.25">
      <c r="A20" s="102">
        <v>43509</v>
      </c>
      <c r="B20" s="55"/>
      <c r="C20" s="47" t="s">
        <v>42</v>
      </c>
      <c r="D20" s="59" t="s">
        <v>133</v>
      </c>
      <c r="E20" s="56"/>
      <c r="F20" s="56"/>
      <c r="G20" s="56"/>
      <c r="H20" s="68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80"/>
      <c r="T20" s="60"/>
      <c r="U20" s="82"/>
    </row>
    <row r="21" spans="1:21" ht="29.25" customHeight="1" x14ac:dyDescent="0.25">
      <c r="A21" s="102">
        <v>43514</v>
      </c>
      <c r="B21" s="55"/>
      <c r="C21" s="47" t="s">
        <v>109</v>
      </c>
      <c r="D21" s="59" t="s">
        <v>132</v>
      </c>
      <c r="E21" s="56"/>
      <c r="F21" s="56"/>
      <c r="G21" s="56"/>
      <c r="H21" s="65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82"/>
    </row>
    <row r="22" spans="1:21" ht="29.25" customHeight="1" x14ac:dyDescent="0.25">
      <c r="A22" s="102">
        <v>43515</v>
      </c>
      <c r="B22" s="55"/>
      <c r="C22" s="47" t="s">
        <v>43</v>
      </c>
      <c r="D22" s="59" t="s">
        <v>138</v>
      </c>
      <c r="E22" s="56"/>
      <c r="F22" s="56"/>
      <c r="G22" s="56"/>
      <c r="H22" s="65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82"/>
    </row>
    <row r="23" spans="1:21" ht="29.25" customHeight="1" x14ac:dyDescent="0.25">
      <c r="A23" s="46"/>
      <c r="B23" s="62"/>
      <c r="C23" s="64"/>
      <c r="D23" s="63"/>
      <c r="E23" s="48"/>
      <c r="F23" s="48"/>
      <c r="G23" s="48"/>
      <c r="H23" s="66"/>
      <c r="I23" s="49"/>
      <c r="J23" s="50"/>
      <c r="K23" s="48"/>
      <c r="L23" s="48"/>
      <c r="M23" s="51"/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46"/>
      <c r="B24" s="62"/>
      <c r="C24" s="64"/>
      <c r="D24" s="63"/>
      <c r="E24" s="48"/>
      <c r="F24" s="48"/>
      <c r="G24" s="48"/>
      <c r="H24" s="66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46"/>
      <c r="B25" s="62"/>
      <c r="C25" s="64"/>
      <c r="D25" s="95"/>
      <c r="E25" s="69"/>
      <c r="F25" s="48"/>
      <c r="G25" s="48"/>
      <c r="H25" s="66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25">
      <c r="A26" s="46"/>
      <c r="B26" s="62"/>
      <c r="C26" s="64"/>
      <c r="D26" s="63"/>
      <c r="E26" s="48"/>
      <c r="F26" s="48"/>
      <c r="G26" s="48"/>
      <c r="H26" s="66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67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66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66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66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66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66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66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66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66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50"/>
      <c r="D35" s="52"/>
      <c r="E35" s="48"/>
      <c r="F35" s="48"/>
      <c r="G35" s="48"/>
      <c r="H35" s="66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43"/>
  <dataConsolidate/>
  <mergeCells count="3">
    <mergeCell ref="C9:I9"/>
    <mergeCell ref="J9:M9"/>
    <mergeCell ref="N9:P9"/>
  </mergeCells>
  <conditionalFormatting sqref="N11:N42">
    <cfRule type="cellIs" dxfId="367" priority="70" operator="equal">
      <formula>0</formula>
    </cfRule>
  </conditionalFormatting>
  <conditionalFormatting sqref="O11:O42">
    <cfRule type="cellIs" dxfId="366" priority="69" operator="equal">
      <formula>0</formula>
    </cfRule>
  </conditionalFormatting>
  <conditionalFormatting sqref="C11:C42">
    <cfRule type="expression" dxfId="365" priority="37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350D8AF6-CBE5-4B25-AA52-1C3404A4847E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740D2D10-1406-4DEB-A8CB-FEA5CADEB4B4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EC498933-F01E-4DC3-8E85-CF6EE0A3E146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21325DD3-E388-49D8-96B5-561EA16B7967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D03346F3-919B-45A8-A37C-22397AF0078B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B4B3F921-3D1E-4D3C-8835-A9EA8F0F317B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2E7CD3AD-F187-4CBC-963C-3E9490242E52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91EC4869-AD1E-48AA-B6AC-24A488E97937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F9EC1B25-8613-4DE3-980D-D7F46C6C0355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DCB8BC19-3884-4612-843A-8C2083AA39E5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ACBC83B2-12EA-4EA8-A3A8-B95056132BF6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32C3BA9-8ACA-444A-8EEE-721A3A0EC292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D522A7A3-F3BA-4B09-87FF-0A30D26B550A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32ECFD8A-7598-4515-AAE6-DF3EB26A1073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FE13C10E-ACC8-4A48-986A-B684E4BC3B11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ABA6FDCE-1538-42E2-8BC3-A70657425745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FAB681F1-39F3-4860-A713-6F8BF22AC336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57953327-BD81-4D66-BBDA-92E3106928D9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31EADA3-0CC4-47B3-B80F-34509A72F079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7312225F-0066-4B25-814D-B413FE960E8C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BE6527D5-4416-4177-9209-953842602F7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040D66EF-924E-461B-9CE1-2170B8DCA1F5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A27C340D-9A74-4525-8A34-C2EF1B021663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C3C0513B-1500-482A-AE20-7ED732B20F09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A1B1E9C8-C4BB-4673-B14A-A7ABBDD835D0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E7CED304-3858-4E3A-912A-15802703129C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3" operator="equal" id="{283F4E38-1993-48BA-9CF9-AEF54C6D3B81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4" operator="equal" id="{2C7A70B1-F335-4758-A266-99117A363112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5" operator="equal" id="{7EBCBD33-2277-4D9A-BA5F-9AB579E3C93D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6" operator="equal" id="{336D2224-F740-4B3F-B175-DA4F0833F43A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V56"/>
  <sheetViews>
    <sheetView zoomScale="85" zoomScaleNormal="85" workbookViewId="0">
      <pane ySplit="10" topLeftCell="A20" activePane="bottomLeft" state="frozen"/>
      <selection activeCell="C11" sqref="C11"/>
      <selection pane="bottomLeft" activeCell="C29" sqref="C29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E4" s="24"/>
      <c r="F4" s="99" t="s">
        <v>40</v>
      </c>
    </row>
    <row r="5" spans="1:22" ht="15" customHeight="1" x14ac:dyDescent="0.25">
      <c r="B5" s="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147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5"/>
    </row>
    <row r="11" spans="1:22" ht="29.25" customHeight="1" x14ac:dyDescent="0.25">
      <c r="A11" s="102">
        <v>43530</v>
      </c>
      <c r="B11" s="55"/>
      <c r="C11" s="47" t="s">
        <v>44</v>
      </c>
      <c r="D11" s="59" t="s">
        <v>134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5"/>
    </row>
    <row r="12" spans="1:22" ht="29.25" customHeight="1" x14ac:dyDescent="0.25">
      <c r="A12" s="102">
        <v>43530</v>
      </c>
      <c r="B12" s="55"/>
      <c r="C12" s="47" t="s">
        <v>45</v>
      </c>
      <c r="D12" s="59" t="s">
        <v>139</v>
      </c>
      <c r="E12" s="56"/>
      <c r="F12" s="56"/>
      <c r="G12" s="56"/>
      <c r="H12" s="57"/>
      <c r="I12" s="57"/>
      <c r="J12" s="47"/>
      <c r="K12" s="56"/>
      <c r="L12" s="56"/>
      <c r="M12" s="58" t="s">
        <v>26</v>
      </c>
      <c r="N12" s="29"/>
      <c r="O12" s="30"/>
      <c r="P12" s="31"/>
      <c r="Q12" s="59"/>
      <c r="R12" s="56"/>
      <c r="S12" s="56"/>
      <c r="T12" s="60"/>
      <c r="U12" s="61"/>
      <c r="V12" s="25"/>
    </row>
    <row r="13" spans="1:22" ht="29.25" customHeight="1" x14ac:dyDescent="0.25">
      <c r="A13" s="102">
        <v>43535</v>
      </c>
      <c r="B13" s="55"/>
      <c r="C13" s="47" t="s">
        <v>46</v>
      </c>
      <c r="D13" s="59" t="s">
        <v>132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5"/>
    </row>
    <row r="14" spans="1:22" ht="29.25" customHeight="1" x14ac:dyDescent="0.25">
      <c r="A14" s="104">
        <v>43535</v>
      </c>
      <c r="B14" s="55"/>
      <c r="C14" s="47" t="s">
        <v>70</v>
      </c>
      <c r="D14" s="59" t="s">
        <v>138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5"/>
    </row>
    <row r="15" spans="1:22" ht="29.25" customHeight="1" x14ac:dyDescent="0.25">
      <c r="A15" s="102">
        <v>43544</v>
      </c>
      <c r="B15" s="55"/>
      <c r="C15" s="47" t="s">
        <v>47</v>
      </c>
      <c r="D15" s="59" t="s">
        <v>133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5"/>
    </row>
    <row r="16" spans="1:22" ht="29.25" customHeight="1" x14ac:dyDescent="0.25">
      <c r="A16" s="102">
        <v>43544</v>
      </c>
      <c r="B16" s="55"/>
      <c r="C16" s="47" t="s">
        <v>48</v>
      </c>
      <c r="D16" s="59" t="s">
        <v>133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5"/>
    </row>
    <row r="17" spans="1:22" ht="29.25" customHeight="1" x14ac:dyDescent="0.25">
      <c r="A17" s="102">
        <v>43545</v>
      </c>
      <c r="B17" s="55"/>
      <c r="C17" s="47" t="s">
        <v>49</v>
      </c>
      <c r="D17" s="59" t="s">
        <v>132</v>
      </c>
      <c r="E17" s="56"/>
      <c r="F17" s="56"/>
      <c r="G17" s="56"/>
      <c r="H17" s="57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  <c r="V17" s="25"/>
    </row>
    <row r="18" spans="1:22" ht="29.25" customHeight="1" x14ac:dyDescent="0.25">
      <c r="A18" s="102">
        <v>43546</v>
      </c>
      <c r="B18" s="55"/>
      <c r="C18" s="47" t="s">
        <v>50</v>
      </c>
      <c r="D18" s="59" t="s">
        <v>134</v>
      </c>
      <c r="E18" s="56"/>
      <c r="F18" s="56"/>
      <c r="G18" s="56"/>
      <c r="H18" s="57"/>
      <c r="I18" s="57"/>
      <c r="J18" s="47"/>
      <c r="K18" s="56"/>
      <c r="L18" s="56"/>
      <c r="M18" s="58" t="s">
        <v>67</v>
      </c>
      <c r="N18" s="29"/>
      <c r="O18" s="30"/>
      <c r="P18" s="31"/>
      <c r="Q18" s="59"/>
      <c r="R18" s="56"/>
      <c r="S18" s="56"/>
      <c r="T18" s="60"/>
      <c r="U18" s="61"/>
      <c r="V18" s="25"/>
    </row>
    <row r="19" spans="1:22" ht="29.25" customHeight="1" x14ac:dyDescent="0.25">
      <c r="A19" s="102">
        <v>43546</v>
      </c>
      <c r="B19" s="55"/>
      <c r="C19" s="47" t="s">
        <v>51</v>
      </c>
      <c r="D19" s="59" t="s">
        <v>136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5"/>
    </row>
    <row r="20" spans="1:22" ht="29.25" customHeight="1" x14ac:dyDescent="0.25">
      <c r="A20" s="102">
        <v>43550</v>
      </c>
      <c r="B20" s="55"/>
      <c r="C20" s="47" t="s">
        <v>52</v>
      </c>
      <c r="D20" s="59" t="s">
        <v>137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56"/>
      <c r="U20" s="61"/>
      <c r="V20" s="25"/>
    </row>
    <row r="21" spans="1:22" ht="29.25" customHeight="1" x14ac:dyDescent="0.25">
      <c r="A21" s="102">
        <v>43550</v>
      </c>
      <c r="B21" s="55"/>
      <c r="C21" s="47" t="s">
        <v>53</v>
      </c>
      <c r="D21" s="59" t="s">
        <v>137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56"/>
      <c r="U21" s="61"/>
      <c r="V21" s="25"/>
    </row>
    <row r="22" spans="1:22" ht="29.25" customHeight="1" x14ac:dyDescent="0.25">
      <c r="A22" s="102">
        <v>43550</v>
      </c>
      <c r="B22" s="55"/>
      <c r="C22" s="47" t="s">
        <v>49</v>
      </c>
      <c r="D22" s="59" t="s">
        <v>132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5"/>
    </row>
    <row r="23" spans="1:22" ht="29.25" customHeight="1" x14ac:dyDescent="0.25">
      <c r="A23" s="102">
        <v>43550</v>
      </c>
      <c r="B23" s="55"/>
      <c r="C23" s="47" t="s">
        <v>50</v>
      </c>
      <c r="D23" s="59" t="s">
        <v>134</v>
      </c>
      <c r="E23" s="56"/>
      <c r="F23" s="56"/>
      <c r="G23" s="56"/>
      <c r="H23" s="57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  <c r="V23" s="25"/>
    </row>
    <row r="24" spans="1:22" ht="29.25" customHeight="1" x14ac:dyDescent="0.25">
      <c r="A24" s="102">
        <v>43550</v>
      </c>
      <c r="B24" s="55"/>
      <c r="C24" s="47" t="s">
        <v>54</v>
      </c>
      <c r="D24" s="59" t="s">
        <v>132</v>
      </c>
      <c r="E24" s="56"/>
      <c r="F24" s="56"/>
      <c r="G24" s="56"/>
      <c r="H24" s="57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56"/>
      <c r="U24" s="61"/>
      <c r="V24" s="25"/>
    </row>
    <row r="25" spans="1:22" ht="29.25" customHeight="1" x14ac:dyDescent="0.25">
      <c r="A25" s="102">
        <v>43550</v>
      </c>
      <c r="B25" s="55"/>
      <c r="C25" s="47" t="s">
        <v>55</v>
      </c>
      <c r="D25" s="59" t="s">
        <v>137</v>
      </c>
      <c r="E25" s="56"/>
      <c r="F25" s="56"/>
      <c r="G25" s="56"/>
      <c r="H25" s="57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  <c r="V25" s="25"/>
    </row>
    <row r="26" spans="1:22" ht="29.25" customHeight="1" x14ac:dyDescent="0.25">
      <c r="A26" s="102">
        <v>43550</v>
      </c>
      <c r="B26" s="55"/>
      <c r="C26" s="47" t="s">
        <v>71</v>
      </c>
      <c r="D26" s="59" t="s">
        <v>132</v>
      </c>
      <c r="E26" s="56"/>
      <c r="F26" s="56"/>
      <c r="G26" s="56"/>
      <c r="H26" s="57"/>
      <c r="I26" s="57"/>
      <c r="J26" s="47"/>
      <c r="K26" s="56"/>
      <c r="L26" s="56"/>
      <c r="M26" s="58" t="s">
        <v>26</v>
      </c>
      <c r="N26" s="29"/>
      <c r="O26" s="30"/>
      <c r="P26" s="31"/>
      <c r="Q26" s="59"/>
      <c r="R26" s="56"/>
      <c r="S26" s="56"/>
      <c r="T26" s="56"/>
      <c r="U26" s="61"/>
      <c r="V26" s="25"/>
    </row>
    <row r="27" spans="1:22" ht="29.25" customHeight="1" x14ac:dyDescent="0.25">
      <c r="A27" s="102">
        <v>43552</v>
      </c>
      <c r="B27" s="55"/>
      <c r="C27" s="47" t="s">
        <v>57</v>
      </c>
      <c r="D27" s="59" t="s">
        <v>132</v>
      </c>
      <c r="E27" s="56"/>
      <c r="F27" s="56"/>
      <c r="G27" s="56"/>
      <c r="H27" s="57"/>
      <c r="I27" s="57"/>
      <c r="J27" s="47"/>
      <c r="K27" s="56"/>
      <c r="L27" s="56"/>
      <c r="M27" s="58" t="s">
        <v>26</v>
      </c>
      <c r="N27" s="29"/>
      <c r="O27" s="30"/>
      <c r="P27" s="31"/>
      <c r="Q27" s="59"/>
      <c r="R27" s="56"/>
      <c r="S27" s="56"/>
      <c r="T27" s="60"/>
      <c r="U27" s="61"/>
      <c r="V27" s="25"/>
    </row>
    <row r="28" spans="1:22" ht="29.25" customHeight="1" x14ac:dyDescent="0.25">
      <c r="A28" s="104">
        <v>43552</v>
      </c>
      <c r="B28" s="55"/>
      <c r="C28" s="47" t="s">
        <v>58</v>
      </c>
      <c r="D28" s="59" t="s">
        <v>135</v>
      </c>
      <c r="E28" s="56"/>
      <c r="F28" s="56"/>
      <c r="G28" s="56"/>
      <c r="H28" s="57"/>
      <c r="I28" s="57"/>
      <c r="J28" s="47"/>
      <c r="K28" s="56"/>
      <c r="L28" s="56"/>
      <c r="M28" s="58" t="s">
        <v>26</v>
      </c>
      <c r="N28" s="29"/>
      <c r="O28" s="30"/>
      <c r="P28" s="31"/>
      <c r="Q28" s="59"/>
      <c r="R28" s="56"/>
      <c r="S28" s="56"/>
      <c r="T28" s="60"/>
      <c r="U28" s="61"/>
      <c r="V28" s="25"/>
    </row>
    <row r="29" spans="1:22" ht="29.25" customHeight="1" x14ac:dyDescent="0.25">
      <c r="A29" s="102">
        <v>43552</v>
      </c>
      <c r="B29" s="55"/>
      <c r="C29" s="47" t="s">
        <v>56</v>
      </c>
      <c r="D29" s="59" t="s">
        <v>135</v>
      </c>
      <c r="E29" s="56"/>
      <c r="F29" s="56"/>
      <c r="G29" s="56"/>
      <c r="H29" s="57"/>
      <c r="I29" s="57"/>
      <c r="J29" s="47"/>
      <c r="K29" s="56"/>
      <c r="L29" s="56"/>
      <c r="M29" s="58" t="s">
        <v>26</v>
      </c>
      <c r="N29" s="29"/>
      <c r="O29" s="30"/>
      <c r="P29" s="31"/>
      <c r="Q29" s="59"/>
      <c r="R29" s="56"/>
      <c r="S29" s="56"/>
      <c r="T29" s="60"/>
      <c r="U29" s="61"/>
      <c r="V29" s="25"/>
    </row>
    <row r="30" spans="1:22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5"/>
    </row>
    <row r="31" spans="1:22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5"/>
    </row>
    <row r="32" spans="1:22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5"/>
    </row>
    <row r="33" spans="1:22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5"/>
    </row>
    <row r="34" spans="1:22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5"/>
    </row>
    <row r="35" spans="1:22" ht="29.25" customHeight="1" x14ac:dyDescent="0.25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5"/>
    </row>
    <row r="36" spans="1:22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5"/>
    </row>
    <row r="37" spans="1:22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5"/>
    </row>
    <row r="38" spans="1:22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5"/>
    </row>
    <row r="39" spans="1:22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5"/>
    </row>
    <row r="40" spans="1:22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5"/>
    </row>
    <row r="41" spans="1:22" ht="29.25" customHeight="1" x14ac:dyDescent="0.25">
      <c r="A41" s="99"/>
      <c r="B41" s="99"/>
      <c r="C41" s="97"/>
      <c r="D41" s="96"/>
      <c r="E41" s="99"/>
      <c r="F41" s="99"/>
      <c r="G41" s="99"/>
      <c r="H41" s="99"/>
      <c r="I41" s="99"/>
      <c r="J41" s="99"/>
      <c r="K41" s="99"/>
      <c r="L41" s="99"/>
      <c r="M41" s="127" t="s">
        <v>18</v>
      </c>
      <c r="N41" s="53">
        <f>SUM(N11:N40)</f>
        <v>0</v>
      </c>
      <c r="O41" s="53">
        <f>SUM(O11:O40)</f>
        <v>0</v>
      </c>
      <c r="P41" s="53">
        <f>SUM(P11:P40)</f>
        <v>0</v>
      </c>
      <c r="Q41" s="99"/>
      <c r="R41" s="99"/>
      <c r="S41" s="99"/>
      <c r="T41" s="99"/>
      <c r="U41" s="99"/>
      <c r="V41" s="25"/>
    </row>
    <row r="42" spans="1:22" ht="29.25" customHeight="1" x14ac:dyDescent="0.25">
      <c r="A42" s="25"/>
      <c r="B42" s="25"/>
      <c r="C42" s="96"/>
      <c r="D42" s="96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</row>
    <row r="43" spans="1:22" ht="29.25" customHeight="1" x14ac:dyDescent="0.25">
      <c r="A43" s="25"/>
      <c r="B43" s="26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1:22" ht="15.75" x14ac:dyDescent="0.25">
      <c r="A44" s="25"/>
      <c r="B44" s="25"/>
      <c r="C44" s="25"/>
      <c r="D44" s="25"/>
      <c r="E44" s="25"/>
      <c r="F44" s="25"/>
      <c r="G44" s="25"/>
      <c r="H44" s="25"/>
      <c r="I44" s="27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1:22" ht="15.75" x14ac:dyDescent="0.25">
      <c r="A45" s="25"/>
      <c r="B45" s="25"/>
      <c r="C45" s="25"/>
      <c r="D45" s="25"/>
      <c r="E45" s="25"/>
      <c r="F45" s="25"/>
      <c r="G45" s="25"/>
      <c r="H45" s="25"/>
      <c r="I45" s="2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ht="15.75" x14ac:dyDescent="0.25">
      <c r="A46" s="25"/>
      <c r="B46" s="25"/>
      <c r="C46" s="25"/>
      <c r="D46" s="25"/>
      <c r="E46" s="25"/>
      <c r="F46" s="25"/>
      <c r="G46" s="25"/>
      <c r="H46" s="25"/>
      <c r="I46" s="2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ht="15.75" x14ac:dyDescent="0.25">
      <c r="I47" s="5"/>
      <c r="V47" s="25"/>
    </row>
    <row r="48" spans="1:22" ht="15.75" x14ac:dyDescent="0.25">
      <c r="I48" s="5"/>
      <c r="V48" s="2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</sheetData>
  <autoFilter ref="A10:U10"/>
  <dataConsolidate/>
  <mergeCells count="3">
    <mergeCell ref="C9:I9"/>
    <mergeCell ref="J9:M9"/>
    <mergeCell ref="N9:P9"/>
  </mergeCells>
  <conditionalFormatting sqref="N11:N40">
    <cfRule type="cellIs" dxfId="334" priority="65" operator="equal">
      <formula>0</formula>
    </cfRule>
  </conditionalFormatting>
  <conditionalFormatting sqref="O11:O40">
    <cfRule type="cellIs" dxfId="333" priority="64" operator="equal">
      <formula>0</formula>
    </cfRule>
  </conditionalFormatting>
  <conditionalFormatting sqref="C11:C40">
    <cfRule type="expression" dxfId="332" priority="33">
      <formula>doublon(C11,1,12)</formula>
    </cfRule>
  </conditionalFormatting>
  <dataValidations count="2">
    <dataValidation type="list" allowBlank="1" showInputMessage="1" showErrorMessage="1" sqref="J11:J40">
      <formula1>#REF!</formula1>
    </dataValidation>
    <dataValidation type="list" allowBlank="1" showInputMessage="1" showErrorMessage="1" sqref="E11:E40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A18515B1-155C-4360-8FFA-86136D601E32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BB4D289E-0CFB-4C24-A0C0-BD14281E4587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2F15DD5-3C22-47CF-B714-609A152352E9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D968FB27-5648-4780-A956-636BC29540E6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C604C492-378E-49DF-9E7E-555D6B2D6DC5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68D9317C-E583-4A84-9E7E-2CF98AC58540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622BB42F-5F13-4C37-9FB1-C971F5D11458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5964C74E-7B58-47CC-A92B-5C79955C1033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1017648-EEC7-4800-8950-724D65941845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8C468327-DFA8-4859-B942-C331AD623AD1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C556C51B-11A4-47CE-9C54-A91D137DC95F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E3ED3EEE-1461-42E5-80DE-737DF4FE9D40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14D77B40-FD31-4DA0-B0F3-257919C3FC15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44C5A049-63AB-434A-86CF-52E913E23C0E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7F30E067-4984-4CF5-9D1C-EC319A1C53C0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F4D22CC-2038-40CC-B6F9-82D565AEE77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8E7B8512-908B-48E0-9F71-3C734855A31D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95052E0C-0458-4414-9FA2-51F4796CEBC1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1651946E-7353-4278-AE3E-985FCDA62C50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B18C1B2-EC66-4D1A-B3ED-7A03B47E281A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3AAB178A-6A7A-4D14-9745-BB6C8F8A773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395B42A6-540C-4419-A93D-F7B50DF6CF9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78922304-F45E-46F2-B8F4-0975D5012F2F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04F5465F-DFC1-4E8A-9A0B-369CD9AAE20C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98CAADE2-B307-459A-A566-663E1F7CCCDA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7D71D89F-8FA5-44E3-97A4-BA5D4FF3F25A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8B29A5D7-9489-4830-A4B9-8B064DFFF776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190301A5-22DB-4516-906D-7016EA6E7A2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5621085F-C1FE-43F3-8BF0-B9DB5D99DE3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7CB67B1A-8894-4105-86C8-8FF6CA803082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57"/>
  <sheetViews>
    <sheetView zoomScale="85" zoomScaleNormal="85" workbookViewId="0">
      <pane ySplit="10" topLeftCell="A11" activePane="bottomLeft" state="frozen"/>
      <selection activeCell="C11" sqref="C11"/>
      <selection pane="bottomLeft" activeCell="C24" sqref="C2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140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E4" s="24"/>
      <c r="F4" s="99" t="s">
        <v>40</v>
      </c>
    </row>
    <row r="5" spans="1:22" ht="15" customHeight="1" x14ac:dyDescent="0.25">
      <c r="B5" s="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148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2" ht="29.25" customHeight="1" x14ac:dyDescent="0.25">
      <c r="A11" s="102">
        <v>43556</v>
      </c>
      <c r="B11" s="55"/>
      <c r="C11" s="47" t="s">
        <v>59</v>
      </c>
      <c r="D11" s="59" t="s">
        <v>132</v>
      </c>
      <c r="E11" s="56"/>
      <c r="F11" s="56"/>
      <c r="G11" s="56"/>
      <c r="H11" s="57"/>
      <c r="I11" s="57"/>
      <c r="J11" s="47"/>
      <c r="K11" s="56"/>
      <c r="L11" s="56"/>
      <c r="M11" s="58" t="s">
        <v>68</v>
      </c>
      <c r="N11" s="29"/>
      <c r="O11" s="30"/>
      <c r="P11" s="31"/>
      <c r="Q11" s="59"/>
      <c r="R11" s="56"/>
      <c r="S11" s="56"/>
      <c r="T11" s="60"/>
      <c r="U11" s="61"/>
      <c r="V11" s="25"/>
    </row>
    <row r="12" spans="1:22" ht="29.25" customHeight="1" x14ac:dyDescent="0.25">
      <c r="A12" s="102">
        <v>43557</v>
      </c>
      <c r="B12" s="55"/>
      <c r="C12" s="47" t="s">
        <v>60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26</v>
      </c>
      <c r="N12" s="29"/>
      <c r="O12" s="30"/>
      <c r="P12" s="31"/>
      <c r="Q12" s="59"/>
      <c r="R12" s="56"/>
      <c r="S12" s="56"/>
      <c r="T12" s="56"/>
      <c r="U12" s="61"/>
      <c r="V12" s="25"/>
    </row>
    <row r="13" spans="1:22" ht="29.25" customHeight="1" x14ac:dyDescent="0.25">
      <c r="A13" s="102">
        <v>43557</v>
      </c>
      <c r="B13" s="55"/>
      <c r="C13" s="47" t="s">
        <v>61</v>
      </c>
      <c r="D13" s="59" t="s">
        <v>139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5"/>
    </row>
    <row r="14" spans="1:22" ht="29.25" customHeight="1" x14ac:dyDescent="0.25">
      <c r="A14" s="102">
        <v>43560</v>
      </c>
      <c r="B14" s="55"/>
      <c r="C14" s="47" t="s">
        <v>62</v>
      </c>
      <c r="D14" s="59" t="s">
        <v>141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5"/>
    </row>
    <row r="15" spans="1:22" ht="29.25" customHeight="1" x14ac:dyDescent="0.25">
      <c r="A15" s="102">
        <v>43560</v>
      </c>
      <c r="B15" s="55"/>
      <c r="C15" s="47" t="s">
        <v>52</v>
      </c>
      <c r="D15" s="59" t="s">
        <v>137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5"/>
    </row>
    <row r="16" spans="1:22" ht="29.25" customHeight="1" x14ac:dyDescent="0.25">
      <c r="A16" s="102">
        <v>43563</v>
      </c>
      <c r="B16" s="55"/>
      <c r="C16" s="47" t="s">
        <v>63</v>
      </c>
      <c r="D16" s="59" t="s">
        <v>133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5"/>
    </row>
    <row r="17" spans="1:22" ht="29.25" customHeight="1" x14ac:dyDescent="0.25">
      <c r="A17" s="104">
        <v>43564</v>
      </c>
      <c r="B17" s="55"/>
      <c r="C17" s="47" t="s">
        <v>106</v>
      </c>
      <c r="D17" s="59" t="s">
        <v>140</v>
      </c>
      <c r="E17" s="56"/>
      <c r="F17" s="56"/>
      <c r="G17" s="56"/>
      <c r="H17" s="57"/>
      <c r="I17" s="57"/>
      <c r="J17" s="47"/>
      <c r="K17" s="56"/>
      <c r="L17" s="56"/>
      <c r="M17" s="58" t="s">
        <v>28</v>
      </c>
      <c r="N17" s="29"/>
      <c r="O17" s="30"/>
      <c r="P17" s="31"/>
      <c r="Q17" s="59"/>
      <c r="R17" s="56"/>
      <c r="S17" s="56"/>
      <c r="T17" s="56"/>
      <c r="U17" s="61"/>
      <c r="V17" s="25"/>
    </row>
    <row r="18" spans="1:22" ht="29.25" customHeight="1" x14ac:dyDescent="0.25">
      <c r="A18" s="102">
        <v>43566</v>
      </c>
      <c r="B18" s="55"/>
      <c r="C18" s="47" t="s">
        <v>64</v>
      </c>
      <c r="D18" s="59" t="s">
        <v>139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5"/>
    </row>
    <row r="19" spans="1:22" ht="29.25" customHeight="1" x14ac:dyDescent="0.25">
      <c r="A19" s="102">
        <v>43566</v>
      </c>
      <c r="B19" s="55"/>
      <c r="C19" s="47" t="s">
        <v>42</v>
      </c>
      <c r="D19" s="59" t="s">
        <v>133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5"/>
    </row>
    <row r="20" spans="1:22" ht="29.25" customHeight="1" x14ac:dyDescent="0.25">
      <c r="A20" s="102">
        <v>43566</v>
      </c>
      <c r="B20" s="55"/>
      <c r="C20" s="47" t="s">
        <v>65</v>
      </c>
      <c r="D20" s="59" t="s">
        <v>132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60"/>
      <c r="U20" s="61"/>
      <c r="V20" s="25"/>
    </row>
    <row r="21" spans="1:22" ht="29.25" customHeight="1" x14ac:dyDescent="0.25">
      <c r="A21" s="102">
        <v>43571</v>
      </c>
      <c r="B21" s="55"/>
      <c r="C21" s="47" t="s">
        <v>66</v>
      </c>
      <c r="D21" s="59" t="s">
        <v>136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56"/>
      <c r="U21" s="61"/>
      <c r="V21" s="25"/>
    </row>
    <row r="22" spans="1:22" ht="29.25" customHeight="1" x14ac:dyDescent="0.25">
      <c r="A22" s="102">
        <v>43572</v>
      </c>
      <c r="B22" s="55"/>
      <c r="C22" s="47" t="s">
        <v>110</v>
      </c>
      <c r="D22" s="59" t="s">
        <v>132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5"/>
    </row>
    <row r="23" spans="1:22" ht="29.25" customHeight="1" x14ac:dyDescent="0.25">
      <c r="A23" s="54">
        <v>43529</v>
      </c>
      <c r="B23" s="55"/>
      <c r="C23" s="47"/>
      <c r="D23" s="59"/>
      <c r="E23" s="56"/>
      <c r="F23" s="56"/>
      <c r="G23" s="56"/>
      <c r="H23" s="57"/>
      <c r="I23" s="57"/>
      <c r="J23" s="47"/>
      <c r="K23" s="56"/>
      <c r="L23" s="56"/>
      <c r="M23" s="58"/>
      <c r="N23" s="29"/>
      <c r="O23" s="30"/>
      <c r="P23" s="31"/>
      <c r="Q23" s="59"/>
      <c r="R23" s="56"/>
      <c r="S23" s="56"/>
      <c r="T23" s="60"/>
      <c r="U23" s="61"/>
      <c r="V23" s="25"/>
    </row>
    <row r="24" spans="1:22" ht="29.25" customHeight="1" x14ac:dyDescent="0.25">
      <c r="A24" s="54">
        <v>43561</v>
      </c>
      <c r="B24" s="55"/>
      <c r="C24" s="47"/>
      <c r="D24" s="59"/>
      <c r="E24" s="56"/>
      <c r="F24" s="56"/>
      <c r="G24" s="56"/>
      <c r="H24" s="57"/>
      <c r="I24" s="57"/>
      <c r="J24" s="47"/>
      <c r="K24" s="56"/>
      <c r="L24" s="56"/>
      <c r="M24" s="58"/>
      <c r="N24" s="29"/>
      <c r="O24" s="30"/>
      <c r="P24" s="31"/>
      <c r="Q24" s="59"/>
      <c r="R24" s="56"/>
      <c r="S24" s="56"/>
      <c r="T24" s="56"/>
      <c r="U24" s="61"/>
      <c r="V24" s="25"/>
    </row>
    <row r="25" spans="1:22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  <c r="V25" s="25"/>
    </row>
    <row r="26" spans="1:22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25"/>
    </row>
    <row r="27" spans="1:22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25"/>
    </row>
    <row r="28" spans="1:22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25"/>
    </row>
    <row r="29" spans="1:22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25"/>
    </row>
    <row r="30" spans="1:22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5"/>
    </row>
    <row r="31" spans="1:22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5"/>
    </row>
    <row r="32" spans="1:22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5"/>
    </row>
    <row r="33" spans="1:22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5"/>
    </row>
    <row r="34" spans="1:22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5"/>
    </row>
    <row r="35" spans="1:22" ht="29.25" customHeight="1" x14ac:dyDescent="0.25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5"/>
    </row>
    <row r="36" spans="1:22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5"/>
    </row>
    <row r="37" spans="1:22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5"/>
    </row>
    <row r="38" spans="1:22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5"/>
    </row>
    <row r="39" spans="1:22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5"/>
    </row>
    <row r="40" spans="1:22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5"/>
    </row>
    <row r="41" spans="1:22" ht="29.25" customHeight="1" x14ac:dyDescent="0.2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25"/>
    </row>
    <row r="42" spans="1:22" ht="29.25" customHeight="1" x14ac:dyDescent="0.25">
      <c r="A42" s="99"/>
      <c r="B42" s="99"/>
      <c r="C42" s="97"/>
      <c r="D42" s="96"/>
      <c r="E42" s="99"/>
      <c r="F42" s="99"/>
      <c r="G42" s="99"/>
      <c r="H42" s="99"/>
      <c r="I42" s="99"/>
      <c r="J42" s="99"/>
      <c r="K42" s="99"/>
      <c r="L42" s="99"/>
      <c r="M42" s="127" t="s">
        <v>18</v>
      </c>
      <c r="N42" s="53">
        <f>SUM(N11:N41)</f>
        <v>0</v>
      </c>
      <c r="O42" s="53">
        <f>SUM(O11:O41)</f>
        <v>0</v>
      </c>
      <c r="P42" s="53">
        <f>SUM(P11:P41)</f>
        <v>0</v>
      </c>
      <c r="Q42" s="99"/>
      <c r="R42" s="99"/>
      <c r="S42" s="99"/>
      <c r="T42" s="99"/>
      <c r="U42" s="99"/>
      <c r="V42" s="25"/>
    </row>
    <row r="43" spans="1:22" ht="15.75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1:22" ht="15.75" x14ac:dyDescent="0.25">
      <c r="A44" s="25"/>
      <c r="B44" s="26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1:22" ht="15.75" x14ac:dyDescent="0.25">
      <c r="A45" s="25"/>
      <c r="B45" s="25"/>
      <c r="C45" s="25"/>
      <c r="D45" s="25"/>
      <c r="E45" s="25"/>
      <c r="F45" s="25"/>
      <c r="G45" s="25"/>
      <c r="H45" s="25"/>
      <c r="I45" s="2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ht="15.75" x14ac:dyDescent="0.25">
      <c r="A46" s="25"/>
      <c r="B46" s="25"/>
      <c r="C46" s="25"/>
      <c r="D46" s="25"/>
      <c r="E46" s="25"/>
      <c r="F46" s="25"/>
      <c r="G46" s="25"/>
      <c r="H46" s="25"/>
      <c r="I46" s="2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ht="15.75" x14ac:dyDescent="0.25">
      <c r="A47" s="25"/>
      <c r="B47" s="25"/>
      <c r="C47" s="25"/>
      <c r="D47" s="25"/>
      <c r="E47" s="25"/>
      <c r="F47" s="25"/>
      <c r="G47" s="25"/>
      <c r="H47" s="25"/>
      <c r="I47" s="27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ht="15.75" x14ac:dyDescent="0.25">
      <c r="A48" s="25"/>
      <c r="B48" s="25"/>
      <c r="C48" s="25"/>
      <c r="D48" s="25"/>
      <c r="E48" s="25"/>
      <c r="F48" s="25"/>
      <c r="G48" s="25"/>
      <c r="H48" s="25"/>
      <c r="I48" s="27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</row>
    <row r="49" spans="1:22" ht="15.75" x14ac:dyDescent="0.25">
      <c r="A49" s="25"/>
      <c r="B49" s="25"/>
      <c r="C49" s="25"/>
      <c r="D49" s="25"/>
      <c r="E49" s="25"/>
      <c r="F49" s="25"/>
      <c r="G49" s="25"/>
      <c r="H49" s="25"/>
      <c r="I49" s="27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</row>
    <row r="50" spans="1:22" x14ac:dyDescent="0.25">
      <c r="I50" s="5"/>
    </row>
    <row r="51" spans="1:22" x14ac:dyDescent="0.25">
      <c r="I51" s="5"/>
    </row>
    <row r="52" spans="1:22" x14ac:dyDescent="0.25">
      <c r="I52" s="5"/>
    </row>
    <row r="53" spans="1:22" x14ac:dyDescent="0.25">
      <c r="I53" s="5"/>
    </row>
    <row r="54" spans="1:22" x14ac:dyDescent="0.25">
      <c r="I54" s="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</sheetData>
  <autoFilter ref="A10:U10"/>
  <dataConsolidate/>
  <mergeCells count="3">
    <mergeCell ref="C9:I9"/>
    <mergeCell ref="J9:M9"/>
    <mergeCell ref="N9:P9"/>
  </mergeCells>
  <conditionalFormatting sqref="N11:N41">
    <cfRule type="cellIs" dxfId="301" priority="65" operator="equal">
      <formula>0</formula>
    </cfRule>
  </conditionalFormatting>
  <conditionalFormatting sqref="O11:O41">
    <cfRule type="cellIs" dxfId="300" priority="64" operator="equal">
      <formula>0</formula>
    </cfRule>
  </conditionalFormatting>
  <conditionalFormatting sqref="C11:C41">
    <cfRule type="expression" dxfId="299" priority="33">
      <formula>doublon(C11,1,12)</formula>
    </cfRule>
  </conditionalFormatting>
  <dataValidations count="2">
    <dataValidation type="list" allowBlank="1" showInputMessage="1" showErrorMessage="1" sqref="J11:J41">
      <formula1>#REF!</formula1>
    </dataValidation>
    <dataValidation type="list" allowBlank="1" showInputMessage="1" showErrorMessage="1" sqref="E11:E41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D4A2A146-C828-4C11-AC35-05380C9091A3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BF08AF81-6DE8-4E25-B45D-75D2B1E86806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3281D65-3F55-466F-B085-EC7151C34CB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121BD6F9-8A3A-4CA5-A332-25A3F3C89C08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412F23B8-90FE-4DC6-B57D-D5259BB7436E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C01733CC-4B3B-4D00-8C18-C04F3DECC4A5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1E558965-9417-4DEE-82D2-F674CE2B12B0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18A15AD9-76E6-44FC-99D3-EB985EE42BF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A109ABB9-B9D6-4A8F-8656-0FE80BB60F66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206FD79F-719F-4409-AE5A-EE5D8018DAA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97E55C2B-D574-47EF-BF58-CF0CAB092373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D875E690-2242-4F8E-8EEA-F2F7FF0BD82A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87A038A-0035-4983-81C4-CBC948C0B1EF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A987D58D-6B02-4406-9855-0AA7660E3392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D4476D9E-174F-401D-A2B7-D82CBFC6BDD3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248A530B-2900-4C89-AC54-F87A8F9CE694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2043FB9-F307-4716-8736-ABA9F539A10C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52AB1630-0090-4871-ADCB-C7D38B21E545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BC1B5C61-D127-40EE-976C-B3AF91F5975E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DD33B57-A152-4794-B827-07B04692DB1C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027FBF0B-A625-43FF-B031-9754BE0D21DB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7881D36-877A-4100-A225-A2019F7410A2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2A6C37E0-003C-4B89-9A11-8110BCA80AA5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AEC0933-8AE7-49A7-BAB2-571964300AC2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73439A23-DF88-4B26-8823-B35997E4886B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980797B8-05F9-4FCE-989A-8CE957BC8C14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B64CB499-CA55-43E6-8648-82F2C4FB7882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4D7A23D3-2B7D-4549-A946-565D74B80CD6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FA665023-A6BE-48BF-B6CE-49B8EB636F27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EBDBC0BB-B9E3-4564-8713-58411798B6A8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25" sqref="C25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3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8" width="22.140625" customWidth="1"/>
    <col min="19" max="19" width="19.140625" customWidth="1"/>
    <col min="20" max="20" width="24.7109375" customWidth="1"/>
    <col min="21" max="21" width="20.8554687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C4" s="37"/>
      <c r="E4" s="24"/>
      <c r="F4" s="99" t="s">
        <v>40</v>
      </c>
    </row>
    <row r="5" spans="1:22" ht="15" customHeight="1" x14ac:dyDescent="0.25">
      <c r="B5" s="1"/>
      <c r="C5" s="10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149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">
      <c r="A11" s="102">
        <v>43587</v>
      </c>
      <c r="B11" s="55"/>
      <c r="C11" s="47" t="s">
        <v>69</v>
      </c>
      <c r="D11" s="59" t="s">
        <v>137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8"/>
    </row>
    <row r="12" spans="1:22" ht="29.25" customHeight="1" x14ac:dyDescent="0.3">
      <c r="A12" s="102">
        <v>43595</v>
      </c>
      <c r="B12" s="62"/>
      <c r="C12" s="50" t="s">
        <v>72</v>
      </c>
      <c r="D12" s="52" t="s">
        <v>132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2"/>
      <c r="R12" s="48"/>
      <c r="S12" s="48"/>
      <c r="T12" s="48"/>
      <c r="U12" s="53"/>
      <c r="V12" s="28"/>
    </row>
    <row r="13" spans="1:22" ht="29.25" customHeight="1" x14ac:dyDescent="0.3">
      <c r="A13" s="102">
        <v>43600</v>
      </c>
      <c r="B13" s="55"/>
      <c r="C13" s="47" t="s">
        <v>73</v>
      </c>
      <c r="D13" s="59" t="s">
        <v>135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56"/>
      <c r="U13" s="61"/>
      <c r="V13" s="28"/>
    </row>
    <row r="14" spans="1:22" ht="29.25" customHeight="1" x14ac:dyDescent="0.3">
      <c r="A14" s="102">
        <v>43600</v>
      </c>
      <c r="B14" s="55"/>
      <c r="C14" s="47" t="s">
        <v>74</v>
      </c>
      <c r="D14" s="59" t="s">
        <v>132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8"/>
    </row>
    <row r="15" spans="1:22" ht="29.25" customHeight="1" x14ac:dyDescent="0.3">
      <c r="A15" s="102">
        <v>43600</v>
      </c>
      <c r="B15" s="55"/>
      <c r="C15" s="64" t="s">
        <v>75</v>
      </c>
      <c r="D15" s="59" t="s">
        <v>144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8"/>
    </row>
    <row r="16" spans="1:22" ht="29.25" customHeight="1" x14ac:dyDescent="0.3">
      <c r="A16" s="102">
        <v>43602</v>
      </c>
      <c r="B16" s="55"/>
      <c r="C16" s="47" t="s">
        <v>27</v>
      </c>
      <c r="D16" s="59" t="s">
        <v>135</v>
      </c>
      <c r="E16" s="56"/>
      <c r="F16" s="56"/>
      <c r="G16" s="56"/>
      <c r="H16" s="57"/>
      <c r="I16" s="57"/>
      <c r="J16" s="47"/>
      <c r="K16" s="56"/>
      <c r="L16" s="56"/>
      <c r="M16" s="58" t="s">
        <v>67</v>
      </c>
      <c r="N16" s="29"/>
      <c r="O16" s="30"/>
      <c r="P16" s="31"/>
      <c r="Q16" s="59"/>
      <c r="R16" s="56"/>
      <c r="S16" s="56"/>
      <c r="T16" s="56"/>
      <c r="U16" s="61"/>
      <c r="V16" s="28"/>
    </row>
    <row r="17" spans="1:22" ht="29.25" customHeight="1" x14ac:dyDescent="0.3">
      <c r="A17" s="102">
        <v>43602</v>
      </c>
      <c r="B17" s="55"/>
      <c r="C17" s="47" t="s">
        <v>76</v>
      </c>
      <c r="D17" s="59" t="s">
        <v>132</v>
      </c>
      <c r="E17" s="56"/>
      <c r="F17" s="56"/>
      <c r="G17" s="56"/>
      <c r="H17" s="57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  <c r="V17" s="28"/>
    </row>
    <row r="18" spans="1:22" ht="29.25" customHeight="1" x14ac:dyDescent="0.3">
      <c r="A18" s="102">
        <v>43605</v>
      </c>
      <c r="B18" s="55"/>
      <c r="C18" s="64" t="s">
        <v>21</v>
      </c>
      <c r="D18" s="59" t="s">
        <v>132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">
      <c r="A19" s="102">
        <v>43605</v>
      </c>
      <c r="B19" s="55"/>
      <c r="C19" s="47" t="s">
        <v>77</v>
      </c>
      <c r="D19" s="59" t="s">
        <v>135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8"/>
    </row>
    <row r="20" spans="1:22" ht="29.25" customHeight="1" x14ac:dyDescent="0.3">
      <c r="A20" s="102">
        <v>43607</v>
      </c>
      <c r="B20" s="55"/>
      <c r="C20" s="47" t="s">
        <v>112</v>
      </c>
      <c r="D20" s="59" t="s">
        <v>144</v>
      </c>
      <c r="E20" s="56"/>
      <c r="F20" s="56"/>
      <c r="G20" s="56"/>
      <c r="H20" s="57"/>
      <c r="I20" s="57"/>
      <c r="J20" s="47"/>
      <c r="K20" s="56"/>
      <c r="L20" s="56"/>
      <c r="M20" s="58" t="s">
        <v>67</v>
      </c>
      <c r="N20" s="29"/>
      <c r="O20" s="30"/>
      <c r="P20" s="31"/>
      <c r="Q20" s="59"/>
      <c r="R20" s="56"/>
      <c r="S20" s="56"/>
      <c r="T20" s="60"/>
      <c r="U20" s="61"/>
      <c r="V20" s="28"/>
    </row>
    <row r="21" spans="1:22" ht="29.25" customHeight="1" x14ac:dyDescent="0.3">
      <c r="A21" s="102">
        <v>43612</v>
      </c>
      <c r="B21" s="55"/>
      <c r="C21" s="47" t="s">
        <v>111</v>
      </c>
      <c r="D21" s="59" t="s">
        <v>135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  <c r="V21" s="28"/>
    </row>
    <row r="22" spans="1:22" ht="29.25" customHeight="1" x14ac:dyDescent="0.3">
      <c r="A22" s="102">
        <v>43612</v>
      </c>
      <c r="B22" s="55"/>
      <c r="C22" s="64" t="s">
        <v>73</v>
      </c>
      <c r="D22" s="59" t="s">
        <v>135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8"/>
    </row>
    <row r="23" spans="1:22" ht="29.25" customHeight="1" x14ac:dyDescent="0.3">
      <c r="A23" s="102">
        <v>43612</v>
      </c>
      <c r="B23" s="55"/>
      <c r="C23" s="47" t="s">
        <v>25</v>
      </c>
      <c r="D23" s="59" t="s">
        <v>136</v>
      </c>
      <c r="E23" s="56"/>
      <c r="F23" s="56"/>
      <c r="G23" s="56"/>
      <c r="H23" s="57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  <c r="V23" s="28"/>
    </row>
    <row r="24" spans="1:22" ht="29.25" customHeight="1" x14ac:dyDescent="0.3">
      <c r="A24" s="102">
        <v>43613</v>
      </c>
      <c r="B24" s="55"/>
      <c r="C24" s="47" t="s">
        <v>79</v>
      </c>
      <c r="D24" s="59" t="s">
        <v>135</v>
      </c>
      <c r="E24" s="56"/>
      <c r="F24" s="56"/>
      <c r="G24" s="56"/>
      <c r="H24" s="57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60"/>
      <c r="U24" s="61"/>
      <c r="V24" s="28"/>
    </row>
    <row r="25" spans="1:22" ht="29.25" customHeight="1" x14ac:dyDescent="0.3">
      <c r="A25" s="102">
        <v>43614</v>
      </c>
      <c r="B25" s="55"/>
      <c r="C25" s="64" t="s">
        <v>80</v>
      </c>
      <c r="D25" s="59" t="s">
        <v>138</v>
      </c>
      <c r="E25" s="56"/>
      <c r="F25" s="56"/>
      <c r="G25" s="56"/>
      <c r="H25" s="57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  <c r="V25" s="28"/>
    </row>
    <row r="26" spans="1:22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28"/>
    </row>
    <row r="27" spans="1:22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28"/>
    </row>
    <row r="28" spans="1:22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28"/>
    </row>
    <row r="29" spans="1:22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28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8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8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8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8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8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8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8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8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8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8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8"/>
    </row>
    <row r="41" spans="1:22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28"/>
    </row>
    <row r="42" spans="1:22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  <c r="V42" s="28"/>
    </row>
    <row r="43" spans="1:22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.75" x14ac:dyDescent="0.3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.75" x14ac:dyDescent="0.3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.75" x14ac:dyDescent="0.3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.75" x14ac:dyDescent="0.3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.75" x14ac:dyDescent="0.3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.75" x14ac:dyDescent="0.3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75" x14ac:dyDescent="0.25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75" x14ac:dyDescent="0.25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75" x14ac:dyDescent="0.25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75" x14ac:dyDescent="0.25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  <row r="58" spans="1:22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268" priority="64" operator="equal">
      <formula>0</formula>
    </cfRule>
  </conditionalFormatting>
  <conditionalFormatting sqref="O11:O42">
    <cfRule type="cellIs" dxfId="267" priority="63" operator="equal">
      <formula>0</formula>
    </cfRule>
  </conditionalFormatting>
  <conditionalFormatting sqref="C11:C42">
    <cfRule type="expression" dxfId="266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1D29F9AF-5456-46C1-94DD-0ACD4420CA0A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569EC160-D7BF-4E35-A6CB-EBE245753BDA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5333226-613D-4F82-B0EE-EF2AC7FA682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81C93B07-51C9-44B3-91C1-7D98E73FB40D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36DAD09E-9E34-4389-99DA-E71DE504C50A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31DF5B05-6A40-45A9-BA6F-939A30D97533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8B6E0000-B209-4321-842D-F804A3CDB810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FE865A79-05D0-4046-8E8A-AA3B0254ED48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4A191A67-A004-4916-98F8-6A68243F3C88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3191DB18-9232-4BFA-AADE-8D60964B91C2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603BB132-D828-4565-B650-BCB8CF1CA1A1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CE11B95C-E141-45B6-A73B-23901406D98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63BCFE95-81D0-4A3F-A93A-C70FC7136F03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1A8035ED-29A6-4FDD-8EF8-49D78B5BB36F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1554A4D7-9F55-40FD-AD80-E2F79A51FB9C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60AD21CD-84B0-4DC7-8A38-3F42846578C0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E37E386-5A7E-4A0F-B5D0-E5582D44C3F8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31F11FCD-BC8D-4DBE-BAD0-A10767A3433D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E5379FC-9048-4F92-B87B-1BFC13768DFF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DC39FA05-D311-4F3E-BC29-8FCE51BB7C5D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4707CCBA-74A6-4B9D-B9DA-8792EFF8D5AA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2F247F17-2A17-4F69-AF8B-468431DD7C9B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63FF674-E84E-41F4-AA3A-359DBA679CAF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363DC8C1-2788-41A9-8308-5B2DA379C456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7902328C-764E-4869-AE72-CF42DD90E7FC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9A479C32-4C09-4107-BF44-8DAA3D435ED9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248DCE37-DE3B-407C-B05E-4700246E8DFE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E2E172E7-7810-4AE8-B405-D8BA9F13153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6E75C1CC-57E3-4DB0-83FB-408117C45A23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1DE1B657-6154-4D79-BA80-E6DA5B8B352A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19" sqref="C19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8" width="22.140625" customWidth="1"/>
    <col min="19" max="19" width="19.140625" customWidth="1"/>
    <col min="20" max="20" width="24.7109375" customWidth="1"/>
    <col min="21" max="21" width="20.8554687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C4" s="37"/>
      <c r="E4" s="24"/>
      <c r="F4" s="99" t="s">
        <v>40</v>
      </c>
    </row>
    <row r="5" spans="1:22" ht="15" customHeight="1" x14ac:dyDescent="0.25">
      <c r="B5" s="1"/>
      <c r="C5" s="10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150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">
      <c r="A11" s="102">
        <v>43619</v>
      </c>
      <c r="B11" s="55"/>
      <c r="C11" s="64" t="s">
        <v>80</v>
      </c>
      <c r="D11" s="59" t="s">
        <v>138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8"/>
    </row>
    <row r="12" spans="1:22" ht="29.25" customHeight="1" x14ac:dyDescent="0.3">
      <c r="A12" s="102">
        <v>43620</v>
      </c>
      <c r="B12" s="55"/>
      <c r="C12" s="47" t="s">
        <v>81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67</v>
      </c>
      <c r="N12" s="29"/>
      <c r="O12" s="30"/>
      <c r="P12" s="31"/>
      <c r="Q12" s="59"/>
      <c r="R12" s="56"/>
      <c r="S12" s="56"/>
      <c r="T12" s="60"/>
      <c r="U12" s="61"/>
      <c r="V12" s="28"/>
    </row>
    <row r="13" spans="1:22" ht="29.25" customHeight="1" x14ac:dyDescent="0.3">
      <c r="A13" s="102">
        <v>43622</v>
      </c>
      <c r="B13" s="55"/>
      <c r="C13" s="47" t="s">
        <v>82</v>
      </c>
      <c r="D13" s="59" t="s">
        <v>133</v>
      </c>
      <c r="E13" s="56"/>
      <c r="F13" s="56"/>
      <c r="G13" s="56"/>
      <c r="H13" s="57"/>
      <c r="I13" s="57"/>
      <c r="J13" s="47"/>
      <c r="K13" s="56"/>
      <c r="L13" s="56"/>
      <c r="M13" s="58" t="s">
        <v>67</v>
      </c>
      <c r="N13" s="29"/>
      <c r="O13" s="30"/>
      <c r="P13" s="31"/>
      <c r="Q13" s="59"/>
      <c r="R13" s="56"/>
      <c r="S13" s="56"/>
      <c r="T13" s="60"/>
      <c r="U13" s="61"/>
      <c r="V13" s="28"/>
    </row>
    <row r="14" spans="1:22" ht="29.25" customHeight="1" x14ac:dyDescent="0.3">
      <c r="A14" s="102">
        <v>43629</v>
      </c>
      <c r="B14" s="55"/>
      <c r="C14" s="47" t="s">
        <v>198</v>
      </c>
      <c r="D14" s="59" t="s">
        <v>198</v>
      </c>
      <c r="E14" s="56"/>
      <c r="F14" s="56"/>
      <c r="G14" s="56"/>
      <c r="H14" s="57"/>
      <c r="I14" s="57"/>
      <c r="J14" s="47"/>
      <c r="K14" s="56"/>
      <c r="L14" s="56"/>
      <c r="M14" s="58" t="s">
        <v>67</v>
      </c>
      <c r="N14" s="29"/>
      <c r="O14" s="30"/>
      <c r="P14" s="31"/>
      <c r="Q14" s="59"/>
      <c r="R14" s="56"/>
      <c r="S14" s="56"/>
      <c r="T14" s="60"/>
      <c r="U14" s="61"/>
      <c r="V14" s="28"/>
    </row>
    <row r="15" spans="1:22" ht="29.25" customHeight="1" x14ac:dyDescent="0.3">
      <c r="A15" s="102">
        <v>43633</v>
      </c>
      <c r="B15" s="55"/>
      <c r="C15" s="47" t="s">
        <v>21</v>
      </c>
      <c r="D15" s="59" t="s">
        <v>132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8"/>
    </row>
    <row r="16" spans="1:22" ht="29.25" customHeight="1" x14ac:dyDescent="0.3">
      <c r="A16" s="102">
        <v>43634</v>
      </c>
      <c r="B16" s="55"/>
      <c r="C16" s="64" t="s">
        <v>75</v>
      </c>
      <c r="D16" s="59" t="s">
        <v>144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8"/>
    </row>
    <row r="17" spans="1:22" ht="29.25" customHeight="1" x14ac:dyDescent="0.3">
      <c r="A17" s="46">
        <v>43636</v>
      </c>
      <c r="B17" s="62"/>
      <c r="C17" s="64" t="s">
        <v>44</v>
      </c>
      <c r="D17" s="63" t="s">
        <v>134</v>
      </c>
      <c r="E17" s="48"/>
      <c r="F17" s="48"/>
      <c r="G17" s="48"/>
      <c r="H17" s="49"/>
      <c r="I17" s="49"/>
      <c r="J17" s="50"/>
      <c r="K17" s="48"/>
      <c r="L17" s="48"/>
      <c r="M17" s="51" t="s">
        <v>26</v>
      </c>
      <c r="N17" s="14"/>
      <c r="O17" s="15"/>
      <c r="P17" s="77"/>
      <c r="Q17" s="52"/>
      <c r="R17" s="48"/>
      <c r="S17" s="48"/>
      <c r="T17" s="48"/>
      <c r="U17" s="53"/>
      <c r="V17" s="28"/>
    </row>
    <row r="18" spans="1:22" ht="29.25" customHeight="1" x14ac:dyDescent="0.3">
      <c r="A18" s="102">
        <v>43636</v>
      </c>
      <c r="B18" s="55"/>
      <c r="C18" s="47" t="s">
        <v>131</v>
      </c>
      <c r="D18" s="59" t="s">
        <v>139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">
      <c r="A19" s="102">
        <v>43642</v>
      </c>
      <c r="B19" s="55"/>
      <c r="C19" s="47" t="s">
        <v>92</v>
      </c>
      <c r="D19" s="59" t="s">
        <v>141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8"/>
    </row>
    <row r="20" spans="1:22" ht="29.25" customHeight="1" x14ac:dyDescent="0.3">
      <c r="A20" s="46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77"/>
      <c r="Q20" s="52"/>
      <c r="R20" s="48"/>
      <c r="S20" s="48"/>
      <c r="T20" s="48"/>
      <c r="U20" s="53"/>
      <c r="V20" s="28"/>
    </row>
    <row r="21" spans="1:22" ht="29.25" customHeight="1" x14ac:dyDescent="0.3">
      <c r="A21" s="46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77"/>
      <c r="Q21" s="52"/>
      <c r="R21" s="48"/>
      <c r="S21" s="48"/>
      <c r="T21" s="48"/>
      <c r="U21" s="53"/>
      <c r="V21" s="28"/>
    </row>
    <row r="22" spans="1:22" ht="29.25" customHeight="1" x14ac:dyDescent="0.3">
      <c r="A22" s="46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77"/>
      <c r="Q22" s="52"/>
      <c r="R22" s="48"/>
      <c r="S22" s="48"/>
      <c r="T22" s="48"/>
      <c r="U22" s="53"/>
      <c r="V22" s="28"/>
    </row>
    <row r="23" spans="1:22" ht="29.25" customHeight="1" x14ac:dyDescent="0.3">
      <c r="A23" s="46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77"/>
      <c r="Q23" s="52"/>
      <c r="R23" s="48"/>
      <c r="S23" s="48"/>
      <c r="T23" s="48"/>
      <c r="U23" s="53"/>
      <c r="V23" s="28"/>
    </row>
    <row r="24" spans="1:22" ht="29.25" customHeight="1" x14ac:dyDescent="0.3">
      <c r="A24" s="46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77"/>
      <c r="Q24" s="52"/>
      <c r="R24" s="48"/>
      <c r="S24" s="48"/>
      <c r="T24" s="48"/>
      <c r="U24" s="53"/>
      <c r="V24" s="28"/>
    </row>
    <row r="25" spans="1:22" ht="29.25" customHeight="1" x14ac:dyDescent="0.3">
      <c r="A25" s="46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77"/>
      <c r="Q25" s="52"/>
      <c r="R25" s="48"/>
      <c r="S25" s="48"/>
      <c r="T25" s="48"/>
      <c r="U25" s="53"/>
      <c r="V25" s="28"/>
    </row>
    <row r="26" spans="1:22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77"/>
      <c r="Q26" s="52"/>
      <c r="R26" s="48"/>
      <c r="S26" s="48"/>
      <c r="T26" s="48"/>
      <c r="U26" s="53"/>
      <c r="V26" s="28"/>
    </row>
    <row r="27" spans="1:22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77"/>
      <c r="Q27" s="52"/>
      <c r="R27" s="48"/>
      <c r="S27" s="48"/>
      <c r="T27" s="48"/>
      <c r="U27" s="53"/>
      <c r="V27" s="28"/>
    </row>
    <row r="28" spans="1:22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77"/>
      <c r="Q28" s="52"/>
      <c r="R28" s="48"/>
      <c r="S28" s="48"/>
      <c r="T28" s="48"/>
      <c r="U28" s="53"/>
      <c r="V28" s="28"/>
    </row>
    <row r="29" spans="1:22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77"/>
      <c r="Q29" s="52"/>
      <c r="R29" s="48"/>
      <c r="S29" s="48"/>
      <c r="T29" s="48"/>
      <c r="U29" s="53"/>
      <c r="V29" s="28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77"/>
      <c r="Q30" s="52"/>
      <c r="R30" s="48"/>
      <c r="S30" s="48"/>
      <c r="T30" s="48"/>
      <c r="U30" s="53"/>
      <c r="V30" s="28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77"/>
      <c r="Q31" s="52"/>
      <c r="R31" s="48"/>
      <c r="S31" s="48"/>
      <c r="T31" s="48"/>
      <c r="U31" s="53"/>
      <c r="V31" s="28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77"/>
      <c r="Q32" s="52"/>
      <c r="R32" s="48"/>
      <c r="S32" s="48"/>
      <c r="T32" s="48"/>
      <c r="U32" s="53"/>
      <c r="V32" s="28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77"/>
      <c r="Q33" s="52"/>
      <c r="R33" s="48"/>
      <c r="S33" s="48"/>
      <c r="T33" s="48"/>
      <c r="U33" s="53"/>
      <c r="V33" s="28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77"/>
      <c r="Q34" s="52"/>
      <c r="R34" s="48"/>
      <c r="S34" s="48"/>
      <c r="T34" s="48"/>
      <c r="U34" s="53"/>
      <c r="V34" s="28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  <c r="V35" s="28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  <c r="V36" s="28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  <c r="V37" s="28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  <c r="V38" s="28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  <c r="V39" s="28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  <c r="V40" s="28"/>
    </row>
    <row r="41" spans="1:22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  <c r="V41" s="28"/>
    </row>
    <row r="42" spans="1:22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  <c r="V42" s="28"/>
    </row>
    <row r="43" spans="1:22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.75" x14ac:dyDescent="0.3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.75" x14ac:dyDescent="0.3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.75" x14ac:dyDescent="0.3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.75" x14ac:dyDescent="0.3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.75" x14ac:dyDescent="0.3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.75" x14ac:dyDescent="0.3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75" x14ac:dyDescent="0.25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75" x14ac:dyDescent="0.25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75" x14ac:dyDescent="0.25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75" x14ac:dyDescent="0.25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  <row r="58" spans="1:22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235" priority="64" operator="equal">
      <formula>0</formula>
    </cfRule>
  </conditionalFormatting>
  <conditionalFormatting sqref="O11:O42">
    <cfRule type="cellIs" dxfId="234" priority="63" operator="equal">
      <formula>0</formula>
    </cfRule>
  </conditionalFormatting>
  <conditionalFormatting sqref="C11:C42">
    <cfRule type="expression" dxfId="233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E86C362-8016-47C4-B13C-51ED0325E62C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B1C34EF6-17D8-4E9A-8932-499EB9E91261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D282BEC-C382-4E77-9793-93F1B2727381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D708EDE3-C6CD-43AD-A3A6-1623C14A66D9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E3C5E44B-4372-4B87-B76C-1D7723F4DC63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D1ACC8E1-E4A2-4A09-9F6D-ECC2DED07349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D112F8DE-94D7-403E-9224-C7AFF768A981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FE6E41E3-2B6B-402E-AE1C-B8438FDA810B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761BF723-77D0-4E70-A9AC-AF31671CA20E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CFE10003-2C63-4145-832D-8E0500DD2ABA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A4DE61DD-5333-41B5-AEE6-D1DCC87D4608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4867273B-C10D-4DEF-8A45-C65F9344B33C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4BEDB602-33EE-46D8-A40C-8EC42BD8F6C6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D77BC87-525F-4309-8427-4AF53B6C0C14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83F4B0ED-79DB-416E-AB72-5120272E562C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8AF785CC-9DC8-4767-BF49-31E3FC84F7C5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0925261A-ABA2-4A10-BB6D-E7969B6EDF19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3179C29-029D-4221-8A3A-8745D168012B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BE610EC7-1AD9-4400-8327-F7E9DAF26732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76CCE358-FE9D-41A2-A3C6-6F1C41549566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A131BD00-1C0D-49CA-AEEE-3ADF5E4721DB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5043F3C8-7924-494E-8F40-D48534DF05FC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ED801C26-38A3-4092-A1B7-94CC17415EA7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410018F2-DEEF-407E-83EA-FE730EC5E00B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13F9FD3C-5015-44B1-842D-E5F650929E03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6289C085-171A-46F7-84D8-BD9F4A8220F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181A225-197E-405D-941B-6E73E3A48265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439E46EC-CE49-4FF2-B520-4FB156945569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798B6D61-E5AC-4AE7-8C4A-D09517D172C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868C8735-AE35-44AF-8233-5CFC39B27847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21" sqref="C21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8" width="22.140625" customWidth="1"/>
    <col min="19" max="19" width="19.140625" customWidth="1"/>
    <col min="20" max="20" width="24.7109375" customWidth="1"/>
    <col min="21" max="21" width="20.8554687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C4" s="37"/>
      <c r="E4" s="24"/>
      <c r="F4" s="99" t="s">
        <v>40</v>
      </c>
    </row>
    <row r="5" spans="1:22" ht="15" customHeight="1" x14ac:dyDescent="0.25">
      <c r="B5" s="1"/>
      <c r="C5" s="10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161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">
      <c r="A11" s="71">
        <v>43661</v>
      </c>
      <c r="B11" s="72"/>
      <c r="C11" s="64" t="s">
        <v>160</v>
      </c>
      <c r="D11" s="63" t="s">
        <v>144</v>
      </c>
      <c r="E11" s="73"/>
      <c r="F11" s="73"/>
      <c r="G11" s="73"/>
      <c r="H11" s="74"/>
      <c r="I11" s="74"/>
      <c r="J11" s="64"/>
      <c r="K11" s="73"/>
      <c r="L11" s="73"/>
      <c r="M11" s="75" t="s">
        <v>26</v>
      </c>
      <c r="N11" s="45"/>
      <c r="O11" s="76"/>
      <c r="P11" s="77"/>
      <c r="Q11" s="106"/>
      <c r="R11" s="73"/>
      <c r="S11" s="73"/>
      <c r="T11" s="78"/>
      <c r="U11" s="79"/>
      <c r="V11" s="28"/>
    </row>
    <row r="12" spans="1:22" ht="29.25" customHeight="1" x14ac:dyDescent="0.3">
      <c r="A12" s="46">
        <v>43664</v>
      </c>
      <c r="B12" s="62"/>
      <c r="C12" s="64" t="s">
        <v>86</v>
      </c>
      <c r="D12" s="63" t="s">
        <v>141</v>
      </c>
      <c r="E12" s="48"/>
      <c r="F12" s="48"/>
      <c r="G12" s="48"/>
      <c r="H12" s="49"/>
      <c r="I12" s="49"/>
      <c r="J12" s="50"/>
      <c r="K12" s="48"/>
      <c r="L12" s="48"/>
      <c r="M12" s="51" t="s">
        <v>185</v>
      </c>
      <c r="N12" s="14"/>
      <c r="O12" s="15"/>
      <c r="P12" s="77"/>
      <c r="Q12" s="106"/>
      <c r="R12" s="48"/>
      <c r="S12" s="48"/>
      <c r="T12" s="48"/>
      <c r="U12" s="53"/>
      <c r="V12" s="28"/>
    </row>
    <row r="13" spans="1:22" ht="29.25" customHeight="1" x14ac:dyDescent="0.3">
      <c r="A13" s="54">
        <v>43669</v>
      </c>
      <c r="B13" s="55"/>
      <c r="C13" s="47" t="s">
        <v>66</v>
      </c>
      <c r="D13" s="59" t="s">
        <v>136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8"/>
    </row>
    <row r="14" spans="1:22" ht="29.25" customHeight="1" x14ac:dyDescent="0.3">
      <c r="A14" s="46">
        <v>43670</v>
      </c>
      <c r="B14" s="62"/>
      <c r="C14" s="64" t="s">
        <v>157</v>
      </c>
      <c r="D14" s="63" t="s">
        <v>133</v>
      </c>
      <c r="E14" s="48"/>
      <c r="F14" s="48"/>
      <c r="G14" s="48"/>
      <c r="H14" s="49"/>
      <c r="I14" s="49"/>
      <c r="J14" s="50"/>
      <c r="K14" s="48"/>
      <c r="L14" s="48"/>
      <c r="M14" s="51" t="s">
        <v>26</v>
      </c>
      <c r="N14" s="14"/>
      <c r="O14" s="15"/>
      <c r="P14" s="77"/>
      <c r="Q14" s="59"/>
      <c r="R14" s="48"/>
      <c r="S14" s="48"/>
      <c r="T14" s="48"/>
      <c r="U14" s="53"/>
      <c r="V14" s="28"/>
    </row>
    <row r="15" spans="1:22" ht="29.25" customHeight="1" x14ac:dyDescent="0.3">
      <c r="A15" s="102">
        <v>43655</v>
      </c>
      <c r="B15" s="55"/>
      <c r="C15" s="47" t="s">
        <v>162</v>
      </c>
      <c r="D15" s="59" t="s">
        <v>133</v>
      </c>
      <c r="E15" s="56"/>
      <c r="F15" s="56"/>
      <c r="G15" s="56"/>
      <c r="H15" s="57"/>
      <c r="I15" s="57"/>
      <c r="J15" s="47"/>
      <c r="K15" s="56"/>
      <c r="L15" s="56"/>
      <c r="M15" s="58"/>
      <c r="N15" s="29"/>
      <c r="O15" s="30"/>
      <c r="P15" s="31"/>
      <c r="Q15" s="108"/>
      <c r="R15" s="56"/>
      <c r="S15" s="56"/>
      <c r="T15" s="60"/>
      <c r="U15" s="61"/>
      <c r="V15" s="28"/>
    </row>
    <row r="16" spans="1:22" ht="29.25" customHeight="1" x14ac:dyDescent="0.3">
      <c r="A16" s="102">
        <v>43657</v>
      </c>
      <c r="B16" s="55"/>
      <c r="C16" s="47" t="s">
        <v>163</v>
      </c>
      <c r="D16" s="59" t="s">
        <v>138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8"/>
    </row>
    <row r="17" spans="1:22" ht="29.25" customHeight="1" x14ac:dyDescent="0.3">
      <c r="A17" s="46">
        <v>43675</v>
      </c>
      <c r="B17" s="62"/>
      <c r="C17" s="64" t="s">
        <v>164</v>
      </c>
      <c r="D17" s="63" t="s">
        <v>138</v>
      </c>
      <c r="E17" s="48"/>
      <c r="F17" s="48"/>
      <c r="G17" s="48"/>
      <c r="H17" s="49"/>
      <c r="I17" s="49"/>
      <c r="J17" s="50"/>
      <c r="K17" s="48"/>
      <c r="L17" s="48"/>
      <c r="M17" s="51" t="s">
        <v>26</v>
      </c>
      <c r="N17" s="14"/>
      <c r="O17" s="15"/>
      <c r="P17" s="77"/>
      <c r="Q17" s="59"/>
      <c r="R17" s="48"/>
      <c r="S17" s="48"/>
      <c r="T17" s="48"/>
      <c r="U17" s="53"/>
      <c r="V17" s="28"/>
    </row>
    <row r="18" spans="1:22" ht="29.25" customHeight="1" x14ac:dyDescent="0.3">
      <c r="A18" s="102">
        <v>43675</v>
      </c>
      <c r="B18" s="55"/>
      <c r="C18" s="47" t="s">
        <v>165</v>
      </c>
      <c r="D18" s="59" t="s">
        <v>132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">
      <c r="A19" s="119">
        <v>43677</v>
      </c>
      <c r="B19" s="109"/>
      <c r="C19" s="110" t="s">
        <v>166</v>
      </c>
      <c r="D19" s="111" t="s">
        <v>139</v>
      </c>
      <c r="E19" s="112"/>
      <c r="F19" s="112"/>
      <c r="G19" s="112"/>
      <c r="H19" s="113"/>
      <c r="I19" s="113"/>
      <c r="J19" s="110"/>
      <c r="K19" s="112"/>
      <c r="L19" s="112"/>
      <c r="M19" s="114" t="s">
        <v>26</v>
      </c>
      <c r="N19" s="115"/>
      <c r="O19" s="81"/>
      <c r="P19" s="116"/>
      <c r="Q19" s="111"/>
      <c r="R19" s="112"/>
      <c r="S19" s="112"/>
      <c r="T19" s="117"/>
      <c r="U19" s="118"/>
      <c r="V19" s="28"/>
    </row>
    <row r="20" spans="1:22" ht="29.25" customHeight="1" x14ac:dyDescent="0.3">
      <c r="A20" s="119">
        <v>43677</v>
      </c>
      <c r="B20" s="109"/>
      <c r="C20" s="110" t="s">
        <v>167</v>
      </c>
      <c r="D20" s="111" t="s">
        <v>138</v>
      </c>
      <c r="E20" s="112"/>
      <c r="F20" s="112"/>
      <c r="G20" s="112"/>
      <c r="H20" s="113"/>
      <c r="I20" s="113"/>
      <c r="J20" s="110"/>
      <c r="K20" s="112"/>
      <c r="L20" s="112"/>
      <c r="M20" s="114" t="s">
        <v>67</v>
      </c>
      <c r="N20" s="115"/>
      <c r="O20" s="81"/>
      <c r="P20" s="116"/>
      <c r="Q20" s="111"/>
      <c r="R20" s="112"/>
      <c r="S20" s="112"/>
      <c r="T20" s="117"/>
      <c r="U20" s="118"/>
      <c r="V20" s="28"/>
    </row>
    <row r="21" spans="1:22" ht="29.25" customHeight="1" x14ac:dyDescent="0.3">
      <c r="A21" s="54">
        <v>43675</v>
      </c>
      <c r="B21" s="55"/>
      <c r="C21" s="47"/>
      <c r="D21" s="59"/>
      <c r="E21" s="56"/>
      <c r="F21" s="56"/>
      <c r="G21" s="56"/>
      <c r="H21" s="57"/>
      <c r="I21" s="57"/>
      <c r="J21" s="47"/>
      <c r="K21" s="56"/>
      <c r="L21" s="56"/>
      <c r="M21" s="58" t="s">
        <v>67</v>
      </c>
      <c r="N21" s="29"/>
      <c r="O21" s="30"/>
      <c r="P21" s="31"/>
      <c r="Q21" s="59"/>
      <c r="R21" s="56"/>
      <c r="S21" s="56"/>
      <c r="T21" s="60"/>
      <c r="U21" s="61"/>
      <c r="V21" s="28"/>
    </row>
    <row r="22" spans="1:22" ht="29.25" customHeight="1" x14ac:dyDescent="0.3">
      <c r="A22" s="46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77"/>
      <c r="Q22" s="52"/>
      <c r="R22" s="48"/>
      <c r="S22" s="48"/>
      <c r="T22" s="48"/>
      <c r="U22" s="53"/>
      <c r="V22" s="28"/>
    </row>
    <row r="23" spans="1:22" ht="29.25" customHeight="1" x14ac:dyDescent="0.3">
      <c r="A23" s="46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77"/>
      <c r="Q23" s="52"/>
      <c r="R23" s="48"/>
      <c r="S23" s="48"/>
      <c r="T23" s="48"/>
      <c r="U23" s="53"/>
      <c r="V23" s="28"/>
    </row>
    <row r="24" spans="1:22" ht="29.25" customHeight="1" x14ac:dyDescent="0.3">
      <c r="A24" s="46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77"/>
      <c r="Q24" s="52"/>
      <c r="R24" s="48"/>
      <c r="S24" s="48"/>
      <c r="T24" s="48"/>
      <c r="U24" s="53"/>
      <c r="V24" s="28"/>
    </row>
    <row r="25" spans="1:22" ht="29.25" customHeight="1" x14ac:dyDescent="0.3">
      <c r="A25" s="46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77"/>
      <c r="Q25" s="52"/>
      <c r="R25" s="48"/>
      <c r="S25" s="48"/>
      <c r="T25" s="48"/>
      <c r="U25" s="53"/>
      <c r="V25" s="28"/>
    </row>
    <row r="26" spans="1:22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77"/>
      <c r="Q26" s="52"/>
      <c r="R26" s="48"/>
      <c r="S26" s="48"/>
      <c r="T26" s="48"/>
      <c r="U26" s="53"/>
      <c r="V26" s="28"/>
    </row>
    <row r="27" spans="1:22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77"/>
      <c r="Q27" s="52"/>
      <c r="R27" s="48"/>
      <c r="S27" s="48"/>
      <c r="T27" s="48"/>
      <c r="U27" s="53"/>
      <c r="V27" s="28"/>
    </row>
    <row r="28" spans="1:22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77"/>
      <c r="Q28" s="52"/>
      <c r="R28" s="48"/>
      <c r="S28" s="48"/>
      <c r="T28" s="48"/>
      <c r="U28" s="53"/>
      <c r="V28" s="28"/>
    </row>
    <row r="29" spans="1:22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77"/>
      <c r="Q29" s="52"/>
      <c r="R29" s="48"/>
      <c r="S29" s="48"/>
      <c r="T29" s="48"/>
      <c r="U29" s="53"/>
      <c r="V29" s="28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77"/>
      <c r="Q30" s="52"/>
      <c r="R30" s="48"/>
      <c r="S30" s="48"/>
      <c r="T30" s="48"/>
      <c r="U30" s="53"/>
      <c r="V30" s="28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77"/>
      <c r="Q31" s="52"/>
      <c r="R31" s="48"/>
      <c r="S31" s="48"/>
      <c r="T31" s="48"/>
      <c r="U31" s="53"/>
      <c r="V31" s="28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77"/>
      <c r="Q32" s="52"/>
      <c r="R32" s="48"/>
      <c r="S32" s="48"/>
      <c r="T32" s="48"/>
      <c r="U32" s="53"/>
      <c r="V32" s="28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77"/>
      <c r="Q33" s="52"/>
      <c r="R33" s="48"/>
      <c r="S33" s="48"/>
      <c r="T33" s="48"/>
      <c r="U33" s="53"/>
      <c r="V33" s="28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77"/>
      <c r="Q34" s="52"/>
      <c r="R34" s="48"/>
      <c r="S34" s="48"/>
      <c r="T34" s="48"/>
      <c r="U34" s="53"/>
      <c r="V34" s="28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  <c r="V35" s="28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  <c r="V36" s="28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  <c r="V37" s="28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  <c r="V38" s="28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  <c r="V39" s="28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  <c r="V40" s="28"/>
    </row>
    <row r="41" spans="1:22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  <c r="V41" s="28"/>
    </row>
    <row r="42" spans="1:22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  <c r="V42" s="28"/>
    </row>
    <row r="43" spans="1:22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.75" x14ac:dyDescent="0.3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.75" x14ac:dyDescent="0.3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.75" x14ac:dyDescent="0.3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.75" x14ac:dyDescent="0.3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.75" x14ac:dyDescent="0.3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.75" x14ac:dyDescent="0.3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75" x14ac:dyDescent="0.25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75" x14ac:dyDescent="0.25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75" x14ac:dyDescent="0.25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75" x14ac:dyDescent="0.25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  <row r="58" spans="1:22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202" priority="33" operator="equal">
      <formula>0</formula>
    </cfRule>
  </conditionalFormatting>
  <conditionalFormatting sqref="O11:O42">
    <cfRule type="cellIs" dxfId="201" priority="32" operator="equal">
      <formula>0</formula>
    </cfRule>
  </conditionalFormatting>
  <conditionalFormatting sqref="C11:C42">
    <cfRule type="expression" dxfId="200" priority="31">
      <formula>doublon(C11,1,12)</formula>
    </cfRule>
  </conditionalFormatting>
  <dataValidations count="2">
    <dataValidation type="list" allowBlank="1" showInputMessage="1" showErrorMessage="1" sqref="E11:E42">
      <formula1>#REF!</formula1>
    </dataValidation>
    <dataValidation type="list" allowBlank="1" showInputMessage="1" showErrorMessage="1" sqref="J11:J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2B67E140-734F-4657-A938-7592B088DFC6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" operator="equal" id="{DD45711D-DC58-4063-98DA-0E2465E72725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890A1424-5F18-4317-AA4D-6CF7236A5CCE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A2AA9C66-336C-4FCA-840D-77E1FF8619BE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725E08F5-31F7-4223-AB58-F02C85D5B247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AE7CB001-2BAA-4EE5-8547-002FBF76E4BE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1023BDE5-BF58-4D1D-9131-74E28DF688C5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48E6507F-E872-4D2E-909A-00F9EE9B307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CF6CC6C1-D39B-4FDA-B6B8-785714D5DB70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4E97C3C4-0CC3-40BD-B1E7-9B48518D667B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5115295C-5C24-4E4D-AA9A-2A478CC2C1EB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3CE73A7-6F46-481A-AC20-FCD17F4AA5DE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D4FC1D32-5068-48DE-AB51-D02B1502D96F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EFF5D089-D3D4-43BA-8481-6F833FF5A711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D2E5BB7C-435F-4830-8825-DFD45ED4F4FA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DABD4229-A336-439A-B5A2-14F4B443DA81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89FA446D-B32A-42E4-9E68-6F90361E9D5A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C5789848-9DA3-43F5-B364-F796FBA92594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A50954B-9DA9-464A-A523-439C2D626B4A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D395631F-F1C6-42B8-B4AD-A50E0A389419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AA01F9D1-63E8-4251-8732-E371F228B61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7B8A5482-C45C-4D77-AA6A-A1FFF91BCF0D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EC5D268E-235F-456F-AE60-05FDFA5B4F65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AB02D33-15AE-4CC1-9771-5BD3C24FD66F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3E095DE-9BD9-4EC2-A7AE-9599A0E23EC7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AF04D602-971A-4919-99FA-D65156E43C9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2FAE0A51-DFB7-4135-A74F-5932ECC5AFF8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AB454829-BB65-40B8-9E2D-36FFB70C781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531FCED1-8A6B-43CD-8838-A8596833AABB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A1FB151E-92E3-4873-BAA5-B400D0880143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W59"/>
  <sheetViews>
    <sheetView zoomScale="85" zoomScaleNormal="85" workbookViewId="0">
      <pane ySplit="10" topLeftCell="A11" activePane="bottomLeft" state="frozen"/>
      <selection activeCell="C11" sqref="C11"/>
      <selection pane="bottomLeft" activeCell="C25" sqref="C25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21" max="21" width="16.28515625" customWidth="1"/>
    <col min="33" max="33" width="21.5703125" customWidth="1"/>
  </cols>
  <sheetData>
    <row r="1" spans="1:23" ht="15" customHeight="1" x14ac:dyDescent="0.25"/>
    <row r="2" spans="1:23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3" ht="15" customHeight="1" x14ac:dyDescent="0.25">
      <c r="B4" s="1"/>
      <c r="E4" s="24"/>
      <c r="F4" s="99" t="s">
        <v>40</v>
      </c>
    </row>
    <row r="5" spans="1:23" ht="15" customHeight="1" x14ac:dyDescent="0.25">
      <c r="B5" s="1"/>
      <c r="E5" s="93"/>
      <c r="F5" t="s">
        <v>199</v>
      </c>
    </row>
    <row r="6" spans="1:23" ht="15" customHeight="1" x14ac:dyDescent="0.25">
      <c r="B6" s="1"/>
      <c r="E6" s="100"/>
      <c r="F6" t="s">
        <v>204</v>
      </c>
    </row>
    <row r="7" spans="1:23" ht="15" customHeight="1" x14ac:dyDescent="0.25">
      <c r="B7" s="1"/>
    </row>
    <row r="8" spans="1:23" ht="21" x14ac:dyDescent="0.35">
      <c r="A8" s="7" t="s">
        <v>151</v>
      </c>
      <c r="B8" s="7"/>
    </row>
    <row r="9" spans="1:23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3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3" ht="29.25" customHeight="1" x14ac:dyDescent="0.25">
      <c r="A11" s="46">
        <v>43682</v>
      </c>
      <c r="B11" s="62"/>
      <c r="C11" s="64"/>
      <c r="D11" s="63"/>
      <c r="E11" s="48"/>
      <c r="F11" s="48"/>
      <c r="G11" s="48"/>
      <c r="H11" s="49"/>
      <c r="I11" s="49"/>
      <c r="J11" s="50"/>
      <c r="K11" s="48"/>
      <c r="L11" s="48"/>
      <c r="M11" s="51"/>
      <c r="N11" s="14"/>
      <c r="O11" s="15"/>
      <c r="P11" s="16"/>
      <c r="Q11" s="52"/>
      <c r="R11" s="48"/>
      <c r="S11" s="48"/>
      <c r="T11" s="67"/>
      <c r="U11" s="53"/>
      <c r="V11" s="105"/>
      <c r="W11" s="105"/>
    </row>
    <row r="12" spans="1:23" ht="29.25" customHeight="1" x14ac:dyDescent="0.25">
      <c r="A12" s="102">
        <v>43684</v>
      </c>
      <c r="B12" s="62"/>
      <c r="C12" s="64" t="s">
        <v>168</v>
      </c>
      <c r="D12" s="63" t="s">
        <v>136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9"/>
      <c r="R12" s="48"/>
      <c r="S12" s="48"/>
      <c r="T12" s="48"/>
      <c r="U12" s="53"/>
    </row>
    <row r="13" spans="1:23" ht="29.25" customHeight="1" x14ac:dyDescent="0.25">
      <c r="A13" s="46">
        <v>43684</v>
      </c>
      <c r="B13" s="62"/>
      <c r="C13" s="64" t="s">
        <v>169</v>
      </c>
      <c r="D13" s="63" t="s">
        <v>132</v>
      </c>
      <c r="E13" s="48"/>
      <c r="F13" s="48"/>
      <c r="G13" s="48"/>
      <c r="H13" s="49"/>
      <c r="I13" s="49"/>
      <c r="J13" s="50"/>
      <c r="K13" s="48"/>
      <c r="L13" s="48"/>
      <c r="M13" s="51" t="s">
        <v>67</v>
      </c>
      <c r="N13" s="14"/>
      <c r="O13" s="15"/>
      <c r="P13" s="16"/>
      <c r="Q13" s="59"/>
      <c r="R13" s="48"/>
      <c r="S13" s="48"/>
      <c r="T13" s="48"/>
      <c r="U13" s="53"/>
    </row>
    <row r="14" spans="1:23" ht="29.25" customHeight="1" x14ac:dyDescent="0.25">
      <c r="A14" s="102">
        <v>43685</v>
      </c>
      <c r="B14" s="55"/>
      <c r="C14" s="64" t="s">
        <v>27</v>
      </c>
      <c r="D14" s="59" t="s">
        <v>135</v>
      </c>
      <c r="E14" s="56"/>
      <c r="F14" s="56"/>
      <c r="G14" s="56"/>
      <c r="H14" s="57"/>
      <c r="I14" s="57"/>
      <c r="J14" s="47"/>
      <c r="K14" s="56"/>
      <c r="L14" s="56"/>
      <c r="M14" s="58"/>
      <c r="N14" s="29"/>
      <c r="O14" s="30"/>
      <c r="P14" s="31"/>
      <c r="Q14" s="59"/>
      <c r="R14" s="56"/>
      <c r="S14" s="56"/>
      <c r="T14" s="60"/>
      <c r="U14" s="61"/>
    </row>
    <row r="15" spans="1:23" ht="29.25" customHeight="1" x14ac:dyDescent="0.25">
      <c r="A15" s="54">
        <v>43686</v>
      </c>
      <c r="B15" s="55"/>
      <c r="C15" s="47" t="s">
        <v>170</v>
      </c>
      <c r="D15" s="59"/>
      <c r="E15" s="56"/>
      <c r="F15" s="56"/>
      <c r="G15" s="56"/>
      <c r="H15" s="57"/>
      <c r="I15" s="57"/>
      <c r="J15" s="47"/>
      <c r="K15" s="56"/>
      <c r="L15" s="56"/>
      <c r="M15" s="58" t="s">
        <v>68</v>
      </c>
      <c r="N15" s="29"/>
      <c r="O15" s="30"/>
      <c r="P15" s="31"/>
      <c r="Q15" s="59"/>
      <c r="R15" s="56"/>
      <c r="S15" s="56"/>
      <c r="T15" s="60"/>
      <c r="U15" s="61"/>
    </row>
    <row r="16" spans="1:23" ht="29.25" customHeight="1" x14ac:dyDescent="0.25">
      <c r="A16" s="102">
        <v>43689</v>
      </c>
      <c r="B16" s="120"/>
      <c r="C16" s="121" t="s">
        <v>172</v>
      </c>
      <c r="D16" s="54" t="s">
        <v>132</v>
      </c>
      <c r="E16" s="60"/>
      <c r="F16" s="60"/>
      <c r="G16" s="60"/>
      <c r="H16" s="122"/>
      <c r="I16" s="57"/>
      <c r="J16" s="47"/>
      <c r="K16" s="56"/>
      <c r="L16" s="56"/>
      <c r="M16" s="58" t="s">
        <v>67</v>
      </c>
      <c r="N16" s="29"/>
      <c r="O16" s="30"/>
      <c r="P16" s="31"/>
      <c r="Q16" s="59"/>
      <c r="R16" s="56"/>
      <c r="S16" s="56"/>
      <c r="T16" s="60"/>
      <c r="U16" s="61"/>
    </row>
    <row r="17" spans="1:21" ht="29.25" customHeight="1" x14ac:dyDescent="0.25">
      <c r="A17" s="46">
        <v>43686</v>
      </c>
      <c r="B17" s="123"/>
      <c r="C17" s="124" t="s">
        <v>173</v>
      </c>
      <c r="D17" s="71" t="s">
        <v>132</v>
      </c>
      <c r="E17" s="67"/>
      <c r="F17" s="67"/>
      <c r="G17" s="67"/>
      <c r="H17" s="125"/>
      <c r="I17" s="49"/>
      <c r="J17" s="50"/>
      <c r="K17" s="48"/>
      <c r="L17" s="48"/>
      <c r="M17" s="51" t="s">
        <v>26</v>
      </c>
      <c r="N17" s="14"/>
      <c r="O17" s="15"/>
      <c r="P17" s="16"/>
      <c r="Q17" s="59"/>
      <c r="R17" s="48"/>
      <c r="S17" s="48"/>
      <c r="T17" s="48"/>
      <c r="U17" s="53"/>
    </row>
    <row r="18" spans="1:21" ht="29.25" customHeight="1" x14ac:dyDescent="0.25">
      <c r="A18" s="46">
        <v>43690</v>
      </c>
      <c r="B18" s="126"/>
      <c r="C18" s="64" t="s">
        <v>171</v>
      </c>
      <c r="D18" s="63" t="s">
        <v>141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9"/>
      <c r="R18" s="48"/>
      <c r="S18" s="48"/>
      <c r="T18" s="48"/>
      <c r="U18" s="53"/>
    </row>
    <row r="19" spans="1:21" ht="29.25" customHeight="1" x14ac:dyDescent="0.25">
      <c r="A19" s="46">
        <v>43691</v>
      </c>
      <c r="B19" s="62"/>
      <c r="C19" s="64" t="s">
        <v>174</v>
      </c>
      <c r="D19" s="63" t="s">
        <v>137</v>
      </c>
      <c r="E19" s="48"/>
      <c r="F19" s="48"/>
      <c r="G19" s="48"/>
      <c r="H19" s="49"/>
      <c r="I19" s="49"/>
      <c r="J19" s="50"/>
      <c r="K19" s="48"/>
      <c r="L19" s="48"/>
      <c r="M19" s="51" t="s">
        <v>67</v>
      </c>
      <c r="N19" s="14"/>
      <c r="O19" s="15"/>
      <c r="P19" s="16"/>
      <c r="Q19" s="59"/>
      <c r="R19" s="48"/>
      <c r="S19" s="48"/>
      <c r="T19" s="48"/>
      <c r="U19" s="53"/>
    </row>
    <row r="20" spans="1:21" ht="29.25" customHeight="1" x14ac:dyDescent="0.25">
      <c r="A20" s="54">
        <v>43693</v>
      </c>
      <c r="B20" s="55"/>
      <c r="C20" s="47" t="s">
        <v>175</v>
      </c>
      <c r="D20" s="59" t="s">
        <v>137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60"/>
      <c r="U20" s="61"/>
    </row>
    <row r="21" spans="1:21" ht="29.25" customHeight="1" x14ac:dyDescent="0.25">
      <c r="A21" s="102">
        <v>43703</v>
      </c>
      <c r="B21" s="55"/>
      <c r="C21" s="47" t="s">
        <v>176</v>
      </c>
      <c r="D21" s="59" t="s">
        <v>141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</row>
    <row r="22" spans="1:21" ht="29.25" customHeight="1" x14ac:dyDescent="0.25">
      <c r="A22" s="46">
        <v>43703</v>
      </c>
      <c r="B22" s="62"/>
      <c r="C22" s="64" t="s">
        <v>177</v>
      </c>
      <c r="D22" s="63" t="s">
        <v>132</v>
      </c>
      <c r="E22" s="48"/>
      <c r="F22" s="48"/>
      <c r="G22" s="48"/>
      <c r="H22" s="49"/>
      <c r="I22" s="49"/>
      <c r="J22" s="50"/>
      <c r="K22" s="48"/>
      <c r="L22" s="48"/>
      <c r="M22" s="51" t="s">
        <v>26</v>
      </c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25">
      <c r="A23" s="46">
        <v>43704</v>
      </c>
      <c r="B23" s="62"/>
      <c r="C23" s="64" t="s">
        <v>30</v>
      </c>
      <c r="D23" s="63" t="s">
        <v>134</v>
      </c>
      <c r="E23" s="48"/>
      <c r="F23" s="48"/>
      <c r="G23" s="48"/>
      <c r="H23" s="49"/>
      <c r="I23" s="49"/>
      <c r="J23" s="50"/>
      <c r="K23" s="48"/>
      <c r="L23" s="48"/>
      <c r="M23" s="51" t="s">
        <v>26</v>
      </c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46">
        <v>43711</v>
      </c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 t="s">
        <v>67</v>
      </c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102">
        <v>43787</v>
      </c>
      <c r="B25" s="55"/>
      <c r="C25" s="47" t="s">
        <v>192</v>
      </c>
      <c r="D25" s="59" t="s">
        <v>141</v>
      </c>
      <c r="E25" s="56"/>
      <c r="F25" s="56"/>
      <c r="G25" s="56"/>
      <c r="H25" s="57"/>
      <c r="I25" s="57"/>
      <c r="J25" s="47"/>
      <c r="K25" s="56"/>
      <c r="L25" s="56"/>
      <c r="M25" s="58"/>
      <c r="N25" s="29"/>
      <c r="O25" s="30"/>
      <c r="P25" s="31"/>
      <c r="Q25" s="59"/>
      <c r="R25" s="56"/>
      <c r="S25" s="56"/>
      <c r="T25" s="60"/>
      <c r="U25" s="61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52"/>
      <c r="B43" s="62"/>
      <c r="C43" s="64"/>
      <c r="D43" s="63"/>
      <c r="E43" s="48"/>
      <c r="F43" s="48"/>
      <c r="G43" s="48"/>
      <c r="H43" s="49"/>
      <c r="I43" s="49"/>
      <c r="J43" s="50"/>
      <c r="K43" s="48"/>
      <c r="L43" s="48"/>
      <c r="M43" s="51"/>
      <c r="N43" s="14"/>
      <c r="O43" s="15"/>
      <c r="P43" s="16"/>
      <c r="Q43" s="52"/>
      <c r="R43" s="48"/>
      <c r="S43" s="48"/>
      <c r="T43" s="48"/>
      <c r="U43" s="53"/>
    </row>
    <row r="44" spans="1:21" ht="29.25" customHeight="1" x14ac:dyDescent="0.25">
      <c r="M44" s="13" t="s">
        <v>18</v>
      </c>
      <c r="N44" s="4">
        <f>SUM(N11:N43)</f>
        <v>0</v>
      </c>
      <c r="O44" s="4">
        <f>SUM(O11:O43)</f>
        <v>0</v>
      </c>
      <c r="P44" s="4">
        <f>SUM(P11:P43)</f>
        <v>0</v>
      </c>
    </row>
    <row r="46" spans="1:21" x14ac:dyDescent="0.25">
      <c r="B46" s="6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  <row r="59" spans="9:9" x14ac:dyDescent="0.25">
      <c r="I59" s="5"/>
    </row>
  </sheetData>
  <autoFilter ref="A10:U44"/>
  <dataConsolidate/>
  <mergeCells count="3">
    <mergeCell ref="C9:I9"/>
    <mergeCell ref="J9:M9"/>
    <mergeCell ref="N9:P9"/>
  </mergeCells>
  <conditionalFormatting sqref="N11:N43">
    <cfRule type="cellIs" dxfId="169" priority="64" operator="equal">
      <formula>0</formula>
    </cfRule>
  </conditionalFormatting>
  <conditionalFormatting sqref="O11:O43">
    <cfRule type="cellIs" dxfId="168" priority="63" operator="equal">
      <formula>0</formula>
    </cfRule>
  </conditionalFormatting>
  <conditionalFormatting sqref="C11:C43">
    <cfRule type="expression" dxfId="167" priority="32">
      <formula>doublon(C11,1,12)</formula>
    </cfRule>
  </conditionalFormatting>
  <dataValidations count="2">
    <dataValidation type="list" allowBlank="1" showInputMessage="1" showErrorMessage="1" sqref="J11:J43">
      <formula1>#REF!</formula1>
    </dataValidation>
    <dataValidation type="list" allowBlank="1" showInputMessage="1" showErrorMessage="1" sqref="E11:E43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BF6702C-610B-45B3-8AC1-ACE517F83790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97EF453A-D08D-45CB-9919-1A737B1A0456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F86DEC12-A401-4247-B2B7-5AC5BAD66F0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5E439F97-74B1-4878-8D24-BE187E9ABE45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F73BF4A8-B171-4379-B207-E0B5459D07FF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7FFCE357-C88D-4F5A-992C-D180F58DF502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41069F9C-4B44-46C0-8A38-AD35252E02C6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0EDAE10D-2B57-4F02-B2A4-CACC020F8FC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2F60EDFE-511F-4004-A14F-FB58A9BF719A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E6A372C6-ED5F-4232-8297-5108AD11CB58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A2BCE56E-6A03-4A3C-A85F-76E00BF421CD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E80B06FD-914D-4B4B-9D29-C1B55C13D9A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E80B5D3-82D7-44F7-9707-D508E3B23ABB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5490F015-FC8E-4E65-B290-D558265244E6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8CB24D58-F573-40DD-8FCC-009B11A92108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537F6CB4-0D19-415C-94F5-7A60FB7F1B21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70CFFE51-D107-4CB2-8E2F-8C0DD49E88C6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1D07F3EE-DF9A-4B90-BD87-C28F68FB1776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D53F710-19E6-4B88-A5C0-42BABF4E65A1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046B8A3A-589F-4852-88AB-BC7A0A344B72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89067625-35FF-46C1-86F6-7412A3609959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BE7FE5F2-118D-43D5-BF11-C806CB29F4B0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32845240-90DE-48F3-8D58-D736FAB87BBC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FCEB0196-3BB3-4362-91E8-FDD1D729085E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AB2786D3-CC32-4FB8-AF73-72F2ABB06161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8D9A59C2-7A32-4C8A-A35F-7485D0A0D7C2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014B3D4A-9697-4077-91CD-8C19B31C8890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F11364F8-F3AE-4260-9A50-06A1990763E7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C6561E59-08B4-4565-960C-97C59CECA6EC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682A1B35-B2C7-4BA5-A0F6-440C53887D95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2:U58"/>
  <sheetViews>
    <sheetView zoomScale="85" zoomScaleNormal="85" workbookViewId="0">
      <pane ySplit="10" topLeftCell="A11" activePane="bottomLeft" state="frozen"/>
      <selection activeCell="C11" sqref="C11"/>
      <selection pane="bottomLeft" activeCell="C14" sqref="C1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855468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x14ac:dyDescent="0.25">
      <c r="B4" s="1"/>
      <c r="E4" s="24"/>
      <c r="F4" s="99" t="s">
        <v>40</v>
      </c>
    </row>
    <row r="5" spans="1:21" x14ac:dyDescent="0.25">
      <c r="B5" s="1"/>
      <c r="E5" s="93"/>
      <c r="F5" t="s">
        <v>199</v>
      </c>
    </row>
    <row r="6" spans="1:21" x14ac:dyDescent="0.25">
      <c r="B6" s="1"/>
      <c r="E6" s="100"/>
      <c r="F6" t="s">
        <v>200</v>
      </c>
    </row>
    <row r="7" spans="1:21" x14ac:dyDescent="0.25">
      <c r="B7" s="1"/>
    </row>
    <row r="8" spans="1:21" ht="21" x14ac:dyDescent="0.35">
      <c r="A8" s="7" t="s">
        <v>152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102">
        <v>43732</v>
      </c>
      <c r="B11" s="55"/>
      <c r="C11" s="47" t="s">
        <v>178</v>
      </c>
      <c r="D11" s="59" t="s">
        <v>132</v>
      </c>
      <c r="E11" s="56"/>
      <c r="F11" s="56"/>
      <c r="G11" s="56"/>
      <c r="H11" s="57"/>
      <c r="I11" s="57"/>
      <c r="J11" s="47"/>
      <c r="K11" s="56"/>
      <c r="L11" s="56"/>
      <c r="M11" s="58" t="s">
        <v>67</v>
      </c>
      <c r="N11" s="29"/>
      <c r="O11" s="30"/>
      <c r="P11" s="31"/>
      <c r="Q11" s="59"/>
      <c r="R11" s="56"/>
      <c r="S11" s="56"/>
      <c r="T11" s="60"/>
      <c r="U11" s="61"/>
    </row>
    <row r="12" spans="1:21" ht="29.25" customHeight="1" x14ac:dyDescent="0.25">
      <c r="A12" s="54">
        <v>43733</v>
      </c>
      <c r="B12" s="55"/>
      <c r="C12" s="47" t="s">
        <v>179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67</v>
      </c>
      <c r="N12" s="29"/>
      <c r="O12" s="30"/>
      <c r="P12" s="31"/>
      <c r="Q12" s="59"/>
      <c r="R12" s="56"/>
      <c r="S12" s="56"/>
      <c r="T12" s="56"/>
      <c r="U12" s="61"/>
    </row>
    <row r="13" spans="1:21" ht="29.25" customHeight="1" x14ac:dyDescent="0.25">
      <c r="A13" s="46">
        <v>43734</v>
      </c>
      <c r="B13" s="62"/>
      <c r="C13" s="64" t="s">
        <v>56</v>
      </c>
      <c r="D13" s="63" t="s">
        <v>135</v>
      </c>
      <c r="E13" s="48"/>
      <c r="F13" s="48"/>
      <c r="G13" s="48"/>
      <c r="H13" s="49"/>
      <c r="I13" s="49"/>
      <c r="J13" s="50"/>
      <c r="K13" s="48"/>
      <c r="L13" s="48"/>
      <c r="M13" s="51" t="s">
        <v>67</v>
      </c>
      <c r="N13" s="14"/>
      <c r="O13" s="15"/>
      <c r="P13" s="16"/>
      <c r="Q13" s="59"/>
      <c r="R13" s="48"/>
      <c r="S13" s="48"/>
      <c r="T13" s="48"/>
      <c r="U13" s="53"/>
    </row>
    <row r="14" spans="1:21" ht="29.25" customHeight="1" x14ac:dyDescent="0.25">
      <c r="A14" s="46">
        <v>43734</v>
      </c>
      <c r="B14" s="62"/>
      <c r="C14" s="64" t="s">
        <v>180</v>
      </c>
      <c r="D14" s="63" t="s">
        <v>137</v>
      </c>
      <c r="E14" s="48"/>
      <c r="F14" s="48"/>
      <c r="G14" s="48"/>
      <c r="H14" s="49"/>
      <c r="I14" s="49"/>
      <c r="J14" s="50"/>
      <c r="K14" s="48"/>
      <c r="L14" s="48"/>
      <c r="M14" s="51" t="s">
        <v>67</v>
      </c>
      <c r="N14" s="14"/>
      <c r="O14" s="15"/>
      <c r="P14" s="16"/>
      <c r="Q14" s="52"/>
      <c r="R14" s="48"/>
      <c r="S14" s="48"/>
      <c r="T14" s="48"/>
      <c r="U14" s="53"/>
    </row>
    <row r="15" spans="1:21" ht="29.25" customHeight="1" x14ac:dyDescent="0.25">
      <c r="A15" s="46"/>
      <c r="B15" s="62"/>
      <c r="C15" s="64"/>
      <c r="D15" s="63"/>
      <c r="E15" s="48"/>
      <c r="F15" s="48"/>
      <c r="G15" s="48"/>
      <c r="H15" s="49"/>
      <c r="I15" s="49"/>
      <c r="J15" s="50"/>
      <c r="K15" s="48"/>
      <c r="L15" s="48"/>
      <c r="M15" s="51"/>
      <c r="N15" s="14"/>
      <c r="O15" s="15"/>
      <c r="P15" s="16"/>
      <c r="Q15" s="52"/>
      <c r="R15" s="48"/>
      <c r="S15" s="48"/>
      <c r="T15" s="48"/>
      <c r="U15" s="53"/>
    </row>
    <row r="16" spans="1:21" ht="29.25" customHeight="1" x14ac:dyDescent="0.25">
      <c r="A16" s="52"/>
      <c r="B16" s="62"/>
      <c r="C16" s="64"/>
      <c r="D16" s="63"/>
      <c r="E16" s="48"/>
      <c r="F16" s="48"/>
      <c r="G16" s="48"/>
      <c r="H16" s="49"/>
      <c r="I16" s="49"/>
      <c r="J16" s="50"/>
      <c r="K16" s="48"/>
      <c r="L16" s="48"/>
      <c r="M16" s="51"/>
      <c r="N16" s="14"/>
      <c r="O16" s="15"/>
      <c r="P16" s="16"/>
      <c r="Q16" s="52"/>
      <c r="R16" s="48"/>
      <c r="S16" s="48"/>
      <c r="T16" s="48"/>
      <c r="U16" s="53"/>
    </row>
    <row r="17" spans="1:21" ht="29.25" customHeight="1" x14ac:dyDescent="0.25">
      <c r="A17" s="52"/>
      <c r="B17" s="62"/>
      <c r="C17" s="64"/>
      <c r="D17" s="63"/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/>
      <c r="Q17" s="52"/>
      <c r="R17" s="48"/>
      <c r="S17" s="48"/>
      <c r="T17" s="48"/>
      <c r="U17" s="53"/>
    </row>
    <row r="18" spans="1:21" ht="29.25" customHeight="1" x14ac:dyDescent="0.25">
      <c r="A18" s="52"/>
      <c r="B18" s="62"/>
      <c r="C18" s="64"/>
      <c r="D18" s="63"/>
      <c r="E18" s="48"/>
      <c r="F18" s="48"/>
      <c r="G18" s="48"/>
      <c r="H18" s="49"/>
      <c r="I18" s="49"/>
      <c r="J18" s="50"/>
      <c r="K18" s="48"/>
      <c r="L18" s="48"/>
      <c r="M18" s="51"/>
      <c r="N18" s="14"/>
      <c r="O18" s="15"/>
      <c r="P18" s="16"/>
      <c r="Q18" s="52"/>
      <c r="R18" s="48"/>
      <c r="S18" s="48"/>
      <c r="T18" s="48"/>
      <c r="U18" s="53"/>
    </row>
    <row r="19" spans="1:21" ht="29.25" customHeight="1" x14ac:dyDescent="0.25">
      <c r="A19" s="52"/>
      <c r="B19" s="62"/>
      <c r="C19" s="64"/>
      <c r="D19" s="63"/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</row>
    <row r="20" spans="1:21" ht="29.25" customHeight="1" x14ac:dyDescent="0.25">
      <c r="A20" s="52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/>
      <c r="Q20" s="52"/>
      <c r="R20" s="48"/>
      <c r="S20" s="48"/>
      <c r="T20" s="48"/>
      <c r="U20" s="53"/>
    </row>
    <row r="21" spans="1:21" ht="29.25" customHeight="1" x14ac:dyDescent="0.25">
      <c r="A21" s="52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/>
      <c r="Q21" s="52"/>
      <c r="R21" s="48"/>
      <c r="S21" s="48"/>
      <c r="T21" s="48"/>
      <c r="U21" s="53"/>
    </row>
    <row r="22" spans="1:21" ht="29.25" customHeight="1" x14ac:dyDescent="0.25">
      <c r="A22" s="52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25">
      <c r="A23" s="52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52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136" priority="64" operator="equal">
      <formula>0</formula>
    </cfRule>
  </conditionalFormatting>
  <conditionalFormatting sqref="O11:O42">
    <cfRule type="cellIs" dxfId="135" priority="63" operator="equal">
      <formula>0</formula>
    </cfRule>
  </conditionalFormatting>
  <conditionalFormatting sqref="C11:C42">
    <cfRule type="expression" dxfId="134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7EC64461-E85A-4A88-BFDB-CAD326BA0009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CB168667-E551-417E-9FA5-52E24F2F155A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803CF025-675B-4956-B7EA-9AD17F4AA52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A8A8C5C7-6DB0-4B6D-8915-03811C5E9DC4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95BF0A97-3B05-45A1-9719-95C7C9CFA352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D2B0629B-7335-40D4-8ADA-777DDABD5B54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6FE8B9DD-1150-47AE-98FC-9A4C32AFEACB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4F10FD97-773A-47D5-AFCA-80155D5046D9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A8FDF0EE-651A-420E-A51C-BC17A5B0AABC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5E91F272-2E01-478F-898F-0B275F180E0C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51650AE-FE75-4919-8E79-8137E77CC41C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25B71371-9F07-475F-8272-F9A8F1C6FAB3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55BDF335-3C95-44D1-A822-58A17E131A0C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DEB095A0-1215-4510-8B88-900EF27C5E60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A355CF4F-AD76-42E6-B3CE-5D00FC964AC3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6008DF50-BBF5-482B-8646-CB2B13B7658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3339B41F-CF2E-42C1-8EF6-33D9D84B2FE5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4790E0C-BC59-426E-8C40-15378FB6E2B4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D08FED1D-2C68-4D1D-B2DD-3E919E786DD1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DF734CE6-AD0A-498B-9433-4069A0D99CF2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7A4FD0D2-7A1A-4828-9FF6-F9FAF457433E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89E4B212-EBD1-4F36-AD15-41E5FA2C696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0185137D-F070-43A0-8787-6C01742336D8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3E7BC6C5-5644-4E15-B061-757888F82549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E529DED8-51BF-4DF1-B053-5CD719C20101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DD244021-C29A-4C22-B41C-7677BBBFECCD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26A14A28-8002-4434-AD8A-4DC757C49B9C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C8AA911C-A315-4400-8548-F7AC30E45285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8A1C40EA-82AA-4307-8DCA-30AD78481319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6F4C2FA7-DF1F-48CB-A703-A22BED660F9B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V58"/>
  <sheetViews>
    <sheetView zoomScale="85" zoomScaleNormal="85" workbookViewId="0">
      <pane ySplit="10" topLeftCell="A11" activePane="bottomLeft" state="frozen"/>
      <selection activeCell="C11" sqref="C11"/>
      <selection pane="bottomLeft" activeCell="C24" sqref="C2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7109375" customWidth="1"/>
    <col min="8" max="8" width="37" customWidth="1"/>
    <col min="9" max="9" width="13" customWidth="1"/>
    <col min="10" max="10" width="36.71093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26" customWidth="1"/>
    <col min="17" max="17" width="26.140625" customWidth="1"/>
    <col min="18" max="18" width="14.85546875" customWidth="1"/>
    <col min="19" max="19" width="17.140625" customWidth="1"/>
    <col min="20" max="20" width="15.28515625" customWidth="1"/>
    <col min="21" max="21" width="15.85546875" customWidth="1"/>
    <col min="33" max="33" width="21.5703125" customWidth="1"/>
  </cols>
  <sheetData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35">
      <c r="B4" s="1"/>
      <c r="E4" s="24"/>
      <c r="F4" s="128" t="s">
        <v>40</v>
      </c>
      <c r="G4" s="107"/>
      <c r="H4" s="107"/>
    </row>
    <row r="5" spans="1:22" ht="15" customHeight="1" x14ac:dyDescent="0.35">
      <c r="B5" s="1"/>
      <c r="E5" s="93"/>
      <c r="F5" s="128" t="s">
        <v>199</v>
      </c>
      <c r="G5" s="107"/>
      <c r="H5" s="107"/>
    </row>
    <row r="6" spans="1:22" ht="15" customHeight="1" x14ac:dyDescent="0.35">
      <c r="B6" s="1"/>
      <c r="E6" s="100"/>
      <c r="F6" s="128" t="s">
        <v>204</v>
      </c>
      <c r="G6" s="107"/>
      <c r="H6" s="107"/>
    </row>
    <row r="7" spans="1:22" x14ac:dyDescent="0.25">
      <c r="B7" s="1"/>
    </row>
    <row r="8" spans="1:22" ht="21" x14ac:dyDescent="0.35">
      <c r="A8" s="7" t="s">
        <v>153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107"/>
    </row>
    <row r="11" spans="1:22" ht="29.25" customHeight="1" x14ac:dyDescent="0.35">
      <c r="A11" s="46">
        <v>43740</v>
      </c>
      <c r="B11" s="62"/>
      <c r="C11" s="64" t="s">
        <v>30</v>
      </c>
      <c r="D11" s="63" t="s">
        <v>134</v>
      </c>
      <c r="E11" s="48"/>
      <c r="F11" s="48"/>
      <c r="G11" s="48"/>
      <c r="H11" s="49"/>
      <c r="I11" s="49"/>
      <c r="J11" s="50"/>
      <c r="K11" s="48"/>
      <c r="L11" s="48"/>
      <c r="M11" s="51" t="s">
        <v>26</v>
      </c>
      <c r="N11" s="14"/>
      <c r="O11" s="15"/>
      <c r="P11" s="16"/>
      <c r="Q11" s="59"/>
      <c r="R11" s="48"/>
      <c r="S11" s="48"/>
      <c r="T11" s="67"/>
      <c r="U11" s="53"/>
      <c r="V11" s="107"/>
    </row>
    <row r="12" spans="1:22" ht="29.25" customHeight="1" x14ac:dyDescent="0.35">
      <c r="A12" s="46">
        <v>43740</v>
      </c>
      <c r="B12" s="62"/>
      <c r="C12" s="64" t="s">
        <v>181</v>
      </c>
      <c r="D12" s="63" t="s">
        <v>132</v>
      </c>
      <c r="E12" s="48"/>
      <c r="F12" s="48"/>
      <c r="G12" s="48"/>
      <c r="H12" s="49"/>
      <c r="I12" s="49"/>
      <c r="J12" s="50"/>
      <c r="K12" s="48"/>
      <c r="L12" s="48"/>
      <c r="M12" s="51"/>
      <c r="N12" s="14"/>
      <c r="O12" s="15"/>
      <c r="P12" s="16"/>
      <c r="Q12" s="59"/>
      <c r="R12" s="48"/>
      <c r="S12" s="48"/>
      <c r="T12" s="48"/>
      <c r="U12" s="53"/>
      <c r="V12" s="107"/>
    </row>
    <row r="13" spans="1:22" ht="29.25" customHeight="1" x14ac:dyDescent="0.35">
      <c r="A13" s="54">
        <v>43740</v>
      </c>
      <c r="B13" s="55"/>
      <c r="C13" s="47" t="s">
        <v>182</v>
      </c>
      <c r="D13" s="59" t="s">
        <v>138</v>
      </c>
      <c r="E13" s="56"/>
      <c r="F13" s="56"/>
      <c r="G13" s="56"/>
      <c r="H13" s="57"/>
      <c r="I13" s="57"/>
      <c r="J13" s="47"/>
      <c r="K13" s="56"/>
      <c r="L13" s="56"/>
      <c r="M13" s="58" t="s">
        <v>67</v>
      </c>
      <c r="N13" s="29"/>
      <c r="O13" s="30"/>
      <c r="P13" s="31"/>
      <c r="Q13" s="59"/>
      <c r="R13" s="56"/>
      <c r="S13" s="56"/>
      <c r="T13" s="60"/>
      <c r="U13" s="61"/>
      <c r="V13" s="107"/>
    </row>
    <row r="14" spans="1:22" ht="29.25" customHeight="1" x14ac:dyDescent="0.35">
      <c r="A14" s="46">
        <v>43753</v>
      </c>
      <c r="B14" s="62"/>
      <c r="C14" s="64" t="s">
        <v>27</v>
      </c>
      <c r="D14" s="63" t="s">
        <v>135</v>
      </c>
      <c r="E14" s="48"/>
      <c r="F14" s="48"/>
      <c r="G14" s="48"/>
      <c r="H14" s="49"/>
      <c r="I14" s="49"/>
      <c r="J14" s="50"/>
      <c r="K14" s="48"/>
      <c r="L14" s="48"/>
      <c r="M14" s="51" t="s">
        <v>67</v>
      </c>
      <c r="N14" s="14"/>
      <c r="O14" s="15"/>
      <c r="P14" s="16"/>
      <c r="Q14" s="59"/>
      <c r="R14" s="48"/>
      <c r="S14" s="48"/>
      <c r="T14" s="48"/>
      <c r="U14" s="53"/>
      <c r="V14" s="107"/>
    </row>
    <row r="15" spans="1:22" ht="29.25" customHeight="1" x14ac:dyDescent="0.35">
      <c r="A15" s="46">
        <v>43753</v>
      </c>
      <c r="B15" s="62"/>
      <c r="C15" s="64" t="s">
        <v>56</v>
      </c>
      <c r="D15" s="63" t="s">
        <v>135</v>
      </c>
      <c r="E15" s="48"/>
      <c r="F15" s="48"/>
      <c r="G15" s="48"/>
      <c r="H15" s="49"/>
      <c r="I15" s="49"/>
      <c r="J15" s="50"/>
      <c r="K15" s="48"/>
      <c r="L15" s="48"/>
      <c r="M15" s="51" t="s">
        <v>26</v>
      </c>
      <c r="N15" s="14"/>
      <c r="O15" s="15"/>
      <c r="P15" s="16"/>
      <c r="Q15" s="59"/>
      <c r="R15" s="48"/>
      <c r="S15" s="48"/>
      <c r="T15" s="48"/>
      <c r="U15" s="53"/>
      <c r="V15" s="107"/>
    </row>
    <row r="16" spans="1:22" ht="29.25" customHeight="1" x14ac:dyDescent="0.35">
      <c r="A16" s="46">
        <v>43755</v>
      </c>
      <c r="B16" s="62"/>
      <c r="C16" s="64" t="s">
        <v>183</v>
      </c>
      <c r="D16" s="63" t="s">
        <v>132</v>
      </c>
      <c r="E16" s="48"/>
      <c r="F16" s="48"/>
      <c r="G16" s="48"/>
      <c r="H16" s="49"/>
      <c r="I16" s="49"/>
      <c r="J16" s="50"/>
      <c r="K16" s="48"/>
      <c r="L16" s="48"/>
      <c r="M16" s="51" t="s">
        <v>67</v>
      </c>
      <c r="N16" s="14"/>
      <c r="O16" s="15"/>
      <c r="P16" s="16"/>
      <c r="Q16" s="59"/>
      <c r="R16" s="48"/>
      <c r="S16" s="48"/>
      <c r="T16" s="48"/>
      <c r="U16" s="53"/>
      <c r="V16" s="107"/>
    </row>
    <row r="17" spans="1:22" ht="29.25" customHeight="1" x14ac:dyDescent="0.35">
      <c r="A17" s="102">
        <v>43755</v>
      </c>
      <c r="B17" s="109"/>
      <c r="C17" s="110" t="s">
        <v>183</v>
      </c>
      <c r="D17" s="111" t="s">
        <v>132</v>
      </c>
      <c r="E17" s="112"/>
      <c r="F17" s="112"/>
      <c r="G17" s="112"/>
      <c r="H17" s="113"/>
      <c r="I17" s="113"/>
      <c r="J17" s="110"/>
      <c r="K17" s="112"/>
      <c r="L17" s="112"/>
      <c r="M17" s="114"/>
      <c r="N17" s="115"/>
      <c r="O17" s="81"/>
      <c r="P17" s="116"/>
      <c r="Q17" s="111"/>
      <c r="R17" s="112"/>
      <c r="S17" s="112"/>
      <c r="T17" s="117"/>
      <c r="U17" s="118"/>
      <c r="V17" s="107"/>
    </row>
    <row r="18" spans="1:22" ht="29.25" customHeight="1" x14ac:dyDescent="0.35">
      <c r="A18" s="46">
        <v>43755</v>
      </c>
      <c r="B18" s="62"/>
      <c r="C18" s="64" t="s">
        <v>184</v>
      </c>
      <c r="D18" s="63" t="s">
        <v>138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9"/>
      <c r="R18" s="48"/>
      <c r="S18" s="48"/>
      <c r="T18" s="48"/>
      <c r="U18" s="53"/>
      <c r="V18" s="107"/>
    </row>
    <row r="19" spans="1:22" ht="29.25" customHeight="1" x14ac:dyDescent="0.35">
      <c r="A19" s="46">
        <v>43759</v>
      </c>
      <c r="B19" s="62"/>
      <c r="C19" s="64" t="s">
        <v>45</v>
      </c>
      <c r="D19" s="63" t="s">
        <v>139</v>
      </c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  <c r="V19" s="107"/>
    </row>
    <row r="20" spans="1:22" ht="29.25" customHeight="1" x14ac:dyDescent="0.35">
      <c r="A20" s="54">
        <v>43761</v>
      </c>
      <c r="B20" s="55"/>
      <c r="C20" s="47" t="s">
        <v>45</v>
      </c>
      <c r="D20" s="59" t="s">
        <v>139</v>
      </c>
      <c r="E20" s="56"/>
      <c r="F20" s="56"/>
      <c r="G20" s="56"/>
      <c r="H20" s="57"/>
      <c r="I20" s="57"/>
      <c r="J20" s="47"/>
      <c r="K20" s="56"/>
      <c r="L20" s="56"/>
      <c r="M20" s="58" t="s">
        <v>67</v>
      </c>
      <c r="N20" s="29"/>
      <c r="O20" s="30"/>
      <c r="P20" s="31"/>
      <c r="Q20" s="59"/>
      <c r="R20" s="56"/>
      <c r="S20" s="56"/>
      <c r="T20" s="60"/>
      <c r="U20" s="61"/>
      <c r="V20" s="107"/>
    </row>
    <row r="21" spans="1:22" ht="29.25" customHeight="1" x14ac:dyDescent="0.35">
      <c r="A21" s="102">
        <v>43761</v>
      </c>
      <c r="B21" s="55"/>
      <c r="C21" s="47" t="s">
        <v>76</v>
      </c>
      <c r="D21" s="59" t="s">
        <v>132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  <c r="V21" s="107"/>
    </row>
    <row r="22" spans="1:22" ht="29.25" customHeight="1" x14ac:dyDescent="0.35">
      <c r="A22" s="46">
        <v>43763</v>
      </c>
      <c r="B22" s="62"/>
      <c r="C22" s="64" t="s">
        <v>186</v>
      </c>
      <c r="D22" s="63" t="s">
        <v>133</v>
      </c>
      <c r="E22" s="48"/>
      <c r="F22" s="48"/>
      <c r="G22" s="48"/>
      <c r="H22" s="49"/>
      <c r="I22" s="49"/>
      <c r="J22" s="50"/>
      <c r="K22" s="48"/>
      <c r="L22" s="48"/>
      <c r="M22" s="51" t="s">
        <v>26</v>
      </c>
      <c r="N22" s="14"/>
      <c r="O22" s="15"/>
      <c r="P22" s="16"/>
      <c r="Q22" s="52"/>
      <c r="R22" s="48"/>
      <c r="S22" s="48"/>
      <c r="T22" s="48"/>
      <c r="U22" s="53"/>
      <c r="V22" s="107"/>
    </row>
    <row r="23" spans="1:22" ht="29.25" customHeight="1" x14ac:dyDescent="0.35">
      <c r="A23" s="71">
        <v>43769</v>
      </c>
      <c r="B23" s="72"/>
      <c r="C23" s="64" t="s">
        <v>45</v>
      </c>
      <c r="D23" s="63" t="s">
        <v>139</v>
      </c>
      <c r="E23" s="73"/>
      <c r="F23" s="73"/>
      <c r="G23" s="73"/>
      <c r="H23" s="74"/>
      <c r="I23" s="74"/>
      <c r="J23" s="64"/>
      <c r="K23" s="73"/>
      <c r="L23" s="73"/>
      <c r="M23" s="75" t="s">
        <v>26</v>
      </c>
      <c r="N23" s="45"/>
      <c r="O23" s="76"/>
      <c r="P23" s="77"/>
      <c r="Q23" s="63"/>
      <c r="R23" s="73"/>
      <c r="S23" s="73"/>
      <c r="T23" s="78"/>
      <c r="U23" s="79"/>
      <c r="V23" s="107"/>
    </row>
    <row r="24" spans="1:22" ht="29.25" customHeight="1" x14ac:dyDescent="0.35">
      <c r="A24" s="46">
        <v>43769</v>
      </c>
      <c r="B24" s="62"/>
      <c r="C24" s="64" t="s">
        <v>45</v>
      </c>
      <c r="D24" s="63" t="s">
        <v>139</v>
      </c>
      <c r="E24" s="48"/>
      <c r="F24" s="48"/>
      <c r="G24" s="48"/>
      <c r="H24" s="49"/>
      <c r="I24" s="49"/>
      <c r="J24" s="50"/>
      <c r="K24" s="48"/>
      <c r="L24" s="48"/>
      <c r="M24" s="51" t="s">
        <v>26</v>
      </c>
      <c r="N24" s="14"/>
      <c r="O24" s="15"/>
      <c r="P24" s="16"/>
      <c r="Q24" s="52"/>
      <c r="R24" s="48"/>
      <c r="S24" s="48"/>
      <c r="T24" s="48"/>
      <c r="U24" s="53"/>
      <c r="V24" s="107"/>
    </row>
    <row r="25" spans="1:22" ht="29.25" customHeight="1" x14ac:dyDescent="0.3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  <c r="V25" s="107"/>
    </row>
    <row r="26" spans="1:22" ht="29.25" customHeight="1" x14ac:dyDescent="0.3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107"/>
    </row>
    <row r="27" spans="1:22" ht="29.25" customHeight="1" x14ac:dyDescent="0.3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107"/>
    </row>
    <row r="28" spans="1:22" ht="29.25" customHeight="1" x14ac:dyDescent="0.3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107"/>
    </row>
    <row r="29" spans="1:22" ht="29.25" customHeight="1" x14ac:dyDescent="0.3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107"/>
    </row>
    <row r="30" spans="1:22" ht="29.25" customHeight="1" x14ac:dyDescent="0.3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107"/>
    </row>
    <row r="31" spans="1:22" ht="29.25" customHeight="1" x14ac:dyDescent="0.3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107"/>
    </row>
    <row r="32" spans="1:22" ht="29.25" customHeight="1" x14ac:dyDescent="0.3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107"/>
    </row>
    <row r="33" spans="1:22" ht="29.25" customHeight="1" x14ac:dyDescent="0.3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107"/>
    </row>
    <row r="34" spans="1:22" ht="29.25" customHeight="1" x14ac:dyDescent="0.3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107"/>
    </row>
    <row r="35" spans="1:22" ht="29.25" customHeight="1" x14ac:dyDescent="0.3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107"/>
    </row>
    <row r="36" spans="1:22" ht="29.25" customHeight="1" x14ac:dyDescent="0.3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107"/>
    </row>
    <row r="37" spans="1:22" ht="29.25" customHeight="1" x14ac:dyDescent="0.3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107"/>
    </row>
    <row r="38" spans="1:22" ht="29.25" customHeight="1" x14ac:dyDescent="0.3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107"/>
    </row>
    <row r="39" spans="1:22" ht="29.25" customHeight="1" x14ac:dyDescent="0.3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107"/>
    </row>
    <row r="40" spans="1:22" ht="29.25" customHeight="1" x14ac:dyDescent="0.3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107"/>
    </row>
    <row r="41" spans="1:22" ht="29.25" customHeight="1" x14ac:dyDescent="0.3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107"/>
    </row>
    <row r="42" spans="1:22" ht="29.25" customHeight="1" x14ac:dyDescent="0.3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  <c r="V42" s="107"/>
    </row>
    <row r="43" spans="1:22" ht="29.25" customHeight="1" x14ac:dyDescent="0.3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107"/>
    </row>
    <row r="45" spans="1:22" x14ac:dyDescent="0.25">
      <c r="B45" s="6"/>
    </row>
    <row r="46" spans="1:22" x14ac:dyDescent="0.25">
      <c r="I46" s="5"/>
    </row>
    <row r="47" spans="1:22" x14ac:dyDescent="0.25">
      <c r="I47" s="5"/>
    </row>
    <row r="48" spans="1:22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103" priority="64" operator="equal">
      <formula>0</formula>
    </cfRule>
  </conditionalFormatting>
  <conditionalFormatting sqref="O11:O42">
    <cfRule type="cellIs" dxfId="102" priority="63" operator="equal">
      <formula>0</formula>
    </cfRule>
  </conditionalFormatting>
  <conditionalFormatting sqref="C11:C42">
    <cfRule type="expression" dxfId="101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D095EF4-800A-410D-B2DE-6076E795AD90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298AA864-6884-4B22-B50D-BF0DE248314B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FD969DBD-368D-4076-BB9B-659DDCF6CC9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4557170-F07C-43AD-93FC-BCC2CF46B405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B079980B-74B2-4835-93C9-B04908CB166A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295C531E-56EB-4727-84B2-0C513A2D9B43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28ACF7A0-0B03-4243-A813-0A51DE7B7167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8F6F4601-88C9-40AC-83A5-F16BC65546B1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72E0DF0A-CCFE-476A-ACB0-0C02F6023A0E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3B2738D2-35BA-4421-8D4E-CB9E7EB74D04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047C3D4E-5072-4BAB-ABF4-DC5369BC60CE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3B10AE9C-1880-4DA0-84F8-DB2AF0A645B0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EBBD6DF-B0C6-421A-96F0-A36A10D0ED42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EDFA961A-B915-4C59-BBEA-86F7DC714A99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97853E6D-00A4-414F-9543-AED8253902B2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7BCBB2BA-B5D1-4952-BB3F-45E1B4F4FC9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1750967A-3629-4B21-827A-C6D4F81ADE5C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4EAF00F8-8021-44A7-832A-D81F2185DEDB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C71141EF-619D-4693-A0ED-8A16B98CBF19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2FA2B942-E4E7-4D5B-ADE0-E617AF113A4E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2AEA6FB0-0811-4C69-A292-9776A220DEE5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3EE74C07-8852-42B3-9FE9-955AEB19ADE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1CEF9199-24B2-4E0B-9622-4ADBA9819FD4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5B689949-7383-4E52-9D25-9F9C34D534A5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566D8225-93E2-4A07-8328-E31DBC790C19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AE36A3CE-C46F-42A9-B7D7-95D03CD8C09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53988678-EB40-42D5-97C7-436D18D44A44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3E1AD8B8-90DB-4F7C-A06C-B0A0723FB0EE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B9BA951C-B165-44AC-BC7D-AB6D46139715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2735F30B-C54F-4E8E-BAD9-A050D916EDF6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C24" sqref="C2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140625" customWidth="1"/>
    <col min="7" max="7" width="15.7109375" customWidth="1"/>
    <col min="8" max="8" width="37" customWidth="1"/>
    <col min="9" max="9" width="12.85546875" customWidth="1"/>
    <col min="10" max="10" width="36.71093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1" ht="15" customHeight="1" x14ac:dyDescent="0.25"/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25">
      <c r="B4" s="1"/>
      <c r="E4" s="24"/>
      <c r="F4" s="99" t="s">
        <v>40</v>
      </c>
    </row>
    <row r="5" spans="1:21" ht="15" customHeight="1" x14ac:dyDescent="0.25">
      <c r="B5" s="1"/>
      <c r="E5" s="93"/>
      <c r="F5" t="s">
        <v>199</v>
      </c>
    </row>
    <row r="6" spans="1:21" ht="15" customHeight="1" x14ac:dyDescent="0.25">
      <c r="B6" s="1"/>
      <c r="E6" s="100"/>
      <c r="F6" t="s">
        <v>204</v>
      </c>
    </row>
    <row r="7" spans="1:21" ht="15" customHeight="1" x14ac:dyDescent="0.25">
      <c r="B7" s="1"/>
    </row>
    <row r="8" spans="1:21" ht="21" x14ac:dyDescent="0.35">
      <c r="A8" s="7" t="s">
        <v>154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46">
        <v>43773</v>
      </c>
      <c r="B11" s="62"/>
      <c r="C11" s="64" t="s">
        <v>25</v>
      </c>
      <c r="D11" s="63" t="s">
        <v>136</v>
      </c>
      <c r="E11" s="48"/>
      <c r="F11" s="48"/>
      <c r="G11" s="48"/>
      <c r="H11" s="125"/>
      <c r="I11" s="49"/>
      <c r="J11" s="50"/>
      <c r="K11" s="48"/>
      <c r="L11" s="48"/>
      <c r="M11" s="51" t="s">
        <v>26</v>
      </c>
      <c r="N11" s="14"/>
      <c r="O11" s="15"/>
      <c r="P11" s="16"/>
      <c r="Q11" s="52"/>
      <c r="R11" s="48"/>
      <c r="S11" s="48"/>
      <c r="T11" s="67"/>
      <c r="U11" s="53"/>
    </row>
    <row r="12" spans="1:21" ht="29.25" customHeight="1" x14ac:dyDescent="0.25">
      <c r="A12" s="46">
        <v>43776</v>
      </c>
      <c r="B12" s="62"/>
      <c r="C12" s="64" t="s">
        <v>86</v>
      </c>
      <c r="D12" s="63" t="s">
        <v>141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2"/>
      <c r="R12" s="48"/>
      <c r="S12" s="48"/>
      <c r="T12" s="48"/>
      <c r="U12" s="53"/>
    </row>
    <row r="13" spans="1:21" ht="29.25" customHeight="1" x14ac:dyDescent="0.25">
      <c r="A13" s="46">
        <v>43777</v>
      </c>
      <c r="B13" s="62"/>
      <c r="C13" s="64" t="s">
        <v>187</v>
      </c>
      <c r="D13" s="63" t="s">
        <v>142</v>
      </c>
      <c r="E13" s="48"/>
      <c r="F13" s="48"/>
      <c r="G13" s="48"/>
      <c r="H13" s="49"/>
      <c r="I13" s="49"/>
      <c r="J13" s="50"/>
      <c r="K13" s="48"/>
      <c r="L13" s="48"/>
      <c r="M13" s="51" t="s">
        <v>26</v>
      </c>
      <c r="N13" s="14"/>
      <c r="O13" s="15"/>
      <c r="P13" s="16"/>
      <c r="Q13" s="52"/>
      <c r="R13" s="48"/>
      <c r="S13" s="48"/>
      <c r="T13" s="48"/>
      <c r="U13" s="53"/>
    </row>
    <row r="14" spans="1:21" ht="29.25" customHeight="1" x14ac:dyDescent="0.25">
      <c r="A14" s="54">
        <v>43781</v>
      </c>
      <c r="B14" s="55"/>
      <c r="C14" s="47" t="s">
        <v>188</v>
      </c>
      <c r="D14" s="59" t="s">
        <v>133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47"/>
      <c r="O14" s="57"/>
      <c r="P14" s="58"/>
      <c r="Q14" s="59"/>
      <c r="R14" s="56"/>
      <c r="S14" s="56"/>
      <c r="T14" s="60"/>
      <c r="U14" s="61"/>
    </row>
    <row r="15" spans="1:21" ht="29.25" customHeight="1" x14ac:dyDescent="0.25">
      <c r="A15" s="102">
        <v>43781</v>
      </c>
      <c r="B15" s="55"/>
      <c r="C15" s="47" t="s">
        <v>189</v>
      </c>
      <c r="D15" s="59" t="s">
        <v>137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</row>
    <row r="16" spans="1:21" ht="29.25" customHeight="1" x14ac:dyDescent="0.25">
      <c r="A16" s="46">
        <v>43783</v>
      </c>
      <c r="B16" s="62"/>
      <c r="C16" s="64" t="s">
        <v>190</v>
      </c>
      <c r="D16" s="63" t="s">
        <v>141</v>
      </c>
      <c r="E16" s="48"/>
      <c r="F16" s="48"/>
      <c r="G16" s="48"/>
      <c r="H16" s="49"/>
      <c r="I16" s="49"/>
      <c r="J16" s="50"/>
      <c r="K16" s="48"/>
      <c r="L16" s="48"/>
      <c r="M16" s="51" t="s">
        <v>26</v>
      </c>
      <c r="N16" s="14"/>
      <c r="O16" s="15"/>
      <c r="P16" s="16"/>
      <c r="Q16" s="52"/>
      <c r="R16" s="48"/>
      <c r="S16" s="48"/>
      <c r="T16" s="48"/>
      <c r="U16" s="53"/>
    </row>
    <row r="17" spans="1:21" ht="29.25" customHeight="1" x14ac:dyDescent="0.25">
      <c r="A17" s="46">
        <v>43787</v>
      </c>
      <c r="B17" s="62"/>
      <c r="C17" s="64" t="s">
        <v>29</v>
      </c>
      <c r="D17" s="63" t="s">
        <v>135</v>
      </c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/>
      <c r="Q17" s="52"/>
      <c r="R17" s="48"/>
      <c r="S17" s="48"/>
      <c r="T17" s="48"/>
      <c r="U17" s="53"/>
    </row>
    <row r="18" spans="1:21" ht="29.25" customHeight="1" x14ac:dyDescent="0.25">
      <c r="A18" s="46">
        <v>43787</v>
      </c>
      <c r="B18" s="62"/>
      <c r="C18" s="64" t="s">
        <v>191</v>
      </c>
      <c r="D18" s="63" t="s">
        <v>132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2"/>
      <c r="R18" s="48"/>
      <c r="S18" s="48"/>
      <c r="T18" s="48"/>
      <c r="U18" s="53"/>
    </row>
    <row r="19" spans="1:21" ht="29.25" customHeight="1" x14ac:dyDescent="0.25">
      <c r="A19" s="46">
        <v>43787</v>
      </c>
      <c r="B19" s="62"/>
      <c r="C19" s="64" t="s">
        <v>109</v>
      </c>
      <c r="D19" s="63" t="s">
        <v>132</v>
      </c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</row>
    <row r="20" spans="1:21" ht="29.25" customHeight="1" x14ac:dyDescent="0.25">
      <c r="A20" s="46">
        <v>43788</v>
      </c>
      <c r="B20" s="62"/>
      <c r="C20" s="64" t="s">
        <v>193</v>
      </c>
      <c r="D20" s="63" t="s">
        <v>133</v>
      </c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/>
      <c r="Q20" s="52"/>
      <c r="R20" s="48"/>
      <c r="S20" s="48"/>
      <c r="T20" s="48"/>
      <c r="U20" s="53"/>
    </row>
    <row r="21" spans="1:21" ht="29.25" customHeight="1" x14ac:dyDescent="0.25">
      <c r="A21" s="46">
        <v>43788</v>
      </c>
      <c r="B21" s="62"/>
      <c r="C21" s="64" t="s">
        <v>194</v>
      </c>
      <c r="D21" s="63" t="s">
        <v>134</v>
      </c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/>
      <c r="Q21" s="52"/>
      <c r="R21" s="48"/>
      <c r="S21" s="48"/>
      <c r="T21" s="48"/>
      <c r="U21" s="53"/>
    </row>
    <row r="22" spans="1:21" ht="29.25" customHeight="1" x14ac:dyDescent="0.25">
      <c r="A22" s="46">
        <v>43790</v>
      </c>
      <c r="B22" s="62"/>
      <c r="C22" s="64" t="s">
        <v>195</v>
      </c>
      <c r="D22" s="63" t="s">
        <v>134</v>
      </c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25">
      <c r="A23" s="46">
        <v>43790</v>
      </c>
      <c r="B23" s="62"/>
      <c r="C23" s="64" t="s">
        <v>196</v>
      </c>
      <c r="D23" s="63" t="s">
        <v>134</v>
      </c>
      <c r="E23" s="48"/>
      <c r="F23" s="48"/>
      <c r="G23" s="48"/>
      <c r="H23" s="49"/>
      <c r="I23" s="49"/>
      <c r="J23" s="50"/>
      <c r="K23" s="48"/>
      <c r="L23" s="48"/>
      <c r="M23" s="51" t="s">
        <v>26</v>
      </c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46">
        <v>43791</v>
      </c>
      <c r="B24" s="62"/>
      <c r="C24" s="64" t="s">
        <v>98</v>
      </c>
      <c r="D24" s="63" t="s">
        <v>197</v>
      </c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4" spans="1:21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43"/>
  <dataConsolidate/>
  <mergeCells count="3">
    <mergeCell ref="C9:I9"/>
    <mergeCell ref="J9:M9"/>
    <mergeCell ref="N9:P9"/>
  </mergeCells>
  <conditionalFormatting sqref="N11:N42">
    <cfRule type="cellIs" dxfId="70" priority="64" operator="equal">
      <formula>0</formula>
    </cfRule>
  </conditionalFormatting>
  <conditionalFormatting sqref="O11:O42">
    <cfRule type="cellIs" dxfId="69" priority="63" operator="equal">
      <formula>0</formula>
    </cfRule>
  </conditionalFormatting>
  <conditionalFormatting sqref="C11:C42">
    <cfRule type="expression" dxfId="68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894D246-86E3-4A56-8B57-0B92604D289C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B6C39579-1B68-49B3-99CC-1B4DBF35FF24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D6DAD64C-E092-4D56-989F-1621131AF44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EEE0F18A-822D-4815-B3B5-DA2FE1832147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DA6CCAF2-21B0-426A-AABE-49C447D6C742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5D1DDBF6-1148-42F7-A82C-C50592B8DC35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E81FA549-2B36-4FD8-9E11-426FBAD3C04C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31CD5E3C-E0B5-4345-804C-2B5BEFC8FB17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0677C101-5BF2-41C6-9C73-647579F42657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DD6A3836-D64B-4C49-95EF-2C2C8D661C1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3D772744-E144-4501-A85A-2C7B22C9A5A7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434A39F9-6BE4-4735-86F8-ADF28892957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0FD9630-A7FC-4BF2-BD48-226FBFB4A09B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F58B2C8-4E0A-4419-AA2E-364FE3A45294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02A11DB7-5C01-4ABE-8D27-95A56A9884D0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D088C3F6-6354-4D28-B5EE-6F444B18CFA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F3E56748-F1B8-4827-9811-9F901B81E43E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A712F224-41D6-41D4-9234-F9DF82970805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7D4C6F3-7BEE-4869-A7E2-1A7C95AE4533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84A7AD8B-B68E-48F4-85C6-452EB6D025F0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F0A98B6-D465-459F-81B9-FAA5A7341EBD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E9F35404-4D08-4A07-BDD8-DA1D8F998EE1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8D746468-6BE0-40B0-B2F1-97B12D3D5979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D938F04F-6652-4860-AAD9-C20E03023BFD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2B6D6D5-B666-44B9-AA3B-D4B441BE1264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BD0B8596-D86A-4196-9768-6478EB240FFD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4BDB4FF-526F-424F-8E59-BB30061BCD3C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8F69C710-7FDF-482F-9E73-CF1E2E56F68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22D5C08D-34F5-4526-BD21-EA021D830B61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4481D402-14EF-4CFB-8FBC-5FB09FC0A749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G4" sqref="G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140625" customWidth="1"/>
    <col min="7" max="7" width="15.85546875" customWidth="1"/>
    <col min="8" max="8" width="36.85546875" customWidth="1"/>
    <col min="9" max="9" width="12.85546875" customWidth="1"/>
    <col min="10" max="10" width="36.71093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1" ht="15.75" customHeight="1" x14ac:dyDescent="0.25"/>
    <row r="2" spans="1:21" ht="15.7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.7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.75" customHeight="1" x14ac:dyDescent="0.25">
      <c r="B4" s="1"/>
      <c r="E4" s="24"/>
      <c r="F4" s="99" t="s">
        <v>40</v>
      </c>
    </row>
    <row r="5" spans="1:21" ht="15.75" customHeight="1" x14ac:dyDescent="0.25">
      <c r="B5" s="1"/>
      <c r="E5" s="93"/>
      <c r="F5" t="s">
        <v>199</v>
      </c>
    </row>
    <row r="6" spans="1:21" ht="15.75" customHeight="1" x14ac:dyDescent="0.25">
      <c r="B6" s="1"/>
      <c r="E6" s="100"/>
      <c r="F6" t="s">
        <v>204</v>
      </c>
    </row>
    <row r="7" spans="1:21" ht="15.75" customHeight="1" x14ac:dyDescent="0.25">
      <c r="B7" s="1"/>
    </row>
    <row r="8" spans="1:21" ht="21" x14ac:dyDescent="0.35">
      <c r="A8" s="7" t="s">
        <v>155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46"/>
      <c r="B11" s="62"/>
      <c r="C11" s="64"/>
      <c r="D11" s="63"/>
      <c r="E11" s="48"/>
      <c r="F11" s="48"/>
      <c r="G11" s="48"/>
      <c r="H11" s="49"/>
      <c r="I11" s="49"/>
      <c r="J11" s="50"/>
      <c r="K11" s="48"/>
      <c r="L11" s="48"/>
      <c r="M11" s="51"/>
      <c r="N11" s="14"/>
      <c r="O11" s="15"/>
      <c r="P11" s="16">
        <f>SUM(N11:O11)</f>
        <v>0</v>
      </c>
      <c r="Q11" s="52"/>
      <c r="R11" s="48"/>
      <c r="S11" s="48"/>
      <c r="T11" s="67"/>
      <c r="U11" s="53"/>
    </row>
    <row r="12" spans="1:21" ht="29.25" customHeight="1" x14ac:dyDescent="0.25">
      <c r="A12" s="46"/>
      <c r="B12" s="62"/>
      <c r="C12" s="64"/>
      <c r="D12" s="63"/>
      <c r="E12" s="48"/>
      <c r="F12" s="48"/>
      <c r="G12" s="48"/>
      <c r="H12" s="49"/>
      <c r="I12" s="49"/>
      <c r="J12" s="50"/>
      <c r="K12" s="48"/>
      <c r="L12" s="48"/>
      <c r="M12" s="51"/>
      <c r="N12" s="14"/>
      <c r="O12" s="15"/>
      <c r="P12" s="16">
        <f>SUM(N12:O12)</f>
        <v>0</v>
      </c>
      <c r="Q12" s="52"/>
      <c r="R12" s="48"/>
      <c r="S12" s="48"/>
      <c r="T12" s="48"/>
      <c r="U12" s="53"/>
    </row>
    <row r="13" spans="1:21" ht="29.25" customHeight="1" x14ac:dyDescent="0.25">
      <c r="A13" s="46"/>
      <c r="B13" s="62"/>
      <c r="C13" s="64"/>
      <c r="D13" s="63"/>
      <c r="E13" s="48"/>
      <c r="F13" s="48"/>
      <c r="G13" s="48"/>
      <c r="H13" s="49"/>
      <c r="I13" s="49"/>
      <c r="J13" s="50"/>
      <c r="K13" s="48"/>
      <c r="L13" s="48"/>
      <c r="M13" s="51"/>
      <c r="N13" s="14"/>
      <c r="O13" s="15"/>
      <c r="P13" s="16">
        <f t="shared" ref="P13:P42" si="0">SUM(N13:O13)</f>
        <v>0</v>
      </c>
      <c r="Q13" s="52"/>
      <c r="R13" s="48"/>
      <c r="S13" s="48"/>
      <c r="T13" s="48"/>
      <c r="U13" s="53"/>
    </row>
    <row r="14" spans="1:21" ht="29.25" customHeight="1" x14ac:dyDescent="0.25">
      <c r="A14" s="46"/>
      <c r="B14" s="62"/>
      <c r="C14" s="64"/>
      <c r="D14" s="63"/>
      <c r="E14" s="48"/>
      <c r="F14" s="48"/>
      <c r="G14" s="48"/>
      <c r="H14" s="49"/>
      <c r="I14" s="49"/>
      <c r="J14" s="50"/>
      <c r="K14" s="48"/>
      <c r="L14" s="48"/>
      <c r="M14" s="51"/>
      <c r="N14" s="14"/>
      <c r="O14" s="15"/>
      <c r="P14" s="16">
        <f t="shared" si="0"/>
        <v>0</v>
      </c>
      <c r="Q14" s="52"/>
      <c r="R14" s="48"/>
      <c r="S14" s="48"/>
      <c r="T14" s="48"/>
      <c r="U14" s="53"/>
    </row>
    <row r="15" spans="1:21" ht="29.25" customHeight="1" x14ac:dyDescent="0.25">
      <c r="A15" s="46"/>
      <c r="B15" s="62"/>
      <c r="C15" s="64"/>
      <c r="D15" s="63"/>
      <c r="E15" s="48"/>
      <c r="F15" s="48"/>
      <c r="G15" s="48"/>
      <c r="H15" s="49"/>
      <c r="I15" s="49"/>
      <c r="J15" s="50"/>
      <c r="K15" s="48"/>
      <c r="L15" s="48"/>
      <c r="M15" s="51"/>
      <c r="N15" s="14"/>
      <c r="O15" s="15"/>
      <c r="P15" s="16">
        <f t="shared" si="0"/>
        <v>0</v>
      </c>
      <c r="Q15" s="52"/>
      <c r="R15" s="48"/>
      <c r="S15" s="48"/>
      <c r="T15" s="48"/>
      <c r="U15" s="53"/>
    </row>
    <row r="16" spans="1:21" ht="29.25" customHeight="1" x14ac:dyDescent="0.25">
      <c r="A16" s="52"/>
      <c r="B16" s="62"/>
      <c r="C16" s="64"/>
      <c r="D16" s="63"/>
      <c r="E16" s="48"/>
      <c r="F16" s="48"/>
      <c r="G16" s="48"/>
      <c r="H16" s="49"/>
      <c r="I16" s="49"/>
      <c r="J16" s="50"/>
      <c r="K16" s="48"/>
      <c r="L16" s="48"/>
      <c r="M16" s="51"/>
      <c r="N16" s="14"/>
      <c r="O16" s="15"/>
      <c r="P16" s="16">
        <f t="shared" si="0"/>
        <v>0</v>
      </c>
      <c r="Q16" s="52"/>
      <c r="R16" s="48"/>
      <c r="S16" s="48"/>
      <c r="T16" s="48"/>
      <c r="U16" s="53"/>
    </row>
    <row r="17" spans="1:21" ht="29.25" customHeight="1" x14ac:dyDescent="0.25">
      <c r="A17" s="52"/>
      <c r="B17" s="62"/>
      <c r="C17" s="64"/>
      <c r="D17" s="63"/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>
        <f t="shared" si="0"/>
        <v>0</v>
      </c>
      <c r="Q17" s="52"/>
      <c r="R17" s="48"/>
      <c r="S17" s="48"/>
      <c r="T17" s="48"/>
      <c r="U17" s="53"/>
    </row>
    <row r="18" spans="1:21" ht="29.25" customHeight="1" x14ac:dyDescent="0.25">
      <c r="A18" s="52"/>
      <c r="B18" s="62"/>
      <c r="C18" s="64"/>
      <c r="D18" s="63"/>
      <c r="E18" s="48"/>
      <c r="F18" s="48"/>
      <c r="G18" s="48"/>
      <c r="H18" s="49"/>
      <c r="I18" s="49"/>
      <c r="J18" s="50"/>
      <c r="K18" s="48"/>
      <c r="L18" s="48"/>
      <c r="M18" s="51"/>
      <c r="N18" s="14"/>
      <c r="O18" s="15"/>
      <c r="P18" s="16">
        <f t="shared" si="0"/>
        <v>0</v>
      </c>
      <c r="Q18" s="52"/>
      <c r="R18" s="48"/>
      <c r="S18" s="48"/>
      <c r="T18" s="48"/>
      <c r="U18" s="53"/>
    </row>
    <row r="19" spans="1:21" ht="29.25" customHeight="1" x14ac:dyDescent="0.25">
      <c r="A19" s="52"/>
      <c r="B19" s="62"/>
      <c r="C19" s="64"/>
      <c r="D19" s="63"/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>
        <f t="shared" si="0"/>
        <v>0</v>
      </c>
      <c r="Q19" s="52"/>
      <c r="R19" s="48"/>
      <c r="S19" s="48"/>
      <c r="T19" s="48"/>
      <c r="U19" s="53"/>
    </row>
    <row r="20" spans="1:21" ht="29.25" customHeight="1" x14ac:dyDescent="0.25">
      <c r="A20" s="52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>
        <f t="shared" si="0"/>
        <v>0</v>
      </c>
      <c r="Q20" s="52"/>
      <c r="R20" s="48"/>
      <c r="S20" s="48"/>
      <c r="T20" s="48"/>
      <c r="U20" s="53"/>
    </row>
    <row r="21" spans="1:21" ht="29.25" customHeight="1" x14ac:dyDescent="0.25">
      <c r="A21" s="52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>
        <f t="shared" si="0"/>
        <v>0</v>
      </c>
      <c r="Q21" s="52"/>
      <c r="R21" s="48"/>
      <c r="S21" s="48"/>
      <c r="T21" s="48"/>
      <c r="U21" s="53"/>
    </row>
    <row r="22" spans="1:21" ht="29.25" customHeight="1" x14ac:dyDescent="0.25">
      <c r="A22" s="52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>
        <f t="shared" si="0"/>
        <v>0</v>
      </c>
      <c r="Q22" s="52"/>
      <c r="R22" s="48"/>
      <c r="S22" s="48"/>
      <c r="T22" s="48"/>
      <c r="U22" s="53"/>
    </row>
    <row r="23" spans="1:21" ht="29.25" customHeight="1" x14ac:dyDescent="0.25">
      <c r="A23" s="52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16">
        <f t="shared" si="0"/>
        <v>0</v>
      </c>
      <c r="Q23" s="52"/>
      <c r="R23" s="48"/>
      <c r="S23" s="48"/>
      <c r="T23" s="48"/>
      <c r="U23" s="53"/>
    </row>
    <row r="24" spans="1:21" ht="29.25" customHeight="1" x14ac:dyDescent="0.25">
      <c r="A24" s="52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>
        <f t="shared" si="0"/>
        <v>0</v>
      </c>
      <c r="Q24" s="52"/>
      <c r="R24" s="48"/>
      <c r="S24" s="48"/>
      <c r="T24" s="48"/>
      <c r="U24" s="53"/>
    </row>
    <row r="25" spans="1:21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>
        <f t="shared" si="0"/>
        <v>0</v>
      </c>
      <c r="Q25" s="52"/>
      <c r="R25" s="48"/>
      <c r="S25" s="48"/>
      <c r="T25" s="48"/>
      <c r="U25" s="53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>
        <f t="shared" si="0"/>
        <v>0</v>
      </c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>
        <f t="shared" si="0"/>
        <v>0</v>
      </c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>
        <f t="shared" si="0"/>
        <v>0</v>
      </c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>
        <f t="shared" si="0"/>
        <v>0</v>
      </c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>
        <f t="shared" si="0"/>
        <v>0</v>
      </c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>
        <f t="shared" si="0"/>
        <v>0</v>
      </c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>
        <f t="shared" si="0"/>
        <v>0</v>
      </c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>
        <f t="shared" si="0"/>
        <v>0</v>
      </c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>
        <f t="shared" si="0"/>
        <v>0</v>
      </c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>
        <f t="shared" si="0"/>
        <v>0</v>
      </c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>
        <f t="shared" si="0"/>
        <v>0</v>
      </c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>
        <f t="shared" si="0"/>
        <v>0</v>
      </c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>
        <f t="shared" si="0"/>
        <v>0</v>
      </c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>
        <f t="shared" si="0"/>
        <v>0</v>
      </c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>
        <f t="shared" si="0"/>
        <v>0</v>
      </c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>
        <f t="shared" si="0"/>
        <v>0</v>
      </c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>
        <f t="shared" si="0"/>
        <v>0</v>
      </c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37" priority="94" operator="equal">
      <formula>0</formula>
    </cfRule>
  </conditionalFormatting>
  <conditionalFormatting sqref="O11:O42">
    <cfRule type="cellIs" dxfId="36" priority="93" operator="equal">
      <formula>0</formula>
    </cfRule>
  </conditionalFormatting>
  <conditionalFormatting sqref="C11:C42">
    <cfRule type="expression" dxfId="35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600C0CD-F10E-41C5-BA30-6E87711DCBF1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10A59A3C-8656-4A5D-89E5-69CF1620B2D7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F2FEBEE-2107-47B0-9A2A-B3A66250AE56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19F0A30A-9A52-4396-BBD7-149ECD5CB1A6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3E330237-6022-4150-95EA-F4BFCE599529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BD744279-72A8-4F80-9A7C-D43EA92A7476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0188AA47-2610-44DE-A789-ED950A16C799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998C320B-2A92-424C-838C-1F9A7A8182DE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CD66629D-5D99-450F-870D-1E29CF0BE397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28E9674-C530-448A-84E8-CBCC9C81A6FC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E733476-1CC9-4E89-8275-30F72917B079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1B72FCDD-E155-4C0A-B038-55121D796CB3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D5411C9C-FD0A-4EB2-8B6A-9506D39D751D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ABC20B80-3EA4-43FA-8CCE-80CF354911B7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2FC0B9F5-367C-48B4-AD20-5CD44089CE3E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CA6124DE-4F9E-4987-8393-B692646F8BBF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AAC03E31-551D-496E-ACE2-C3058443960B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8156D41-5D92-4F91-9DDE-F6311BAD00FE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0C41A91A-7AF8-404A-9597-9D532EBCFD00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974E2F51-D2DF-4B6D-B68D-7AF88F87C0E7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E852FC1C-23F4-46B3-BDC2-D0F1EEB97599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8DB31E1D-9380-4CAC-927A-BC0234CF535F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127C20F0-45B9-442F-8359-21CC5C266DDC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4CCD507-7F11-4FFD-AA84-4493AB9402BA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4EA90800-DD54-4327-9F30-7930F90AAAEF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8DB23CDA-3D73-4150-9375-82070011C307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45FFC1C7-8436-4277-BA16-A33B4F3A5C69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4B7E3DDF-910F-47A1-BF13-4B5B7D693A48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065D6FC4-B72C-49FB-B9F0-AE21B3B2F6D5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2531ECB6-FC15-4768-80E9-E5FB20EF131D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3:N33"/>
  <sheetViews>
    <sheetView zoomScale="85" zoomScaleNormal="85" workbookViewId="0">
      <selection activeCell="B4" sqref="B4"/>
    </sheetView>
  </sheetViews>
  <sheetFormatPr baseColWidth="10" defaultRowHeight="15" x14ac:dyDescent="0.25"/>
  <cols>
    <col min="1" max="1" width="24.85546875" customWidth="1"/>
    <col min="2" max="14" width="12" customWidth="1"/>
  </cols>
  <sheetData>
    <row r="3" spans="1:14" ht="26.25" customHeight="1" x14ac:dyDescent="0.25">
      <c r="A3" s="84" t="s">
        <v>130</v>
      </c>
      <c r="B3" s="85" t="s">
        <v>118</v>
      </c>
      <c r="C3" s="85" t="s">
        <v>119</v>
      </c>
      <c r="D3" s="85" t="s">
        <v>120</v>
      </c>
      <c r="E3" s="85" t="s">
        <v>121</v>
      </c>
      <c r="F3" s="85" t="s">
        <v>122</v>
      </c>
      <c r="G3" s="85" t="s">
        <v>123</v>
      </c>
      <c r="H3" s="85" t="s">
        <v>124</v>
      </c>
      <c r="I3" s="85" t="s">
        <v>125</v>
      </c>
      <c r="J3" s="85" t="s">
        <v>126</v>
      </c>
      <c r="K3" s="85" t="s">
        <v>127</v>
      </c>
      <c r="L3" s="85" t="s">
        <v>156</v>
      </c>
      <c r="M3" s="85" t="s">
        <v>128</v>
      </c>
      <c r="N3" s="86" t="s">
        <v>129</v>
      </c>
    </row>
    <row r="4" spans="1:14" ht="17.25" customHeight="1" x14ac:dyDescent="0.25">
      <c r="A4" s="84" t="s">
        <v>25</v>
      </c>
      <c r="B4" s="87">
        <f>COUNTIF(JANVIER!C11:C42,"THKM-51120")</f>
        <v>1</v>
      </c>
      <c r="C4" s="87">
        <f>COUNTIF(FEVRIER!C11:C42,"THKM-51120")</f>
        <v>0</v>
      </c>
      <c r="D4" s="87">
        <f>COUNTIF(MARS!C11:C40,"THKM-51120")</f>
        <v>0</v>
      </c>
      <c r="E4" s="87">
        <f>COUNTIF(AVRIL!C11:C41,"THKM-51120")</f>
        <v>0</v>
      </c>
      <c r="F4" s="87">
        <f>COUNTIF(MAI!C11:C42,"THKM-51120")</f>
        <v>1</v>
      </c>
      <c r="G4" s="87">
        <f>COUNTIF(JUIN!C11:C42,"THKM-51120")</f>
        <v>0</v>
      </c>
      <c r="H4" s="87">
        <f>COUNTIF(JUILLET!C11:C42,"THKM-51120")</f>
        <v>0</v>
      </c>
      <c r="I4" s="87">
        <f>COUNTIF(AOUT!C11:C43,"THKM-51120")</f>
        <v>0</v>
      </c>
      <c r="J4" s="87">
        <f>COUNTIF(SEPTEMBRE!C11:C42,"THKM-51120")</f>
        <v>0</v>
      </c>
      <c r="K4" s="87">
        <f>COUNTIF(OCTOBRE!C11:C42,"THKM-51120")</f>
        <v>0</v>
      </c>
      <c r="L4" s="87">
        <f>COUNTIF(NOVEMBRE!C11:C42,"THKM-51120")</f>
        <v>1</v>
      </c>
      <c r="M4" s="87">
        <f>COUNTIF(DECEMBRE!C11:C42,"THKM-51120")</f>
        <v>0</v>
      </c>
      <c r="N4" s="88">
        <f>SUM(B4:M4)</f>
        <v>3</v>
      </c>
    </row>
    <row r="5" spans="1:14" ht="17.25" customHeight="1" x14ac:dyDescent="0.25">
      <c r="A5" s="84" t="s">
        <v>85</v>
      </c>
      <c r="B5" s="89">
        <f>COUNTIF(JANVIER!C11:C42,"THKM-51130")</f>
        <v>0</v>
      </c>
      <c r="C5" s="89">
        <f>COUNTIF(FEVRIER!C11:C42,"THKM-51130")</f>
        <v>0</v>
      </c>
      <c r="D5" s="89">
        <f>COUNTIF(MARS!C11:C40,"THKM-51130")</f>
        <v>0</v>
      </c>
      <c r="E5" s="89">
        <f>COUNTIF(AVRIL!C11:C41,"THKM-51130")</f>
        <v>0</v>
      </c>
      <c r="F5" s="89">
        <f>COUNTIF(MAI!C11:C42,"THKM-51130")</f>
        <v>0</v>
      </c>
      <c r="G5" s="89">
        <f>COUNTIF(JUIN!C11:C42,"THKM-51130")</f>
        <v>0</v>
      </c>
      <c r="H5" s="89">
        <f>COUNTIF(JUILLET!C11:C42,"THKM-51130")</f>
        <v>0</v>
      </c>
      <c r="I5" s="89">
        <f>COUNTIF(AOUT!C11:C43,"THKM-51130")</f>
        <v>0</v>
      </c>
      <c r="J5" s="89">
        <f>COUNTIF(SEPTEMBRE!C11:C42,"THKM-51130")</f>
        <v>0</v>
      </c>
      <c r="K5" s="89">
        <f>COUNTIF(OCTOBRE!C11:C42,"THKM-51130")</f>
        <v>0</v>
      </c>
      <c r="L5" s="89">
        <f>COUNTIF(NOVEMBRE!C11:C42,"THKM-51130")</f>
        <v>0</v>
      </c>
      <c r="M5" s="89">
        <f>COUNTIF(DECEMBRE!C11:C42,"THKM-51130")</f>
        <v>0</v>
      </c>
      <c r="N5" s="90">
        <f>SUM(B5:M5)</f>
        <v>0</v>
      </c>
    </row>
    <row r="6" spans="1:14" ht="17.25" customHeight="1" x14ac:dyDescent="0.25">
      <c r="A6" s="84" t="s">
        <v>51</v>
      </c>
      <c r="B6" s="89">
        <f>COUNTIF(JANVIER!C11:C42,"THKM-61120")</f>
        <v>0</v>
      </c>
      <c r="C6" s="89">
        <f>COUNTIF(FEVRIER!C11:C42,"THKM-61120")</f>
        <v>0</v>
      </c>
      <c r="D6" s="89">
        <f>COUNTIF(MARS!C11:C40,"THKM-61120")</f>
        <v>1</v>
      </c>
      <c r="E6" s="89">
        <f>COUNTIF(AVRIL!C11:C41,"THKM-61120")</f>
        <v>0</v>
      </c>
      <c r="F6" s="89">
        <f>COUNTIF(MAI!C11:C42,"THKM-61120")</f>
        <v>0</v>
      </c>
      <c r="G6" s="89">
        <f>COUNTIF(JUIN!C11:C42,"THKM-51130")</f>
        <v>0</v>
      </c>
      <c r="H6" s="89">
        <f>COUNTIF(JUILLET!C11:C42,"THKM-61120")</f>
        <v>0</v>
      </c>
      <c r="I6" s="89">
        <f>COUNTIF(AOUT!C11:C43,"THKM-61120")</f>
        <v>0</v>
      </c>
      <c r="J6" s="89">
        <f>COUNTIF(SEPTEMBRE!C11:C42,"THKM-61120")</f>
        <v>0</v>
      </c>
      <c r="K6" s="89">
        <f>COUNTIF(OCTOBRE!C11:C42,"THKM-61120")</f>
        <v>0</v>
      </c>
      <c r="L6" s="89">
        <f>COUNTIF(NOVEMBRE!C11:C42,"THKM-61120")</f>
        <v>0</v>
      </c>
      <c r="M6" s="89">
        <f>COUNTIF(DECEMBRE!C11:C42,"THKM-61120")</f>
        <v>0</v>
      </c>
      <c r="N6" s="90">
        <f t="shared" ref="N6:N33" si="0">SUM(B6:M6)</f>
        <v>1</v>
      </c>
    </row>
    <row r="7" spans="1:14" ht="17.25" customHeight="1" x14ac:dyDescent="0.25">
      <c r="A7" s="84" t="s">
        <v>22</v>
      </c>
      <c r="B7" s="89">
        <f>COUNTIF(JANVIER!C11:C42,"THKM-61330")</f>
        <v>1</v>
      </c>
      <c r="C7" s="89">
        <f>COUNTIF(FEVRIER!C11:C42,"THKM-61330")</f>
        <v>0</v>
      </c>
      <c r="D7" s="89">
        <f>COUNTIF(MARS!C11:C40,"THKM-61330")</f>
        <v>0</v>
      </c>
      <c r="E7" s="89">
        <f>COUNTIF(AVRIL!C11:C41,"THKM-61330")</f>
        <v>0</v>
      </c>
      <c r="F7" s="89">
        <f>COUNTIF(MAI!C11:C42,"THKM-61330")</f>
        <v>0</v>
      </c>
      <c r="G7" s="89">
        <f>COUNTIF(JUIN!C11:C42,"THKM-61330")</f>
        <v>0</v>
      </c>
      <c r="H7" s="89">
        <f>COUNTIF(JUILLET!C11:C42,"THKM-61330")</f>
        <v>0</v>
      </c>
      <c r="I7" s="89">
        <f>COUNTIF(AOUT!C11:C43,"THKM-61330")</f>
        <v>0</v>
      </c>
      <c r="J7" s="89">
        <f>COUNTIF(SEPTEMBRE!C11:C42,"THKM-61330")</f>
        <v>0</v>
      </c>
      <c r="K7" s="89">
        <f>COUNTIF(OCTOBRE!C11:C42,"THKM-61330")</f>
        <v>0</v>
      </c>
      <c r="L7" s="89">
        <f>COUNTIF(NOVEMBRE!C11:C42,"THKM-61330")</f>
        <v>0</v>
      </c>
      <c r="M7" s="89">
        <f>COUNTIF(DECEMBRE!C11:C42,"THKM-61330")</f>
        <v>0</v>
      </c>
      <c r="N7" s="90">
        <f t="shared" si="0"/>
        <v>1</v>
      </c>
    </row>
    <row r="8" spans="1:14" ht="17.25" customHeight="1" x14ac:dyDescent="0.25">
      <c r="A8" s="84" t="s">
        <v>36</v>
      </c>
      <c r="B8" s="89">
        <f>COUNTIF(JANVIER!C11:C42,"THKM-61520")</f>
        <v>0</v>
      </c>
      <c r="C8" s="89">
        <f>COUNTIF(FEVRIER!C11:C42,"THKM-61520")</f>
        <v>1</v>
      </c>
      <c r="D8" s="89">
        <f>COUNTIF(MARS!C11:C40,"THKM-51130")</f>
        <v>0</v>
      </c>
      <c r="E8" s="89">
        <f>COUNTIF(AVRIL!C11:C41,"THKM-51130")</f>
        <v>0</v>
      </c>
      <c r="F8" s="89">
        <f>COUNTIF(MAI!C11:C42,"THKM-51130")</f>
        <v>0</v>
      </c>
      <c r="G8" s="89">
        <f>COUNTIF(JUIN!C11:C42,"THKM-51130")</f>
        <v>0</v>
      </c>
      <c r="H8" s="89">
        <f>COUNTIF(JUILLET!C11:C42,"THKM-51130")</f>
        <v>0</v>
      </c>
      <c r="I8" s="89">
        <f>COUNTIF(AOUT!C11:C43,"THKM-51130")</f>
        <v>0</v>
      </c>
      <c r="J8" s="89">
        <f>COUNTIF(SEPTEMBRE!C11:C42,"THKM-51130")</f>
        <v>0</v>
      </c>
      <c r="K8" s="89">
        <f>COUNTIF(OCTOBRE!C11:C42,"THKM-51130")</f>
        <v>0</v>
      </c>
      <c r="L8" s="89">
        <f>COUNTIF(NOVEMBRE!C11:C42,"THKM-51130")</f>
        <v>0</v>
      </c>
      <c r="M8" s="89">
        <f>COUNTIF(DECEMBRE!C11:C42,"THKM-51130")</f>
        <v>0</v>
      </c>
      <c r="N8" s="90">
        <f t="shared" si="0"/>
        <v>1</v>
      </c>
    </row>
    <row r="9" spans="1:14" ht="17.25" customHeight="1" x14ac:dyDescent="0.25">
      <c r="A9" s="84" t="s">
        <v>86</v>
      </c>
      <c r="B9" s="89">
        <f>COUNTIF(JANVIER!C11:C42,"THKE-62110")</f>
        <v>0</v>
      </c>
      <c r="C9" s="89">
        <f>COUNTIF(FEVRIER!C11:C42,"THKE-62110")</f>
        <v>0</v>
      </c>
      <c r="D9" s="89">
        <f>COUNTIF(MARS!C11:C40,"THKE-62110")</f>
        <v>0</v>
      </c>
      <c r="E9" s="89">
        <f>COUNTIF(AVRIL!C11:C41,"THKE-62110")</f>
        <v>0</v>
      </c>
      <c r="F9" s="89">
        <f>COUNTIF(MAI!C11:C42,"THKE-62110")</f>
        <v>0</v>
      </c>
      <c r="G9" s="89">
        <f>COUNTIF(JUIN!C11:C42,"THKE-62110")</f>
        <v>0</v>
      </c>
      <c r="H9" s="89">
        <f>COUNTIF(JUILLET!C11:C42,"THKE-62110")</f>
        <v>1</v>
      </c>
      <c r="I9" s="89">
        <f>COUNTIF(AOUT!C11:C43,"THKE-62110")</f>
        <v>0</v>
      </c>
      <c r="J9" s="89">
        <f>COUNTIF(SEPTEMBRE!C11:C42,"THKE-62110")</f>
        <v>0</v>
      </c>
      <c r="K9" s="89">
        <f>COUNTIF(OCTOBRE!C11:C42,"THKE-62110")</f>
        <v>0</v>
      </c>
      <c r="L9" s="89">
        <f>COUNTIF(NOVEMBRE!C11:C42,"THKE-62110")</f>
        <v>1</v>
      </c>
      <c r="M9" s="89">
        <f>COUNTIF(DECEMBRE!C11:C42,"THKE-62110")</f>
        <v>0</v>
      </c>
      <c r="N9" s="90">
        <f t="shared" si="0"/>
        <v>2</v>
      </c>
    </row>
    <row r="10" spans="1:14" ht="17.25" customHeight="1" x14ac:dyDescent="0.25">
      <c r="A10" s="84" t="s">
        <v>87</v>
      </c>
      <c r="B10" s="89">
        <f>COUNTIF(JANVIER!C11:C42,"THKE-62710")</f>
        <v>0</v>
      </c>
      <c r="C10" s="89">
        <f>COUNTIF(FEVRIER!C11:C42,"THKE-62710")</f>
        <v>0</v>
      </c>
      <c r="D10" s="89">
        <f>COUNTIF(MARS!C11:C40,"THKE-62710")</f>
        <v>0</v>
      </c>
      <c r="E10" s="89">
        <f>COUNTIF(AVRIL!C11:C41,"THKE-62710")</f>
        <v>0</v>
      </c>
      <c r="F10" s="89">
        <f>COUNTIF(MAI!C11:C42,"THKE-62710")</f>
        <v>0</v>
      </c>
      <c r="G10" s="89">
        <f>COUNTIF(JUIN!C11:C42,"THKE-62710")</f>
        <v>0</v>
      </c>
      <c r="H10" s="89">
        <f>COUNTIF(JUILLET!C11:C42,"THKE-62710")</f>
        <v>0</v>
      </c>
      <c r="I10" s="89">
        <f>COUNTIF(AOUT!C11:C43,"THKE-62710")</f>
        <v>0</v>
      </c>
      <c r="J10" s="89">
        <f>COUNTIF(SEPTEMBRE!C11:C42,"THKE-62710")</f>
        <v>0</v>
      </c>
      <c r="K10" s="89">
        <f>COUNTIF(OCTOBRE!C11:C42,"THKE-62710")</f>
        <v>0</v>
      </c>
      <c r="L10" s="89">
        <f>COUNTIF(NOVEMBRE!C11:C42,"THKE-62710")</f>
        <v>0</v>
      </c>
      <c r="M10" s="89">
        <f>COUNTIF(DECEMBRE!C11:C42,"THKE-62710")</f>
        <v>0</v>
      </c>
      <c r="N10" s="90">
        <f t="shared" si="0"/>
        <v>0</v>
      </c>
    </row>
    <row r="11" spans="1:14" ht="17.25" customHeight="1" x14ac:dyDescent="0.25">
      <c r="A11" s="84" t="s">
        <v>88</v>
      </c>
      <c r="B11" s="89">
        <f>COUNTIF(JANVIER!C11:C42,"THKE-81710")</f>
        <v>0</v>
      </c>
      <c r="C11" s="89">
        <f>COUNTIF(FEVRIER!C11:C42,"THKE-81710")</f>
        <v>0</v>
      </c>
      <c r="D11" s="89">
        <f>COUNTIF(MARS!C11:C40,"THKE-81710")</f>
        <v>0</v>
      </c>
      <c r="E11" s="89">
        <f>COUNTIF(AVRIL!C11:C41,"THKE-81710")</f>
        <v>0</v>
      </c>
      <c r="F11" s="89">
        <f>COUNTIF(MAI!C11:C42,"THKE-81710")</f>
        <v>0</v>
      </c>
      <c r="G11" s="89">
        <f>COUNTIF(JUIN!C11:C42,"THKE-81710")</f>
        <v>0</v>
      </c>
      <c r="H11" s="89">
        <f>COUNTIF(JUILLET!C11:C42,"THKE-81710")</f>
        <v>0</v>
      </c>
      <c r="I11" s="89">
        <f>COUNTIF(AOUT!C11:C43,"THKE-81710")</f>
        <v>0</v>
      </c>
      <c r="J11" s="89">
        <f>COUNTIF(SEPTEMBRE!C11:C42,"THKE-81710")</f>
        <v>0</v>
      </c>
      <c r="K11" s="89">
        <f>COUNTIF(OCTOBRE!C11:C42,"THKE-81710")</f>
        <v>0</v>
      </c>
      <c r="L11" s="89">
        <f>COUNTIF(NOVEMBRE!C11:C42,"THKE-81710")</f>
        <v>0</v>
      </c>
      <c r="M11" s="89">
        <f>COUNTIF(DECEMBRE!C11:C42,"THKE-81710")</f>
        <v>0</v>
      </c>
      <c r="N11" s="90">
        <f t="shared" si="0"/>
        <v>0</v>
      </c>
    </row>
    <row r="12" spans="1:14" ht="17.25" customHeight="1" x14ac:dyDescent="0.25">
      <c r="A12" s="84" t="s">
        <v>89</v>
      </c>
      <c r="B12" s="89">
        <f>COUNTIF(JANVIER!C11:C42,"THKE-81210")</f>
        <v>0</v>
      </c>
      <c r="C12" s="89">
        <f>COUNTIF(FEVRIER!C11:C42,"THKE-81210")</f>
        <v>0</v>
      </c>
      <c r="D12" s="89">
        <f>COUNTIF(MARS!C11:C40,"THKE-81210")</f>
        <v>0</v>
      </c>
      <c r="E12" s="89">
        <f>COUNTIF(AVRIL!C11:C41,"THKE-81210")</f>
        <v>0</v>
      </c>
      <c r="F12" s="89">
        <f>COUNTIF(MAI!C11:C42,"THKE-81210")</f>
        <v>0</v>
      </c>
      <c r="G12" s="89">
        <f>COUNTIF(JUIN!C11:C42,"THKE-81210")</f>
        <v>0</v>
      </c>
      <c r="H12" s="89">
        <f>COUNTIF(JUILLET!C11:C42,"THKE-81210")</f>
        <v>0</v>
      </c>
      <c r="I12" s="89">
        <f>COUNTIF(AOUT!C11:C43,"THKE-81210")</f>
        <v>0</v>
      </c>
      <c r="J12" s="89">
        <f>COUNTIF(SEPTEMBRE!C11:C42,"THKE-81210")</f>
        <v>0</v>
      </c>
      <c r="K12" s="89">
        <f>COUNTIF(OCTOBRE!C11:C42,"THKE-81210")</f>
        <v>0</v>
      </c>
      <c r="L12" s="89">
        <f>COUNTIF(NOVEMBRE!C11:C42,"THKE-81210")</f>
        <v>0</v>
      </c>
      <c r="M12" s="89">
        <f>COUNTIF(DECEMBRE!C11:C42,"THKE-81210")</f>
        <v>0</v>
      </c>
      <c r="N12" s="90">
        <f t="shared" si="0"/>
        <v>0</v>
      </c>
    </row>
    <row r="13" spans="1:14" ht="17.25" customHeight="1" x14ac:dyDescent="0.25">
      <c r="A13" s="84" t="s">
        <v>90</v>
      </c>
      <c r="B13" s="89">
        <f>COUNTIF(JANVIER!C11:C42,"THKE-81220")</f>
        <v>0</v>
      </c>
      <c r="C13" s="89">
        <f>COUNTIF(FEVRIER!C11:C42,"THKE-81220")</f>
        <v>0</v>
      </c>
      <c r="D13" s="89">
        <f>COUNTIF(MARS!C11:C40,"THKE-81220")</f>
        <v>0</v>
      </c>
      <c r="E13" s="89">
        <f>COUNTIF(AVRIL!C11:C41,"THKE-81220")</f>
        <v>0</v>
      </c>
      <c r="F13" s="89">
        <f>COUNTIF(MAI!C11:C42,"THKE-81220")</f>
        <v>0</v>
      </c>
      <c r="G13" s="89">
        <f>COUNTIF(JUIN!C11:C42,"THKE-81220")</f>
        <v>0</v>
      </c>
      <c r="H13" s="89">
        <f>COUNTIF(JUILLET!C11:C42,"THKE-81220")</f>
        <v>0</v>
      </c>
      <c r="I13" s="89">
        <f>COUNTIF(AOUT!C11:C43,"THKE-81220")</f>
        <v>0</v>
      </c>
      <c r="J13" s="89">
        <f>COUNTIF(SEPTEMBRE!C11:C42,"THKE-81220")</f>
        <v>0</v>
      </c>
      <c r="K13" s="89">
        <f>COUNTIF(OCTOBRE!C11:C42,"THKE-81220")</f>
        <v>0</v>
      </c>
      <c r="L13" s="89">
        <f>COUNTIF(NOVEMBRE!C11:C42,"THKE-81220")</f>
        <v>0</v>
      </c>
      <c r="M13" s="89">
        <f>COUNTIF(DECEMBRE!C11:C42,"THKE-81220")</f>
        <v>0</v>
      </c>
      <c r="N13" s="90">
        <f t="shared" si="0"/>
        <v>0</v>
      </c>
    </row>
    <row r="14" spans="1:14" ht="17.25" customHeight="1" x14ac:dyDescent="0.25">
      <c r="A14" s="84" t="s">
        <v>91</v>
      </c>
      <c r="B14" s="89">
        <f>COUNTIF(JANVIER!C11:C42,"THKE-82200")</f>
        <v>0</v>
      </c>
      <c r="C14" s="89">
        <f>COUNTIF(FEVRIER!C11:C42,"THKE-82200")</f>
        <v>0</v>
      </c>
      <c r="D14" s="89">
        <f>COUNTIF(MARS!C11:C40,"THKE-82200")</f>
        <v>0</v>
      </c>
      <c r="E14" s="89">
        <f>COUNTIF(AVRIL!C11:C41,"THKE-82200")</f>
        <v>0</v>
      </c>
      <c r="F14" s="89">
        <f>COUNTIF(MAI!C11:C42,"THKE-82200")</f>
        <v>0</v>
      </c>
      <c r="G14" s="89">
        <f>COUNTIF(JUIN!C11:C42,"THKE-82200")</f>
        <v>0</v>
      </c>
      <c r="H14" s="89">
        <f>COUNTIF(JUILLET!C11:C42,"THKE-82200")</f>
        <v>0</v>
      </c>
      <c r="I14" s="89">
        <f>COUNTIF(AOUT!C11:C43,"THKE-82200")</f>
        <v>0</v>
      </c>
      <c r="J14" s="89">
        <f>COUNTIF(SEPTEMBRE!C11:C42,"THKE-82200")</f>
        <v>0</v>
      </c>
      <c r="K14" s="89">
        <f>COUNTIF(OCTOBRE!C11:C42,"THKE-82200")</f>
        <v>0</v>
      </c>
      <c r="L14" s="89">
        <f>COUNTIF(NOVEMBRE!C11:C42,"THKE-82200")</f>
        <v>0</v>
      </c>
      <c r="M14" s="89">
        <f>COUNTIF(DECEMBRE!C11:C42,"THKE-82200")</f>
        <v>0</v>
      </c>
      <c r="N14" s="90">
        <f t="shared" si="0"/>
        <v>0</v>
      </c>
    </row>
    <row r="15" spans="1:14" ht="17.25" customHeight="1" x14ac:dyDescent="0.25">
      <c r="A15" s="84" t="s">
        <v>92</v>
      </c>
      <c r="B15" s="89">
        <f>COUNTIF(JANVIER!C11:C42,"THKE-82210")</f>
        <v>0</v>
      </c>
      <c r="C15" s="89">
        <f>COUNTIF(FEVRIER!C11:C42,"THKE-82210")</f>
        <v>0</v>
      </c>
      <c r="D15" s="89">
        <f>COUNTIF(MARS!C11:C40,"THKE-82210")</f>
        <v>0</v>
      </c>
      <c r="E15" s="89">
        <f>COUNTIF(AVRIL!C11:C41,"THKE-82210")</f>
        <v>0</v>
      </c>
      <c r="F15" s="89">
        <f>COUNTIF(MAI!C11:C42,"THKE-82210")</f>
        <v>0</v>
      </c>
      <c r="G15" s="89">
        <f>COUNTIF(JUIN!C11:C42,"THKE-82210")</f>
        <v>1</v>
      </c>
      <c r="H15" s="89">
        <f>COUNTIF(JUILLET!C11:C42,"THKE-82210")</f>
        <v>0</v>
      </c>
      <c r="I15" s="89">
        <f>COUNTIF(AOUT!C11:C43,"THKE-82210")</f>
        <v>0</v>
      </c>
      <c r="J15" s="89">
        <f>COUNTIF(SEPTEMBRE!C11:C42,"THKE-82210")</f>
        <v>0</v>
      </c>
      <c r="K15" s="89">
        <f>COUNTIF(OCTOBRE!C11:C42,"THKE-82210")</f>
        <v>0</v>
      </c>
      <c r="L15" s="89">
        <f>COUNTIF(NOVEMBRE!C11:C42,"THKE-82210")</f>
        <v>0</v>
      </c>
      <c r="M15" s="89">
        <f>COUNTIF(DECEMBRE!C11:C42,"THKE-82210")</f>
        <v>0</v>
      </c>
      <c r="N15" s="90">
        <f t="shared" si="0"/>
        <v>1</v>
      </c>
    </row>
    <row r="16" spans="1:14" ht="17.25" customHeight="1" x14ac:dyDescent="0.25">
      <c r="A16" s="84" t="s">
        <v>93</v>
      </c>
      <c r="B16" s="89">
        <f>COUNTIF(JANVIER!C11:C42,"THKO-12020")</f>
        <v>0</v>
      </c>
      <c r="C16" s="89">
        <f>COUNTIF(FEVRIER!C11:C42,"THKO-12020")</f>
        <v>0</v>
      </c>
      <c r="D16" s="89">
        <f>COUNTIF(MARS!C11:C40,"THKO-12020")</f>
        <v>0</v>
      </c>
      <c r="E16" s="89">
        <f>COUNTIF(AVRIL!C11:C41,"THKO-12020")</f>
        <v>0</v>
      </c>
      <c r="F16" s="89">
        <f>COUNTIF(MAI!C11:C42,"THKO-12020")</f>
        <v>0</v>
      </c>
      <c r="G16" s="89">
        <f>COUNTIF(JUIN!C11:C42,"THKO-12020")</f>
        <v>0</v>
      </c>
      <c r="H16" s="89">
        <f>COUNTIF(JUILLET!C11:C42,"THKO-12020")</f>
        <v>0</v>
      </c>
      <c r="I16" s="89">
        <f>COUNTIF(AOUT!C11:C43,"THKO-12020")</f>
        <v>0</v>
      </c>
      <c r="J16" s="89">
        <f>COUNTIF(SEPTEMBRE!C11:C42,"THKO-12020")</f>
        <v>0</v>
      </c>
      <c r="K16" s="89">
        <f>COUNTIF(OCTOBRE!C11:C42,"THKO-12020")</f>
        <v>0</v>
      </c>
      <c r="L16" s="89">
        <f>COUNTIF(NOVEMBRE!C11:C42,"THKO-12020")</f>
        <v>0</v>
      </c>
      <c r="M16" s="89">
        <f>COUNTIF(DECEMBRE!C11:C42,"THKO-12020")</f>
        <v>0</v>
      </c>
      <c r="N16" s="90">
        <f t="shared" si="0"/>
        <v>0</v>
      </c>
    </row>
    <row r="17" spans="1:14" ht="17.25" customHeight="1" x14ac:dyDescent="0.25">
      <c r="A17" s="84" t="s">
        <v>94</v>
      </c>
      <c r="B17" s="89">
        <f>COUNTIF(JANVIER!C11:C42,"THKO-31030")</f>
        <v>0</v>
      </c>
      <c r="C17" s="89">
        <f>COUNTIF(FEVRIER!C11:C42,"THKO-31030")</f>
        <v>0</v>
      </c>
      <c r="D17" s="89">
        <f>COUNTIF(MARS!C11:C40,"THKO-31030")</f>
        <v>0</v>
      </c>
      <c r="E17" s="89">
        <f>COUNTIF(AVRIL!C11:C41,"THKO-31030")</f>
        <v>0</v>
      </c>
      <c r="F17" s="89">
        <f>COUNTIF(MAI!C11:C42,"THKO-31030")</f>
        <v>0</v>
      </c>
      <c r="G17" s="89">
        <f>COUNTIF(JUIN!C11:C42,"THKO-31030")</f>
        <v>0</v>
      </c>
      <c r="H17" s="89">
        <f>COUNTIF(JUILLET!C11:C42,"THKO-31030")</f>
        <v>0</v>
      </c>
      <c r="I17" s="89">
        <f>COUNTIF(AOUT!C11:C43,"THKO-31030")</f>
        <v>0</v>
      </c>
      <c r="J17" s="89">
        <f>COUNTIF(SEPTEMBRE!C11:C42,"THKO-31030")</f>
        <v>0</v>
      </c>
      <c r="K17" s="89">
        <f>COUNTIF(OCTOBRE!C11:C42,"THKO-31030")</f>
        <v>0</v>
      </c>
      <c r="L17" s="89">
        <f>COUNTIF(NOVEMBRE!C11:C42,"THKO-31030")</f>
        <v>0</v>
      </c>
      <c r="M17" s="89">
        <f>COUNTIF(DECEMBRE!C11:C42,"THKO-31030")</f>
        <v>0</v>
      </c>
      <c r="N17" s="90">
        <f t="shared" si="0"/>
        <v>0</v>
      </c>
    </row>
    <row r="18" spans="1:14" ht="17.25" customHeight="1" x14ac:dyDescent="0.25">
      <c r="A18" s="84" t="s">
        <v>95</v>
      </c>
      <c r="B18" s="89">
        <f>COUNTIF(JANVIER!C11:C42,"THK2-42040")</f>
        <v>0</v>
      </c>
      <c r="C18" s="89">
        <f>COUNTIF(FEVRIER!C11:C42,"THK2-42040")</f>
        <v>0</v>
      </c>
      <c r="D18" s="89">
        <f>COUNTIF(MARS!C11:C40,"THK2-42040")</f>
        <v>0</v>
      </c>
      <c r="E18" s="89">
        <f>COUNTIF(AVRIL!C11:C41,"THK2-42040")</f>
        <v>0</v>
      </c>
      <c r="F18" s="89">
        <f>COUNTIF(MAI!C11:C42,"THK2-42040")</f>
        <v>0</v>
      </c>
      <c r="G18" s="89">
        <f>COUNTIF(JUIN!C11:C42,"THK2-42040")</f>
        <v>0</v>
      </c>
      <c r="H18" s="89">
        <f>COUNTIF(JUILLET!C11:C42,"THK2-42040")</f>
        <v>0</v>
      </c>
      <c r="I18" s="89">
        <f>COUNTIF(AOUT!C11:C43,"THK2-42040")</f>
        <v>0</v>
      </c>
      <c r="J18" s="89">
        <f>COUNTIF(SEPTEMBRE!C11:C42,"THK2-42040")</f>
        <v>0</v>
      </c>
      <c r="K18" s="89">
        <f>COUNTIF(OCTOBRE!C11:C42,"THK2-42040")</f>
        <v>0</v>
      </c>
      <c r="L18" s="89">
        <f>COUNTIF(NOVEMBRE!C11:C42,"THK2-42040")</f>
        <v>0</v>
      </c>
      <c r="M18" s="89">
        <f>COUNTIF(DECEMBRE!C11:C42,"THK2-42040")</f>
        <v>0</v>
      </c>
      <c r="N18" s="90">
        <f t="shared" si="0"/>
        <v>0</v>
      </c>
    </row>
    <row r="19" spans="1:14" ht="17.25" customHeight="1" x14ac:dyDescent="0.25">
      <c r="A19" s="84" t="s">
        <v>96</v>
      </c>
      <c r="B19" s="89">
        <f>COUNTIF(JANVIER!C11:C42,"THK2-43040")</f>
        <v>0</v>
      </c>
      <c r="C19" s="89">
        <f>COUNTIF(FEVRIER!C11:C42,"THK2-43040")</f>
        <v>0</v>
      </c>
      <c r="D19" s="89">
        <f>COUNTIF(MARS!C11:C40,"THK2-43040")</f>
        <v>0</v>
      </c>
      <c r="E19" s="89">
        <f>COUNTIF(AVRIL!C11:C41,"THK2-43040")</f>
        <v>0</v>
      </c>
      <c r="F19" s="89">
        <f>COUNTIF(MAI!C11:C42,"THK2-43040")</f>
        <v>0</v>
      </c>
      <c r="G19" s="89">
        <f>COUNTIF(JUIN!C11:C42,"THK2-43040")</f>
        <v>0</v>
      </c>
      <c r="H19" s="89">
        <f>COUNTIF(JUILLET!C11:C42,"THK2-43040")</f>
        <v>0</v>
      </c>
      <c r="I19" s="89">
        <f>COUNTIF(AOUT!C11:C43,"THK2-43040")</f>
        <v>0</v>
      </c>
      <c r="J19" s="89">
        <f>COUNTIF(SEPTEMBRE!C11:C42,"THK2-43040")</f>
        <v>0</v>
      </c>
      <c r="K19" s="89">
        <f>COUNTIF(OCTOBRE!C11:C42,"THK2-43040")</f>
        <v>0</v>
      </c>
      <c r="L19" s="89">
        <f>COUNTIF(NOVEMBRE!C11:C42,"THK2-43040")</f>
        <v>0</v>
      </c>
      <c r="M19" s="89">
        <f>COUNTIF(DECEMBRE!C11:C42,"THK2-43040")</f>
        <v>0</v>
      </c>
      <c r="N19" s="90">
        <f t="shared" si="0"/>
        <v>0</v>
      </c>
    </row>
    <row r="20" spans="1:14" ht="17.25" customHeight="1" x14ac:dyDescent="0.25">
      <c r="A20" s="84" t="s">
        <v>97</v>
      </c>
      <c r="B20" s="89">
        <f>COUNTIF(JANVIER!C11:C42,"THK2-43050")</f>
        <v>0</v>
      </c>
      <c r="C20" s="89">
        <f>COUNTIF(FEVRIER!C11:C42,"THK2-43050")</f>
        <v>0</v>
      </c>
      <c r="D20" s="89">
        <f>COUNTIF(MARS!C11:C40,"THK2-43050")</f>
        <v>0</v>
      </c>
      <c r="E20" s="89">
        <f>COUNTIF(AVRIL!C11:C41,"THK2-43050")</f>
        <v>0</v>
      </c>
      <c r="F20" s="89">
        <f>COUNTIF(MAI!C11:C42,"THK2-43050")</f>
        <v>0</v>
      </c>
      <c r="G20" s="89">
        <f>COUNTIF(JUIN!C11:C42,"THK2-43050")</f>
        <v>0</v>
      </c>
      <c r="H20" s="89">
        <f>COUNTIF(JUILLET!C11:C42,"THK2-43050")</f>
        <v>0</v>
      </c>
      <c r="I20" s="89">
        <f>COUNTIF(AOUT!C11:C43,"THK2-43050")</f>
        <v>0</v>
      </c>
      <c r="J20" s="89">
        <f>COUNTIF(SEPTEMBRE!C11:C42,"THK2-43050")</f>
        <v>0</v>
      </c>
      <c r="K20" s="89">
        <f>COUNTIF(OCTOBRE!C11:C42,"THK2-43050")</f>
        <v>0</v>
      </c>
      <c r="L20" s="89">
        <f>COUNTIF(NOVEMBRE!C11:C42,"THK2-43050")</f>
        <v>0</v>
      </c>
      <c r="M20" s="89">
        <f>COUNTIF(DECEMBRE!C11:C42,"THK2-43050")</f>
        <v>0</v>
      </c>
      <c r="N20" s="90">
        <f t="shared" si="0"/>
        <v>0</v>
      </c>
    </row>
    <row r="21" spans="1:14" ht="17.25" customHeight="1" x14ac:dyDescent="0.25">
      <c r="A21" s="84" t="s">
        <v>98</v>
      </c>
      <c r="B21" s="89">
        <f>COUNTIF(JANVIER!C11:C42,"THBC-11560")</f>
        <v>0</v>
      </c>
      <c r="C21" s="89">
        <f>COUNTIF(FEVRIER!C11:C42,"THBC-11560")</f>
        <v>0</v>
      </c>
      <c r="D21" s="89">
        <f>COUNTIF(MARS!C11:C40,"THBC-11560")</f>
        <v>0</v>
      </c>
      <c r="E21" s="89">
        <f>COUNTIF(AVRIL!C11:C41,"THBC-11560")</f>
        <v>0</v>
      </c>
      <c r="F21" s="89">
        <f>COUNTIF(MAI!C11:C42,"THBC-11560")</f>
        <v>0</v>
      </c>
      <c r="G21" s="89">
        <f>COUNTIF(JUIN!C11:C42,"THBC-11560")</f>
        <v>0</v>
      </c>
      <c r="H21" s="89">
        <f>COUNTIF(JUILLET!C11:C42,"THBC-11560")</f>
        <v>0</v>
      </c>
      <c r="I21" s="89">
        <f>COUNTIF(AOUT!C11:C43,"THBC-11560")</f>
        <v>0</v>
      </c>
      <c r="J21" s="89">
        <f>COUNTIF(SEPTEMBRE!C11:C42,"THBC-11560")</f>
        <v>0</v>
      </c>
      <c r="K21" s="89">
        <f>COUNTIF(OCTOBRE!C11:C42,"THBC-11560")</f>
        <v>0</v>
      </c>
      <c r="L21" s="89">
        <f>COUNTIF(NOVEMBRE!C11:C42,"THBC-11560")</f>
        <v>1</v>
      </c>
      <c r="M21" s="89">
        <f>COUNTIF(DECEMBRE!C11:C42,"THBC-11560")</f>
        <v>0</v>
      </c>
      <c r="N21" s="90">
        <f t="shared" si="0"/>
        <v>1</v>
      </c>
    </row>
    <row r="22" spans="1:14" ht="17.25" customHeight="1" x14ac:dyDescent="0.25">
      <c r="A22" s="84" t="s">
        <v>99</v>
      </c>
      <c r="B22" s="89">
        <f>COUNTIF(JANVIER!C11:C42,"THBC-34010")</f>
        <v>0</v>
      </c>
      <c r="C22" s="89">
        <f>COUNTIF(FEVRIER!C11:C42,"THBC-34010")</f>
        <v>0</v>
      </c>
      <c r="D22" s="89">
        <f>COUNTIF(MARS!C11:C40,"THBC-34010")</f>
        <v>0</v>
      </c>
      <c r="E22" s="89">
        <f>COUNTIF(AVRIL!C11:C41,"THBC-34010")</f>
        <v>0</v>
      </c>
      <c r="F22" s="89">
        <f>COUNTIF(MAI!C11:C42,"THBC-34010")</f>
        <v>0</v>
      </c>
      <c r="G22" s="89">
        <f>COUNTIF(JUIN!C11:C42,"THBC-34010")</f>
        <v>0</v>
      </c>
      <c r="H22" s="89">
        <f>COUNTIF(JUILLET!C11:C42,"THBC-34010")</f>
        <v>0</v>
      </c>
      <c r="I22" s="89">
        <f>COUNTIF(AOUT!C11:C43,"THBC-34010")</f>
        <v>0</v>
      </c>
      <c r="J22" s="89">
        <f>COUNTIF(SEPTEMBRE!C11:C42,"THBC-34010")</f>
        <v>0</v>
      </c>
      <c r="K22" s="89">
        <f>COUNTIF(OCTOBRE!C11:C42,"THBC-34010")</f>
        <v>0</v>
      </c>
      <c r="L22" s="89">
        <f>COUNTIF(NOVEMBRE!C11:C42,"THBC-34010")</f>
        <v>0</v>
      </c>
      <c r="M22" s="89">
        <f>COUNTIF(DECEMBRE!C11:C42,"THBC-34010")</f>
        <v>0</v>
      </c>
      <c r="N22" s="90">
        <f t="shared" si="0"/>
        <v>0</v>
      </c>
    </row>
    <row r="23" spans="1:14" ht="17.25" customHeight="1" x14ac:dyDescent="0.25">
      <c r="A23" s="84" t="s">
        <v>100</v>
      </c>
      <c r="B23" s="89">
        <f>COUNTIF(JANVIER!C11:C42,"THJV-92510")</f>
        <v>0</v>
      </c>
      <c r="C23" s="89">
        <f>COUNTIF(FEVRIER!C11:C42,"THJV-92510")</f>
        <v>0</v>
      </c>
      <c r="D23" s="89">
        <f>COUNTIF(MARS!C11:C40,"THJV-92510")</f>
        <v>0</v>
      </c>
      <c r="E23" s="89">
        <f>COUNTIF(AVRIL!C11:C41,"THJV-92510")</f>
        <v>0</v>
      </c>
      <c r="F23" s="89">
        <f>COUNTIF(MAI!C11:C42,"THJV-92510")</f>
        <v>0</v>
      </c>
      <c r="G23" s="89">
        <f>COUNTIF(JUIN!C11:C42,"THJV-92510")</f>
        <v>0</v>
      </c>
      <c r="H23" s="89">
        <f>COUNTIF(JUILLET!C11:C42,"THJV-92510")</f>
        <v>0</v>
      </c>
      <c r="I23" s="89">
        <f>COUNTIF(AOUT!C11:C43,"THJV-92510")</f>
        <v>0</v>
      </c>
      <c r="J23" s="89">
        <f>COUNTIF(SEPTEMBRE!C11:C42,"THJV-92510")</f>
        <v>0</v>
      </c>
      <c r="K23" s="89">
        <f>COUNTIF(OCTOBRE!C11:C42,"THJV-92510")</f>
        <v>0</v>
      </c>
      <c r="L23" s="89">
        <f>COUNTIF(NOVEMBRE!C11:C42,"THJV-92510")</f>
        <v>0</v>
      </c>
      <c r="M23" s="89">
        <f>COUNTIF(DECEMBRE!C11:C42,"THJV-92510")</f>
        <v>0</v>
      </c>
      <c r="N23" s="90">
        <f t="shared" si="0"/>
        <v>0</v>
      </c>
    </row>
    <row r="24" spans="1:14" ht="17.25" customHeight="1" x14ac:dyDescent="0.25">
      <c r="A24" s="84" t="s">
        <v>101</v>
      </c>
      <c r="B24" s="89">
        <f>COUNTIF(JANVIER!C11:C42,"THJV-92520")</f>
        <v>0</v>
      </c>
      <c r="C24" s="89">
        <f>COUNTIF(FEVRIER!C11:C42,"THJV-92520")</f>
        <v>0</v>
      </c>
      <c r="D24" s="89">
        <f>COUNTIF(MARS!C11:C40,"THJV-92520")</f>
        <v>0</v>
      </c>
      <c r="E24" s="89">
        <f>COUNTIF(AVRIL!C11:C41,"THJV-92520")</f>
        <v>0</v>
      </c>
      <c r="F24" s="89">
        <f>COUNTIF(MAI!C11:C42,"THJV-92520")</f>
        <v>0</v>
      </c>
      <c r="G24" s="89">
        <f>COUNTIF(JUIN!C11:C42,"THJV-92520")</f>
        <v>0</v>
      </c>
      <c r="H24" s="89">
        <f>COUNTIF(JUILLET!C11:C42,"THJV-92520")</f>
        <v>0</v>
      </c>
      <c r="I24" s="89">
        <f>COUNTIF(AOUT!C11:C43,"THJV-92520")</f>
        <v>0</v>
      </c>
      <c r="J24" s="89">
        <f>COUNTIF(SEPTEMBRE!C11:C42,"THJV-92520")</f>
        <v>0</v>
      </c>
      <c r="K24" s="89">
        <f>COUNTIF(OCTOBRE!C11:C42,"THJV-92520")</f>
        <v>0</v>
      </c>
      <c r="L24" s="89">
        <f>COUNTIF(NOVEMBRE!C11:C42,"THJV-92520")</f>
        <v>0</v>
      </c>
      <c r="M24" s="89">
        <f>COUNTIF(DECEMBRE!C11:C42,"THJV-92520")</f>
        <v>0</v>
      </c>
      <c r="N24" s="90">
        <f t="shared" si="0"/>
        <v>0</v>
      </c>
    </row>
    <row r="25" spans="1:14" ht="17.25" customHeight="1" x14ac:dyDescent="0.25">
      <c r="A25" s="84" t="s">
        <v>23</v>
      </c>
      <c r="B25" s="89">
        <f>COUNTIF(JANVIER!C11:C42,"THKD-41400")</f>
        <v>1</v>
      </c>
      <c r="C25" s="89">
        <f>COUNTIF(FEVRIER!C11:C42,"THKD-41400")</f>
        <v>0</v>
      </c>
      <c r="D25" s="89">
        <f>COUNTIF(MARS!C11:C40,"THKD-41400")</f>
        <v>0</v>
      </c>
      <c r="E25" s="89">
        <f>COUNTIF(AVRIL!C11:C41,"THKD-41400")</f>
        <v>0</v>
      </c>
      <c r="F25" s="89">
        <f>COUNTIF(MAI!C11:C42,"THKD-41400")</f>
        <v>0</v>
      </c>
      <c r="G25" s="89">
        <f>COUNTIF(JUIN!C11:C42,"THKD-41400")</f>
        <v>0</v>
      </c>
      <c r="H25" s="89">
        <f>COUNTIF(JUILLET!C11:C42,"THKD-41400")</f>
        <v>0</v>
      </c>
      <c r="I25" s="89">
        <f>COUNTIF(AOUT!C11:C43,"THKD-41400")</f>
        <v>0</v>
      </c>
      <c r="J25" s="89">
        <f>COUNTIF(SEPTEMBRE!C11:C42,"THKD-41400")</f>
        <v>0</v>
      </c>
      <c r="K25" s="89">
        <f>COUNTIF(OCTOBRE!C11:C42,"THKD-41400")</f>
        <v>0</v>
      </c>
      <c r="L25" s="89">
        <f>COUNTIF(NOVEMBRE!C11:C42,"THKD-41400")</f>
        <v>0</v>
      </c>
      <c r="M25" s="89">
        <f>COUNTIF(DECEMBRE!C11:C42,"THKD-41400")</f>
        <v>0</v>
      </c>
      <c r="N25" s="90">
        <f t="shared" si="0"/>
        <v>1</v>
      </c>
    </row>
    <row r="26" spans="1:14" ht="17.25" customHeight="1" x14ac:dyDescent="0.25">
      <c r="A26" s="84" t="s">
        <v>113</v>
      </c>
      <c r="B26" s="89">
        <f>COUNTIF(JANVIER!C11:C42,"THKD-41500")</f>
        <v>0</v>
      </c>
      <c r="C26" s="89">
        <f>COUNTIF(FEVRIER!C11:C42,"THKD-41500")</f>
        <v>0</v>
      </c>
      <c r="D26" s="89">
        <f>COUNTIF(MARS!C11:C40,"THKD-41500")</f>
        <v>0</v>
      </c>
      <c r="E26" s="89">
        <f>COUNTIF(AVRIL!C11:C41,"THKD-41500")</f>
        <v>0</v>
      </c>
      <c r="F26" s="89">
        <f>COUNTIF(MAI!C11:C42,"THKD-41500")</f>
        <v>0</v>
      </c>
      <c r="G26" s="89">
        <f>COUNTIF(JUIN!C11:C42,"THKD-41500")</f>
        <v>0</v>
      </c>
      <c r="H26" s="89">
        <f>COUNTIF(JUILLET!C11:C42,"THKD-41500")</f>
        <v>0</v>
      </c>
      <c r="I26" s="89">
        <f>COUNTIF(AOUT!C11:C43,"THKD-41500")</f>
        <v>0</v>
      </c>
      <c r="J26" s="89">
        <f>COUNTIF(SEPTEMBRE!C11:C42,"THKD-41500")</f>
        <v>0</v>
      </c>
      <c r="K26" s="89">
        <f>COUNTIF(OCTOBRE!C11:C42,"THKD-41500")</f>
        <v>0</v>
      </c>
      <c r="L26" s="89">
        <f>COUNTIF(NOVEMBRE!C11:C42,"THKD-41500")</f>
        <v>0</v>
      </c>
      <c r="M26" s="89">
        <f>COUNTIF(DECEMBRE!C11:C42,"THKD-41500")</f>
        <v>0</v>
      </c>
      <c r="N26" s="90">
        <f t="shared" si="0"/>
        <v>0</v>
      </c>
    </row>
    <row r="27" spans="1:14" ht="17.25" customHeight="1" x14ac:dyDescent="0.25">
      <c r="A27" s="84" t="s">
        <v>115</v>
      </c>
      <c r="B27" s="89">
        <f>COUNTIF(JANVIER!C11:C42,"THKD-11030")</f>
        <v>0</v>
      </c>
      <c r="C27" s="89">
        <f>COUNTIF(FEVRIER!C11:C42,"THKD-11030")</f>
        <v>0</v>
      </c>
      <c r="D27" s="89">
        <f>COUNTIF(MARS!C11:C40,"THKD-11030")</f>
        <v>0</v>
      </c>
      <c r="E27" s="89">
        <f>COUNTIF(AVRIL!C11:C41,"THKD-11030")</f>
        <v>0</v>
      </c>
      <c r="F27" s="89">
        <f>COUNTIF(MAI!C11:C42,"THKD-11030")</f>
        <v>0</v>
      </c>
      <c r="G27" s="89">
        <f>COUNTIF(JUIN!C11:C42,"THKD-11030")</f>
        <v>0</v>
      </c>
      <c r="H27" s="89">
        <f>COUNTIF(JUILLET!C11:C42,"THKD-11030")</f>
        <v>0</v>
      </c>
      <c r="I27" s="89">
        <f>COUNTIF(AOUT!C11:C43,"THKD-11030")</f>
        <v>0</v>
      </c>
      <c r="J27" s="89">
        <f>COUNTIF(SEPTEMBRE!C11:C42,"THKD-11030")</f>
        <v>0</v>
      </c>
      <c r="K27" s="89">
        <f>COUNTIF(OCTOBRE!C11:C42,"THKD-11030")</f>
        <v>0</v>
      </c>
      <c r="L27" s="89">
        <f>COUNTIF(NOVEMBRE!C11:C42,"THKD-11030")</f>
        <v>0</v>
      </c>
      <c r="M27" s="89">
        <f>COUNTIF(DECEMBRE!C11:C42,"THKD-11030")</f>
        <v>0</v>
      </c>
      <c r="N27" s="90">
        <f t="shared" si="0"/>
        <v>0</v>
      </c>
    </row>
    <row r="28" spans="1:14" ht="17.25" customHeight="1" x14ac:dyDescent="0.25">
      <c r="A28" s="84" t="s">
        <v>114</v>
      </c>
      <c r="B28" s="89">
        <f>COUNTIF(JANVIER!C11:C42,"THKD-11040")</f>
        <v>0</v>
      </c>
      <c r="C28" s="89">
        <f>COUNTIF(FEVRIER!C11:C42,"THKD-11040")</f>
        <v>0</v>
      </c>
      <c r="D28" s="89">
        <f>COUNTIF(MARS!C11:C40,"THKD-11040")</f>
        <v>0</v>
      </c>
      <c r="E28" s="89">
        <f>COUNTIF(AVRIL!C11:C41,"THKD-11040")</f>
        <v>0</v>
      </c>
      <c r="F28" s="89">
        <f>COUNTIF(MAI!C11:C42,"THKD-11040")</f>
        <v>0</v>
      </c>
      <c r="G28" s="89">
        <f>COUNTIF(JUIN!C11:C42,"THKD-11040")</f>
        <v>0</v>
      </c>
      <c r="H28" s="89">
        <f>COUNTIF(JUILLET!C11:C42,"THKD-11040")</f>
        <v>0</v>
      </c>
      <c r="I28" s="89">
        <f>COUNTIF(AOUT!C11:C43,"THKD-11040")</f>
        <v>0</v>
      </c>
      <c r="J28" s="89">
        <f>COUNTIF(SEPTEMBRE!C11:C42,"THKD-11040")</f>
        <v>0</v>
      </c>
      <c r="K28" s="89">
        <f>COUNTIF(OCTOBRE!C11:C42,"THKD-11040")</f>
        <v>0</v>
      </c>
      <c r="L28" s="89">
        <f>COUNTIF(NOVEMBRE!C11:C42,"THKD-11040")</f>
        <v>0</v>
      </c>
      <c r="M28" s="89">
        <f>COUNTIF(DECEMBRE!C11:C42,"THKD-11040")</f>
        <v>0</v>
      </c>
      <c r="N28" s="90">
        <f t="shared" si="0"/>
        <v>0</v>
      </c>
    </row>
    <row r="29" spans="1:14" ht="17.25" customHeight="1" x14ac:dyDescent="0.25">
      <c r="A29" s="84" t="s">
        <v>117</v>
      </c>
      <c r="B29" s="89">
        <f>COUNTIF(JANVIER!C11:C42,"THKD-40920")</f>
        <v>0</v>
      </c>
      <c r="C29" s="89">
        <f>COUNTIF(FEVRIER!C11:C42,"THKD-40920")</f>
        <v>0</v>
      </c>
      <c r="D29" s="89">
        <f>COUNTIF(MARS!C11:C40,"THKD-40920")</f>
        <v>0</v>
      </c>
      <c r="E29" s="89">
        <f>COUNTIF(AVRIL!C11:C41,"THKD-40920")</f>
        <v>0</v>
      </c>
      <c r="F29" s="89">
        <f>COUNTIF(MAI!C11:C42,"THKD-40920")</f>
        <v>0</v>
      </c>
      <c r="G29" s="89">
        <f>COUNTIF(JUIN!C11:C42,"THKD-40920")</f>
        <v>0</v>
      </c>
      <c r="H29" s="89">
        <f>COUNTIF(JUILLET!C11:C42,"THKD-40920")</f>
        <v>0</v>
      </c>
      <c r="I29" s="89">
        <f>COUNTIF(AOUT!C11:C43,"THKD-40920")</f>
        <v>0</v>
      </c>
      <c r="J29" s="89">
        <f>COUNTIF(SEPTEMBRE!C11:C42,"THKD-40920")</f>
        <v>0</v>
      </c>
      <c r="K29" s="89">
        <f>COUNTIF(OCTOBRE!C11:C42,"THKD-40920")</f>
        <v>0</v>
      </c>
      <c r="L29" s="89">
        <f>COUNTIF(NOVEMBRE!C11:C42,"THKD-40920")</f>
        <v>0</v>
      </c>
      <c r="M29" s="89">
        <f>COUNTIF(DECEMBRE!C11:C42,"THKD-40920")</f>
        <v>0</v>
      </c>
      <c r="N29" s="90">
        <f t="shared" si="0"/>
        <v>0</v>
      </c>
    </row>
    <row r="30" spans="1:14" ht="17.25" customHeight="1" x14ac:dyDescent="0.25">
      <c r="A30" s="84" t="s">
        <v>116</v>
      </c>
      <c r="B30" s="89">
        <f>COUNTIF(JANVIER!C11:C42,"THKD-40930")</f>
        <v>0</v>
      </c>
      <c r="C30" s="89">
        <f>COUNTIF(FEVRIER!C11:C42,"THKD-40930")</f>
        <v>0</v>
      </c>
      <c r="D30" s="89">
        <f>COUNTIF(MARS!C11:C40,"THKD-40930")</f>
        <v>0</v>
      </c>
      <c r="E30" s="89">
        <f>COUNTIF(AVRIL!C11:C41,"THKD-40930")</f>
        <v>0</v>
      </c>
      <c r="F30" s="89">
        <f>COUNTIF(MAI!C11:C42,"THKD-40930")</f>
        <v>0</v>
      </c>
      <c r="G30" s="89">
        <f>COUNTIF(JUIN!C11:C42,"THKD-40930")</f>
        <v>0</v>
      </c>
      <c r="H30" s="89">
        <f>COUNTIF(JUILLET!C11:C42,"THKD-40930")</f>
        <v>0</v>
      </c>
      <c r="I30" s="89">
        <f>COUNTIF(AOUT!C11:C43,"THKD-40930")</f>
        <v>0</v>
      </c>
      <c r="J30" s="89">
        <f>COUNTIF(SEPTEMBRE!C11:C42,"THKD-40930")</f>
        <v>0</v>
      </c>
      <c r="K30" s="89">
        <f>COUNTIF(OCTOBRE!C11:C42,"THKD-40930")</f>
        <v>0</v>
      </c>
      <c r="L30" s="89">
        <f>COUNTIF(NOVEMBRE!C11:C42,"THKD-40930")</f>
        <v>0</v>
      </c>
      <c r="M30" s="89">
        <f>COUNTIF(DECEMBRE!C11:C42,"THKD-40930")</f>
        <v>0</v>
      </c>
      <c r="N30" s="90">
        <f t="shared" si="0"/>
        <v>0</v>
      </c>
    </row>
    <row r="31" spans="1:14" ht="17.25" customHeight="1" x14ac:dyDescent="0.25">
      <c r="A31" s="84" t="s">
        <v>105</v>
      </c>
      <c r="B31" s="89">
        <f>COUNTIF(JANVIER!C11:C42,"THKD-96550")</f>
        <v>0</v>
      </c>
      <c r="C31" s="89">
        <f>COUNTIF(FEVRIER!C11:C42,"THKD-96550")</f>
        <v>0</v>
      </c>
      <c r="D31" s="89">
        <f>COUNTIF(MARS!C11:C40,"THKD-96550")</f>
        <v>0</v>
      </c>
      <c r="E31" s="89">
        <f>COUNTIF(AVRIL!C11:C41,"THKD-96550")</f>
        <v>0</v>
      </c>
      <c r="F31" s="89">
        <f>COUNTIF(MAI!C11:C42,"THKD-96550")</f>
        <v>0</v>
      </c>
      <c r="G31" s="89">
        <f>COUNTIF(JUIN!C11:C42,"THKD-96550")</f>
        <v>0</v>
      </c>
      <c r="H31" s="89">
        <f>COUNTIF(JUILLET!C11:C42,"THKD-96550")</f>
        <v>0</v>
      </c>
      <c r="I31" s="89">
        <f>COUNTIF(AOUT!C11:C43,"THKD-96550")</f>
        <v>0</v>
      </c>
      <c r="J31" s="89">
        <f>COUNTIF(SEPTEMBRE!C11:C42,"THKD-96550")</f>
        <v>0</v>
      </c>
      <c r="K31" s="89">
        <f>COUNTIF(OCTOBRE!C11:C42,"THKD-96550")</f>
        <v>0</v>
      </c>
      <c r="L31" s="89">
        <f>COUNTIF(NOVEMBRE!C11:C42,"THKD-96550")</f>
        <v>0</v>
      </c>
      <c r="M31" s="89">
        <f>COUNTIF(DECEMBRE!C11:C42,"THKD-96550")</f>
        <v>0</v>
      </c>
      <c r="N31" s="90">
        <f t="shared" si="0"/>
        <v>0</v>
      </c>
    </row>
    <row r="32" spans="1:14" ht="17.25" customHeight="1" x14ac:dyDescent="0.25">
      <c r="A32" s="84" t="s">
        <v>24</v>
      </c>
      <c r="B32" s="89">
        <f>COUNTIF(JANVIER!C11:C42,"THK2-21550")</f>
        <v>1</v>
      </c>
      <c r="C32" s="89">
        <f>COUNTIF(FEVRIER!C11:C42,"THK2-21550")</f>
        <v>0</v>
      </c>
      <c r="D32" s="89">
        <f>COUNTIF(MARS!C11:C40,"THK2-21550")</f>
        <v>0</v>
      </c>
      <c r="E32" s="89">
        <f>COUNTIF(AVRIL!C11:C41,"THK2-21550")</f>
        <v>0</v>
      </c>
      <c r="F32" s="89">
        <f>COUNTIF(MAI!C11:C42,"THK2-21550")</f>
        <v>0</v>
      </c>
      <c r="G32" s="89">
        <f>COUNTIF(JUIN!C11:C42,"THK2-21550")</f>
        <v>0</v>
      </c>
      <c r="H32" s="89">
        <f>COUNTIF(JUILLET!C11:C42,"THK2-21550")</f>
        <v>0</v>
      </c>
      <c r="I32" s="89">
        <f>COUNTIF(AOUT!C11:C43,"THK2-21550")</f>
        <v>0</v>
      </c>
      <c r="J32" s="89">
        <f>COUNTIF(SEPTEMBRE!C11:C42,"THK2-21550")</f>
        <v>0</v>
      </c>
      <c r="K32" s="89">
        <f>COUNTIF(OCTOBRE!C11:C42,"THK2-21550")</f>
        <v>0</v>
      </c>
      <c r="L32" s="89">
        <f>COUNTIF(NOVEMBRE!C11:C42,"THK2-21550")</f>
        <v>0</v>
      </c>
      <c r="M32" s="89">
        <f>COUNTIF(DECEMBRE!C11:C42,"THK2-21550")</f>
        <v>0</v>
      </c>
      <c r="N32" s="90">
        <f t="shared" si="0"/>
        <v>1</v>
      </c>
    </row>
    <row r="33" spans="1:14" ht="17.25" customHeight="1" x14ac:dyDescent="0.25">
      <c r="A33" s="84" t="s">
        <v>20</v>
      </c>
      <c r="B33" s="91">
        <f>COUNTIF(JANVIER!C11:C42,"THK2-21030")</f>
        <v>1</v>
      </c>
      <c r="C33" s="91">
        <f>COUNTIF(FEVRIER!C11:C42,"THK2-21030")</f>
        <v>0</v>
      </c>
      <c r="D33" s="91">
        <f>COUNTIF(MARS!C11:C40,"THK2-21030")</f>
        <v>0</v>
      </c>
      <c r="E33" s="91">
        <f>COUNTIF(AVRIL!C11:C41,"THK2-21030")</f>
        <v>0</v>
      </c>
      <c r="F33" s="91">
        <f>COUNTIF(MAI!C11:C42,"THK2-21030")</f>
        <v>0</v>
      </c>
      <c r="G33" s="91">
        <f>COUNTIF(JUIN!C11:C42,"THK2-21030")</f>
        <v>0</v>
      </c>
      <c r="H33" s="91">
        <f>COUNTIF(JUILLET!C11:C42,"THK2-21030")</f>
        <v>0</v>
      </c>
      <c r="I33" s="91">
        <f>COUNTIF(AOUT!C11:C43,"THK2-21030")</f>
        <v>0</v>
      </c>
      <c r="J33" s="91">
        <f>COUNTIF(SEPTEMBRE!C11:C42,"THK2-21030")</f>
        <v>0</v>
      </c>
      <c r="K33" s="91">
        <f>COUNTIF(OCTOBRE!C11:C42,"THK2-21030")</f>
        <v>0</v>
      </c>
      <c r="L33" s="91">
        <f>COUNTIF(NOVEMBRE!C11:C42,"THK2-21030")</f>
        <v>0</v>
      </c>
      <c r="M33" s="91">
        <f>COUNTIF(DECEMBRE!C11:C42,"THK2-21030")</f>
        <v>0</v>
      </c>
      <c r="N33" s="92">
        <f t="shared" si="0"/>
        <v>1</v>
      </c>
    </row>
  </sheetData>
  <conditionalFormatting sqref="A4:K4 M4:N4">
    <cfRule type="colorScale" priority="18">
      <colorScale>
        <cfvo type="min"/>
        <cfvo type="max"/>
        <color rgb="FFFCFCFF"/>
        <color rgb="FFF8696B"/>
      </colorScale>
    </cfRule>
  </conditionalFormatting>
  <conditionalFormatting sqref="B4:K33 M4:N33">
    <cfRule type="colorScale" priority="13">
      <colorScale>
        <cfvo type="min"/>
        <cfvo type="max"/>
        <color rgb="FFFCFCFF"/>
        <color rgb="FFF8696B"/>
      </colorScale>
    </cfRule>
  </conditionalFormatting>
  <conditionalFormatting sqref="A4:A33">
    <cfRule type="expression" priority="14">
      <formula>$A$4:$A$33=$N$4:$N$33</formula>
    </cfRule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4:N4">
    <cfRule type="colorScale" priority="2">
      <colorScale>
        <cfvo type="min"/>
        <cfvo type="max"/>
        <color rgb="FFFCFCFF"/>
        <color rgb="FFF8696B"/>
      </colorScale>
    </cfRule>
  </conditionalFormatting>
  <conditionalFormatting sqref="B4:N33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ignoredErrors>
    <ignoredError sqref="B6:G6 G7 B9:G9 M6 M9 I9:K9 I6:K6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C000"/>
  </sheetPr>
  <dimension ref="A3:R112349"/>
  <sheetViews>
    <sheetView tabSelected="1" zoomScale="85" zoomScaleNormal="85" workbookViewId="0">
      <selection activeCell="B1" sqref="B1"/>
    </sheetView>
  </sheetViews>
  <sheetFormatPr baseColWidth="10" defaultRowHeight="15" x14ac:dyDescent="0.25"/>
  <cols>
    <col min="1" max="1" width="24.85546875" style="98" customWidth="1"/>
    <col min="2" max="2" width="24.85546875" customWidth="1"/>
    <col min="3" max="3" width="18" style="98" bestFit="1" customWidth="1"/>
    <col min="4" max="4" width="18" style="98" customWidth="1"/>
    <col min="5" max="15" width="12" customWidth="1"/>
  </cols>
  <sheetData>
    <row r="3" spans="3:18" x14ac:dyDescent="0.25">
      <c r="C3" s="129"/>
      <c r="D3" s="129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4" spans="3:18" x14ac:dyDescent="0.25">
      <c r="C4" s="129"/>
      <c r="D4" s="129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</row>
    <row r="5" spans="3:18" x14ac:dyDescent="0.25">
      <c r="C5" s="129"/>
      <c r="D5" s="129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</row>
    <row r="6" spans="3:18" x14ac:dyDescent="0.25">
      <c r="C6" s="129"/>
      <c r="D6" s="129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</row>
    <row r="7" spans="3:18" x14ac:dyDescent="0.25">
      <c r="C7" s="129"/>
      <c r="D7" s="129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3:18" x14ac:dyDescent="0.25">
      <c r="C8" s="129"/>
      <c r="D8" s="129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3:18" x14ac:dyDescent="0.25">
      <c r="C9" s="129"/>
      <c r="D9" s="129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3:18" x14ac:dyDescent="0.25">
      <c r="C10" s="129"/>
      <c r="D10" s="129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</row>
    <row r="11" spans="3:18" x14ac:dyDescent="0.25">
      <c r="C11" s="129"/>
      <c r="D11" s="129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</row>
    <row r="12" spans="3:18" x14ac:dyDescent="0.25">
      <c r="C12" s="129"/>
      <c r="D12" s="129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</row>
    <row r="13" spans="3:18" x14ac:dyDescent="0.25">
      <c r="C13" s="129"/>
      <c r="D13" s="129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</row>
    <row r="14" spans="3:18" x14ac:dyDescent="0.25">
      <c r="C14" s="129"/>
      <c r="D14" s="129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</row>
    <row r="15" spans="3:18" x14ac:dyDescent="0.25">
      <c r="C15" s="129"/>
      <c r="D15" s="129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3:18" x14ac:dyDescent="0.25">
      <c r="C16" s="129"/>
      <c r="D16" s="129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3:18" x14ac:dyDescent="0.25">
      <c r="C17" s="129"/>
      <c r="D17" s="129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</row>
    <row r="18" spans="3:18" x14ac:dyDescent="0.25">
      <c r="C18" s="129"/>
      <c r="D18" s="129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  <row r="19" spans="3:18" x14ac:dyDescent="0.25">
      <c r="C19" s="129"/>
      <c r="D19" s="129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</row>
    <row r="20" spans="3:18" x14ac:dyDescent="0.25">
      <c r="C20" s="129"/>
      <c r="D20" s="129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3:18" x14ac:dyDescent="0.25">
      <c r="C21" s="129"/>
      <c r="D21" s="129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3:18" x14ac:dyDescent="0.25">
      <c r="C22" s="129"/>
      <c r="D22" s="129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</row>
    <row r="23" spans="3:18" x14ac:dyDescent="0.25">
      <c r="C23" s="129"/>
      <c r="D23" s="129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</row>
    <row r="24" spans="3:18" x14ac:dyDescent="0.25">
      <c r="C24" s="129"/>
      <c r="D24" s="129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</row>
    <row r="25" spans="3:18" x14ac:dyDescent="0.25">
      <c r="C25" s="129"/>
      <c r="D25" s="129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</row>
    <row r="26" spans="3:18" x14ac:dyDescent="0.25">
      <c r="C26" s="129"/>
      <c r="D26" s="129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</row>
    <row r="27" spans="3:18" x14ac:dyDescent="0.25">
      <c r="C27" s="129"/>
      <c r="D27" s="129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</row>
    <row r="28" spans="3:18" x14ac:dyDescent="0.25">
      <c r="C28" s="129"/>
      <c r="D28" s="129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</row>
    <row r="29" spans="3:18" x14ac:dyDescent="0.25">
      <c r="C29" s="129"/>
      <c r="D29" s="129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</row>
    <row r="30" spans="3:18" x14ac:dyDescent="0.25">
      <c r="C30" s="129"/>
      <c r="D30" s="129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</row>
    <row r="31" spans="3:18" x14ac:dyDescent="0.25">
      <c r="C31" s="129"/>
      <c r="D31" s="129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</row>
    <row r="32" spans="3:18" x14ac:dyDescent="0.25">
      <c r="C32" s="129"/>
      <c r="D32" s="129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</row>
    <row r="33" spans="3:18" x14ac:dyDescent="0.25">
      <c r="C33" s="129"/>
      <c r="D33" s="129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</row>
    <row r="34" spans="3:18" x14ac:dyDescent="0.25">
      <c r="C34" s="129"/>
      <c r="D34" s="129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</row>
    <row r="35" spans="3:18" x14ac:dyDescent="0.25">
      <c r="C35" s="129"/>
      <c r="D35" s="129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</row>
    <row r="36" spans="3:18" x14ac:dyDescent="0.25">
      <c r="C36" s="129"/>
      <c r="D36" s="129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</row>
    <row r="37" spans="3:18" x14ac:dyDescent="0.25">
      <c r="C37" s="129"/>
      <c r="D37" s="129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</row>
    <row r="38" spans="3:18" x14ac:dyDescent="0.25">
      <c r="C38" s="129"/>
      <c r="D38" s="129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</row>
    <row r="39" spans="3:18" x14ac:dyDescent="0.25">
      <c r="C39" s="129"/>
      <c r="D39" s="129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</row>
    <row r="40" spans="3:18" x14ac:dyDescent="0.25">
      <c r="C40" s="129"/>
      <c r="D40" s="129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</row>
    <row r="41" spans="3:18" x14ac:dyDescent="0.25">
      <c r="C41" s="129"/>
      <c r="D41" s="129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</row>
    <row r="42" spans="3:18" x14ac:dyDescent="0.25">
      <c r="C42" s="129"/>
      <c r="D42" s="129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</row>
    <row r="43" spans="3:18" x14ac:dyDescent="0.25">
      <c r="C43" s="129"/>
      <c r="D43" s="129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</row>
    <row r="44" spans="3:18" x14ac:dyDescent="0.25">
      <c r="C44" s="129"/>
      <c r="D44" s="129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</row>
    <row r="45" spans="3:18" x14ac:dyDescent="0.25">
      <c r="C45" s="129"/>
      <c r="D45" s="129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</row>
    <row r="46" spans="3:18" x14ac:dyDescent="0.25">
      <c r="C46" s="129"/>
      <c r="D46" s="129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</row>
    <row r="47" spans="3:18" x14ac:dyDescent="0.25">
      <c r="C47" s="129"/>
      <c r="D47" s="129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</row>
    <row r="48" spans="3:18" x14ac:dyDescent="0.25">
      <c r="C48" s="129"/>
      <c r="D48" s="129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</row>
    <row r="49" spans="3:18" x14ac:dyDescent="0.25">
      <c r="C49" s="129"/>
      <c r="D49" s="129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</row>
    <row r="50" spans="3:18" x14ac:dyDescent="0.25">
      <c r="C50" s="129"/>
      <c r="D50" s="129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</row>
    <row r="51" spans="3:18" x14ac:dyDescent="0.25">
      <c r="C51" s="129"/>
      <c r="D51" s="129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</row>
    <row r="52" spans="3:18" x14ac:dyDescent="0.25">
      <c r="C52" s="129"/>
      <c r="D52" s="129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3:18" x14ac:dyDescent="0.25">
      <c r="C53" s="129"/>
      <c r="D53" s="129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</row>
    <row r="54" spans="3:18" x14ac:dyDescent="0.25">
      <c r="C54" s="129"/>
      <c r="D54" s="129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</row>
    <row r="55" spans="3:18" x14ac:dyDescent="0.25">
      <c r="C55" s="129"/>
      <c r="D55" s="129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</row>
    <row r="56" spans="3:18" x14ac:dyDescent="0.25">
      <c r="C56" s="129"/>
      <c r="D56" s="129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</row>
    <row r="57" spans="3:18" x14ac:dyDescent="0.25">
      <c r="C57" s="129"/>
      <c r="D57" s="129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</row>
    <row r="58" spans="3:18" x14ac:dyDescent="0.25">
      <c r="C58" s="129"/>
      <c r="D58" s="129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</row>
    <row r="59" spans="3:18" x14ac:dyDescent="0.25">
      <c r="C59" s="129"/>
      <c r="D59" s="129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</row>
    <row r="60" spans="3:18" x14ac:dyDescent="0.25">
      <c r="C60" s="129"/>
      <c r="D60" s="129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</row>
    <row r="61" spans="3:18" x14ac:dyDescent="0.25">
      <c r="C61" s="129"/>
      <c r="D61" s="129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</row>
    <row r="62" spans="3:18" x14ac:dyDescent="0.25">
      <c r="C62" s="129"/>
      <c r="D62" s="129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</row>
    <row r="63" spans="3:18" x14ac:dyDescent="0.25">
      <c r="C63" s="129"/>
      <c r="D63" s="129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</row>
    <row r="64" spans="3:18" x14ac:dyDescent="0.25">
      <c r="C64" s="129"/>
      <c r="D64" s="129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3:18" x14ac:dyDescent="0.25">
      <c r="C65" s="129"/>
      <c r="D65" s="129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</row>
    <row r="66" spans="3:18" x14ac:dyDescent="0.25">
      <c r="C66" s="129"/>
      <c r="D66" s="129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</row>
    <row r="67" spans="3:18" x14ac:dyDescent="0.25">
      <c r="C67" s="129"/>
      <c r="D67" s="129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</row>
    <row r="68" spans="3:18" x14ac:dyDescent="0.25">
      <c r="C68" s="129"/>
      <c r="D68" s="129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</row>
    <row r="69" spans="3:18" x14ac:dyDescent="0.25">
      <c r="C69" s="129"/>
      <c r="D69" s="129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</row>
    <row r="70" spans="3:18" x14ac:dyDescent="0.25">
      <c r="C70" s="129"/>
      <c r="D70" s="129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</row>
    <row r="71" spans="3:18" x14ac:dyDescent="0.25">
      <c r="C71" s="129"/>
      <c r="D71" s="129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</row>
    <row r="72" spans="3:18" x14ac:dyDescent="0.25">
      <c r="C72" s="129"/>
      <c r="D72" s="129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</row>
    <row r="73" spans="3:18" x14ac:dyDescent="0.25">
      <c r="C73" s="129"/>
      <c r="D73" s="129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</row>
    <row r="74" spans="3:18" x14ac:dyDescent="0.25">
      <c r="C74" s="129"/>
      <c r="D74" s="129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</row>
    <row r="75" spans="3:18" x14ac:dyDescent="0.25">
      <c r="C75" s="129"/>
      <c r="D75" s="129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</row>
    <row r="76" spans="3:18" x14ac:dyDescent="0.25">
      <c r="C76" s="129"/>
      <c r="D76" s="129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</row>
    <row r="77" spans="3:18" x14ac:dyDescent="0.25">
      <c r="C77" s="129"/>
      <c r="D77" s="129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</row>
    <row r="78" spans="3:18" x14ac:dyDescent="0.25">
      <c r="C78" s="129"/>
      <c r="D78" s="129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</row>
    <row r="79" spans="3:18" x14ac:dyDescent="0.25">
      <c r="C79" s="129"/>
      <c r="D79" s="129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</row>
    <row r="80" spans="3:18" x14ac:dyDescent="0.25">
      <c r="C80" s="129"/>
      <c r="D80" s="129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</row>
    <row r="81" spans="3:18" x14ac:dyDescent="0.25">
      <c r="C81" s="129"/>
      <c r="D81" s="129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</row>
    <row r="82" spans="3:18" x14ac:dyDescent="0.25">
      <c r="C82" s="129"/>
      <c r="D82" s="129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</row>
    <row r="83" spans="3:18" x14ac:dyDescent="0.25">
      <c r="C83" s="129"/>
      <c r="D83" s="129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</row>
    <row r="84" spans="3:18" x14ac:dyDescent="0.25">
      <c r="C84" s="129"/>
      <c r="D84" s="129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</row>
    <row r="85" spans="3:18" x14ac:dyDescent="0.25">
      <c r="C85" s="129"/>
      <c r="D85" s="129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</row>
    <row r="86" spans="3:18" x14ac:dyDescent="0.25">
      <c r="C86" s="129"/>
      <c r="D86" s="129"/>
    </row>
    <row r="87" spans="3:18" x14ac:dyDescent="0.25">
      <c r="C87" s="129"/>
      <c r="D87" s="129"/>
    </row>
    <row r="88" spans="3:18" x14ac:dyDescent="0.25">
      <c r="C88" s="129"/>
      <c r="D88" s="129"/>
    </row>
    <row r="89" spans="3:18" x14ac:dyDescent="0.25">
      <c r="C89" s="129"/>
      <c r="D89" s="129"/>
    </row>
    <row r="90" spans="3:18" x14ac:dyDescent="0.25">
      <c r="C90" s="129"/>
      <c r="D90" s="129"/>
    </row>
    <row r="91" spans="3:18" x14ac:dyDescent="0.25">
      <c r="C91" s="129"/>
      <c r="D91" s="129"/>
    </row>
    <row r="92" spans="3:18" x14ac:dyDescent="0.25">
      <c r="C92" s="129"/>
      <c r="D92" s="129"/>
    </row>
    <row r="93" spans="3:18" x14ac:dyDescent="0.25">
      <c r="C93" s="129"/>
      <c r="D93" s="129"/>
    </row>
    <row r="94" spans="3:18" x14ac:dyDescent="0.25">
      <c r="C94" s="129"/>
      <c r="D94" s="129"/>
    </row>
    <row r="95" spans="3:18" x14ac:dyDescent="0.25">
      <c r="C95" s="129"/>
      <c r="D95" s="129"/>
    </row>
    <row r="96" spans="3:18" x14ac:dyDescent="0.25">
      <c r="C96" s="129"/>
      <c r="D96" s="129"/>
    </row>
    <row r="97" spans="1:4" x14ac:dyDescent="0.25">
      <c r="C97" s="129"/>
      <c r="D97" s="129"/>
    </row>
    <row r="98" spans="1:4" x14ac:dyDescent="0.25">
      <c r="C98" s="129"/>
      <c r="D98" s="129"/>
    </row>
    <row r="99" spans="1:4" x14ac:dyDescent="0.25">
      <c r="C99" s="129"/>
      <c r="D99" s="129"/>
    </row>
    <row r="100" spans="1:4" x14ac:dyDescent="0.25">
      <c r="C100" s="129"/>
      <c r="D100" s="129"/>
    </row>
    <row r="101" spans="1:4" x14ac:dyDescent="0.25">
      <c r="C101" s="129"/>
      <c r="D101" s="129"/>
    </row>
    <row r="102" spans="1:4" x14ac:dyDescent="0.25">
      <c r="C102" s="129"/>
      <c r="D102" s="129"/>
    </row>
    <row r="103" spans="1:4" x14ac:dyDescent="0.25">
      <c r="C103" s="129"/>
      <c r="D103" s="129"/>
    </row>
    <row r="104" spans="1:4" x14ac:dyDescent="0.25">
      <c r="C104" s="129"/>
      <c r="D104" s="129"/>
    </row>
    <row r="105" spans="1:4" x14ac:dyDescent="0.25">
      <c r="C105" s="129"/>
      <c r="D105" s="129"/>
    </row>
    <row r="106" spans="1:4" x14ac:dyDescent="0.25">
      <c r="C106" s="129"/>
      <c r="D106" s="129"/>
    </row>
    <row r="107" spans="1:4" x14ac:dyDescent="0.25">
      <c r="C107" s="129"/>
      <c r="D107" s="129"/>
    </row>
    <row r="108" spans="1:4" x14ac:dyDescent="0.25">
      <c r="C108" s="129"/>
      <c r="D108" s="129"/>
    </row>
    <row r="109" spans="1:4" x14ac:dyDescent="0.25">
      <c r="C109" s="129"/>
      <c r="D109" s="129"/>
    </row>
    <row r="110" spans="1:4" x14ac:dyDescent="0.25">
      <c r="C110" s="129"/>
      <c r="D110" s="129"/>
    </row>
    <row r="111" spans="1:4" x14ac:dyDescent="0.25">
      <c r="C111" s="129"/>
      <c r="D111" s="129"/>
    </row>
    <row r="112" spans="1:4" x14ac:dyDescent="0.25">
      <c r="A112" s="98" t="s">
        <v>21</v>
      </c>
      <c r="C112" s="129"/>
      <c r="D112" s="129"/>
    </row>
    <row r="113" spans="3:4" x14ac:dyDescent="0.25">
      <c r="C113" s="129"/>
      <c r="D113" s="129"/>
    </row>
    <row r="114" spans="3:4" x14ac:dyDescent="0.25">
      <c r="C114" s="129"/>
      <c r="D114" s="129"/>
    </row>
    <row r="115" spans="3:4" x14ac:dyDescent="0.25">
      <c r="C115" s="129"/>
      <c r="D115" s="129"/>
    </row>
    <row r="116" spans="3:4" x14ac:dyDescent="0.25">
      <c r="C116" s="129"/>
      <c r="D116" s="129"/>
    </row>
    <row r="117" spans="3:4" x14ac:dyDescent="0.25">
      <c r="C117" s="129"/>
      <c r="D117" s="129"/>
    </row>
    <row r="118" spans="3:4" x14ac:dyDescent="0.25">
      <c r="C118" s="129"/>
      <c r="D118" s="129"/>
    </row>
    <row r="119" spans="3:4" x14ac:dyDescent="0.25">
      <c r="C119" s="129"/>
      <c r="D119" s="129"/>
    </row>
    <row r="120" spans="3:4" x14ac:dyDescent="0.25">
      <c r="C120" s="129"/>
      <c r="D120" s="129"/>
    </row>
    <row r="121" spans="3:4" x14ac:dyDescent="0.25">
      <c r="C121" s="129"/>
      <c r="D121" s="129"/>
    </row>
    <row r="122" spans="3:4" x14ac:dyDescent="0.25">
      <c r="C122" s="129"/>
      <c r="D122" s="129"/>
    </row>
    <row r="123" spans="3:4" x14ac:dyDescent="0.25">
      <c r="C123" s="129"/>
      <c r="D123" s="129"/>
    </row>
    <row r="124" spans="3:4" x14ac:dyDescent="0.25">
      <c r="C124" s="129"/>
      <c r="D124" s="129"/>
    </row>
    <row r="125" spans="3:4" x14ac:dyDescent="0.25">
      <c r="C125" s="129"/>
      <c r="D125" s="129"/>
    </row>
    <row r="126" spans="3:4" x14ac:dyDescent="0.25">
      <c r="C126" s="129"/>
      <c r="D126" s="129"/>
    </row>
    <row r="127" spans="3:4" x14ac:dyDescent="0.25">
      <c r="C127" s="129"/>
      <c r="D127" s="129"/>
    </row>
    <row r="128" spans="3:4" x14ac:dyDescent="0.25">
      <c r="C128" s="129"/>
      <c r="D128" s="129"/>
    </row>
    <row r="129" spans="3:4" x14ac:dyDescent="0.25">
      <c r="C129" s="129"/>
      <c r="D129" s="129"/>
    </row>
    <row r="130" spans="3:4" x14ac:dyDescent="0.25">
      <c r="C130" s="129"/>
      <c r="D130" s="129"/>
    </row>
    <row r="131" spans="3:4" x14ac:dyDescent="0.25">
      <c r="C131" s="129"/>
      <c r="D131" s="129"/>
    </row>
    <row r="132" spans="3:4" x14ac:dyDescent="0.25">
      <c r="C132" s="129"/>
      <c r="D132" s="129"/>
    </row>
    <row r="133" spans="3:4" x14ac:dyDescent="0.25">
      <c r="C133" s="129"/>
      <c r="D133" s="129"/>
    </row>
    <row r="134" spans="3:4" x14ac:dyDescent="0.25">
      <c r="C134" s="129"/>
      <c r="D134" s="129"/>
    </row>
    <row r="135" spans="3:4" x14ac:dyDescent="0.25">
      <c r="C135" s="129"/>
      <c r="D135" s="129"/>
    </row>
    <row r="136" spans="3:4" x14ac:dyDescent="0.25">
      <c r="C136" s="129"/>
      <c r="D136" s="129"/>
    </row>
    <row r="137" spans="3:4" x14ac:dyDescent="0.25">
      <c r="C137" s="129"/>
      <c r="D137" s="129"/>
    </row>
    <row r="138" spans="3:4" x14ac:dyDescent="0.25">
      <c r="C138" s="129"/>
      <c r="D138" s="129"/>
    </row>
    <row r="139" spans="3:4" x14ac:dyDescent="0.25">
      <c r="C139" s="129"/>
      <c r="D139" s="129"/>
    </row>
    <row r="140" spans="3:4" x14ac:dyDescent="0.25">
      <c r="C140" s="129"/>
      <c r="D140" s="129"/>
    </row>
    <row r="141" spans="3:4" x14ac:dyDescent="0.25">
      <c r="C141" s="129"/>
      <c r="D141" s="129"/>
    </row>
    <row r="142" spans="3:4" x14ac:dyDescent="0.25">
      <c r="C142" s="129"/>
      <c r="D142" s="129"/>
    </row>
    <row r="143" spans="3:4" x14ac:dyDescent="0.25">
      <c r="C143" s="129"/>
      <c r="D143" s="129"/>
    </row>
    <row r="144" spans="3:4" x14ac:dyDescent="0.25">
      <c r="C144" s="129"/>
      <c r="D144" s="129"/>
    </row>
    <row r="145" spans="3:4" x14ac:dyDescent="0.25">
      <c r="C145" s="129"/>
      <c r="D145" s="129"/>
    </row>
    <row r="146" spans="3:4" x14ac:dyDescent="0.25">
      <c r="C146" s="129"/>
      <c r="D146" s="129"/>
    </row>
    <row r="147" spans="3:4" x14ac:dyDescent="0.25">
      <c r="C147" s="129"/>
      <c r="D147" s="129"/>
    </row>
    <row r="148" spans="3:4" x14ac:dyDescent="0.25">
      <c r="C148" s="129"/>
      <c r="D148" s="129"/>
    </row>
    <row r="149" spans="3:4" x14ac:dyDescent="0.25">
      <c r="C149" s="129"/>
      <c r="D149" s="129"/>
    </row>
    <row r="150" spans="3:4" x14ac:dyDescent="0.25">
      <c r="C150" s="129"/>
      <c r="D150" s="129"/>
    </row>
    <row r="151" spans="3:4" x14ac:dyDescent="0.25">
      <c r="C151" s="129"/>
      <c r="D151" s="129"/>
    </row>
    <row r="152" spans="3:4" x14ac:dyDescent="0.25">
      <c r="C152" s="129"/>
      <c r="D152" s="129"/>
    </row>
    <row r="153" spans="3:4" x14ac:dyDescent="0.25">
      <c r="C153" s="129"/>
      <c r="D153" s="129"/>
    </row>
    <row r="154" spans="3:4" x14ac:dyDescent="0.25">
      <c r="C154" s="129"/>
      <c r="D154" s="129"/>
    </row>
    <row r="155" spans="3:4" x14ac:dyDescent="0.25">
      <c r="C155" s="129"/>
      <c r="D155" s="129"/>
    </row>
    <row r="156" spans="3:4" x14ac:dyDescent="0.25">
      <c r="C156" s="129"/>
      <c r="D156" s="129"/>
    </row>
    <row r="157" spans="3:4" x14ac:dyDescent="0.25">
      <c r="C157" s="129"/>
      <c r="D157" s="129"/>
    </row>
    <row r="158" spans="3:4" x14ac:dyDescent="0.25">
      <c r="C158" s="129"/>
      <c r="D158" s="129"/>
    </row>
    <row r="159" spans="3:4" x14ac:dyDescent="0.25">
      <c r="C159" s="129"/>
      <c r="D159" s="129"/>
    </row>
    <row r="160" spans="3:4" x14ac:dyDescent="0.25">
      <c r="C160" s="129"/>
      <c r="D160" s="129"/>
    </row>
    <row r="161" spans="3:4" x14ac:dyDescent="0.25">
      <c r="C161" s="129"/>
      <c r="D161" s="129"/>
    </row>
    <row r="162" spans="3:4" x14ac:dyDescent="0.25">
      <c r="C162" s="129"/>
      <c r="D162" s="129"/>
    </row>
    <row r="163" spans="3:4" x14ac:dyDescent="0.25">
      <c r="C163" s="129"/>
      <c r="D163" s="129"/>
    </row>
    <row r="164" spans="3:4" x14ac:dyDescent="0.25">
      <c r="C164" s="129"/>
      <c r="D164" s="129"/>
    </row>
    <row r="165" spans="3:4" x14ac:dyDescent="0.25">
      <c r="C165" s="129"/>
      <c r="D165" s="129"/>
    </row>
    <row r="166" spans="3:4" x14ac:dyDescent="0.25">
      <c r="C166" s="129"/>
      <c r="D166" s="129"/>
    </row>
    <row r="167" spans="3:4" x14ac:dyDescent="0.25">
      <c r="C167" s="129"/>
      <c r="D167" s="129"/>
    </row>
    <row r="168" spans="3:4" x14ac:dyDescent="0.25">
      <c r="C168" s="129"/>
      <c r="D168" s="129"/>
    </row>
    <row r="169" spans="3:4" x14ac:dyDescent="0.25">
      <c r="C169" s="129"/>
      <c r="D169" s="129"/>
    </row>
    <row r="170" spans="3:4" x14ac:dyDescent="0.25">
      <c r="C170" s="129"/>
      <c r="D170" s="129"/>
    </row>
    <row r="171" spans="3:4" x14ac:dyDescent="0.25">
      <c r="C171" s="129"/>
      <c r="D171" s="129"/>
    </row>
    <row r="172" spans="3:4" x14ac:dyDescent="0.25">
      <c r="C172" s="129"/>
      <c r="D172" s="129"/>
    </row>
    <row r="173" spans="3:4" x14ac:dyDescent="0.25">
      <c r="C173" s="129"/>
      <c r="D173" s="129"/>
    </row>
    <row r="174" spans="3:4" x14ac:dyDescent="0.25">
      <c r="C174" s="129"/>
      <c r="D174" s="129"/>
    </row>
    <row r="175" spans="3:4" x14ac:dyDescent="0.25">
      <c r="C175" s="129"/>
      <c r="D175" s="129"/>
    </row>
    <row r="176" spans="3:4" x14ac:dyDescent="0.25">
      <c r="C176" s="129"/>
      <c r="D176" s="129"/>
    </row>
    <row r="177" spans="3:4" x14ac:dyDescent="0.25">
      <c r="C177" s="129"/>
      <c r="D177" s="129"/>
    </row>
    <row r="178" spans="3:4" x14ac:dyDescent="0.25">
      <c r="C178" s="129"/>
      <c r="D178" s="129"/>
    </row>
    <row r="179" spans="3:4" x14ac:dyDescent="0.25">
      <c r="C179" s="129"/>
      <c r="D179" s="129"/>
    </row>
    <row r="180" spans="3:4" x14ac:dyDescent="0.25">
      <c r="C180" s="129"/>
      <c r="D180" s="129"/>
    </row>
    <row r="181" spans="3:4" x14ac:dyDescent="0.25">
      <c r="C181" s="129"/>
      <c r="D181" s="129"/>
    </row>
    <row r="182" spans="3:4" x14ac:dyDescent="0.25">
      <c r="C182" s="129"/>
      <c r="D182" s="129"/>
    </row>
    <row r="183" spans="3:4" x14ac:dyDescent="0.25">
      <c r="C183" s="129"/>
      <c r="D183" s="129"/>
    </row>
    <row r="184" spans="3:4" x14ac:dyDescent="0.25">
      <c r="C184" s="129"/>
      <c r="D184" s="129"/>
    </row>
    <row r="185" spans="3:4" x14ac:dyDescent="0.25">
      <c r="C185" s="129"/>
      <c r="D185" s="129"/>
    </row>
    <row r="186" spans="3:4" x14ac:dyDescent="0.25">
      <c r="C186" s="129"/>
      <c r="D186" s="129"/>
    </row>
    <row r="187" spans="3:4" x14ac:dyDescent="0.25">
      <c r="C187" s="129"/>
      <c r="D187" s="129"/>
    </row>
    <row r="188" spans="3:4" x14ac:dyDescent="0.25">
      <c r="C188" s="129"/>
      <c r="D188" s="129"/>
    </row>
    <row r="189" spans="3:4" x14ac:dyDescent="0.25">
      <c r="C189" s="129"/>
      <c r="D189" s="129"/>
    </row>
    <row r="190" spans="3:4" x14ac:dyDescent="0.25">
      <c r="C190" s="129"/>
      <c r="D190" s="129"/>
    </row>
    <row r="191" spans="3:4" x14ac:dyDescent="0.25">
      <c r="C191" s="129"/>
      <c r="D191" s="129"/>
    </row>
    <row r="192" spans="3:4" x14ac:dyDescent="0.25">
      <c r="C192" s="129"/>
      <c r="D192" s="129"/>
    </row>
    <row r="193" spans="3:4" x14ac:dyDescent="0.25">
      <c r="C193" s="129"/>
      <c r="D193" s="129"/>
    </row>
    <row r="194" spans="3:4" x14ac:dyDescent="0.25">
      <c r="C194" s="129"/>
      <c r="D194" s="129"/>
    </row>
    <row r="195" spans="3:4" x14ac:dyDescent="0.25">
      <c r="C195" s="129"/>
      <c r="D195" s="129"/>
    </row>
    <row r="196" spans="3:4" x14ac:dyDescent="0.25">
      <c r="C196" s="129"/>
      <c r="D196" s="129"/>
    </row>
    <row r="197" spans="3:4" x14ac:dyDescent="0.25">
      <c r="C197" s="129"/>
      <c r="D197" s="129"/>
    </row>
    <row r="198" spans="3:4" x14ac:dyDescent="0.25">
      <c r="C198" s="129"/>
      <c r="D198" s="129"/>
    </row>
    <row r="199" spans="3:4" x14ac:dyDescent="0.25">
      <c r="C199" s="129"/>
      <c r="D199" s="129"/>
    </row>
    <row r="200" spans="3:4" x14ac:dyDescent="0.25">
      <c r="C200" s="129"/>
      <c r="D200" s="129"/>
    </row>
    <row r="201" spans="3:4" x14ac:dyDescent="0.25">
      <c r="C201" s="129"/>
      <c r="D201" s="129"/>
    </row>
    <row r="202" spans="3:4" x14ac:dyDescent="0.25">
      <c r="C202" s="129"/>
      <c r="D202" s="129"/>
    </row>
    <row r="203" spans="3:4" x14ac:dyDescent="0.25">
      <c r="C203" s="129"/>
      <c r="D203" s="129"/>
    </row>
    <row r="204" spans="3:4" x14ac:dyDescent="0.25">
      <c r="C204" s="129"/>
      <c r="D204" s="129"/>
    </row>
    <row r="205" spans="3:4" x14ac:dyDescent="0.25">
      <c r="C205" s="129"/>
      <c r="D205" s="129"/>
    </row>
    <row r="206" spans="3:4" x14ac:dyDescent="0.25">
      <c r="C206" s="129"/>
      <c r="D206" s="129"/>
    </row>
    <row r="207" spans="3:4" x14ac:dyDescent="0.25">
      <c r="C207" s="129"/>
      <c r="D207" s="129"/>
    </row>
    <row r="208" spans="3:4" x14ac:dyDescent="0.25">
      <c r="C208" s="129"/>
      <c r="D208" s="129"/>
    </row>
    <row r="209" spans="3:4" x14ac:dyDescent="0.25">
      <c r="C209" s="129"/>
      <c r="D209" s="129"/>
    </row>
    <row r="210" spans="3:4" x14ac:dyDescent="0.25">
      <c r="C210" s="129"/>
      <c r="D210" s="129"/>
    </row>
    <row r="211" spans="3:4" x14ac:dyDescent="0.25">
      <c r="C211" s="129"/>
      <c r="D211" s="129"/>
    </row>
    <row r="212" spans="3:4" x14ac:dyDescent="0.25">
      <c r="C212" s="129"/>
      <c r="D212" s="129"/>
    </row>
    <row r="213" spans="3:4" x14ac:dyDescent="0.25">
      <c r="C213" s="129"/>
      <c r="D213" s="129"/>
    </row>
    <row r="214" spans="3:4" x14ac:dyDescent="0.25">
      <c r="C214" s="129"/>
      <c r="D214" s="129"/>
    </row>
    <row r="215" spans="3:4" x14ac:dyDescent="0.25">
      <c r="C215" s="129"/>
      <c r="D215" s="129"/>
    </row>
    <row r="216" spans="3:4" x14ac:dyDescent="0.25">
      <c r="C216" s="129"/>
      <c r="D216" s="129"/>
    </row>
    <row r="217" spans="3:4" x14ac:dyDescent="0.25">
      <c r="C217" s="129"/>
      <c r="D217" s="129"/>
    </row>
    <row r="218" spans="3:4" x14ac:dyDescent="0.25">
      <c r="C218" s="129"/>
      <c r="D218" s="129"/>
    </row>
    <row r="219" spans="3:4" x14ac:dyDescent="0.25">
      <c r="C219" s="129"/>
      <c r="D219" s="129"/>
    </row>
    <row r="220" spans="3:4" x14ac:dyDescent="0.25">
      <c r="C220" s="129"/>
      <c r="D220" s="129"/>
    </row>
    <row r="221" spans="3:4" x14ac:dyDescent="0.25">
      <c r="C221" s="129"/>
      <c r="D221" s="129"/>
    </row>
    <row r="222" spans="3:4" x14ac:dyDescent="0.25">
      <c r="C222" s="129"/>
      <c r="D222" s="129"/>
    </row>
    <row r="223" spans="3:4" x14ac:dyDescent="0.25">
      <c r="C223" s="129"/>
      <c r="D223" s="129"/>
    </row>
    <row r="224" spans="3:4" x14ac:dyDescent="0.25">
      <c r="C224" s="129"/>
      <c r="D224" s="129"/>
    </row>
    <row r="225" spans="3:4" x14ac:dyDescent="0.25">
      <c r="C225" s="129"/>
      <c r="D225" s="129"/>
    </row>
    <row r="226" spans="3:4" x14ac:dyDescent="0.25">
      <c r="C226" s="129"/>
      <c r="D226" s="129"/>
    </row>
    <row r="227" spans="3:4" x14ac:dyDescent="0.25">
      <c r="C227" s="129"/>
      <c r="D227" s="129"/>
    </row>
    <row r="228" spans="3:4" x14ac:dyDescent="0.25">
      <c r="C228" s="129"/>
      <c r="D228" s="129"/>
    </row>
    <row r="229" spans="3:4" x14ac:dyDescent="0.25">
      <c r="C229" s="129"/>
      <c r="D229" s="129"/>
    </row>
    <row r="230" spans="3:4" x14ac:dyDescent="0.25">
      <c r="C230" s="129"/>
      <c r="D230" s="129"/>
    </row>
    <row r="231" spans="3:4" x14ac:dyDescent="0.25">
      <c r="C231" s="129"/>
      <c r="D231" s="129"/>
    </row>
    <row r="232" spans="3:4" x14ac:dyDescent="0.25">
      <c r="C232" s="129"/>
      <c r="D232" s="129"/>
    </row>
    <row r="233" spans="3:4" x14ac:dyDescent="0.25">
      <c r="C233" s="129"/>
      <c r="D233" s="129"/>
    </row>
    <row r="234" spans="3:4" x14ac:dyDescent="0.25">
      <c r="C234" s="129"/>
      <c r="D234" s="129"/>
    </row>
    <row r="235" spans="3:4" x14ac:dyDescent="0.25">
      <c r="C235" s="129"/>
      <c r="D235" s="129"/>
    </row>
    <row r="236" spans="3:4" x14ac:dyDescent="0.25">
      <c r="C236" s="129"/>
      <c r="D236" s="129"/>
    </row>
    <row r="237" spans="3:4" x14ac:dyDescent="0.25">
      <c r="C237" s="129"/>
      <c r="D237" s="129"/>
    </row>
    <row r="238" spans="3:4" x14ac:dyDescent="0.25">
      <c r="C238" s="129"/>
      <c r="D238" s="129"/>
    </row>
    <row r="239" spans="3:4" x14ac:dyDescent="0.25">
      <c r="C239" s="129"/>
      <c r="D239" s="129"/>
    </row>
    <row r="240" spans="3:4" x14ac:dyDescent="0.25">
      <c r="C240" s="129"/>
      <c r="D240" s="129"/>
    </row>
    <row r="241" spans="3:4" x14ac:dyDescent="0.25">
      <c r="C241" s="129"/>
      <c r="D241" s="129"/>
    </row>
    <row r="242" spans="3:4" x14ac:dyDescent="0.25">
      <c r="C242" s="129"/>
      <c r="D242" s="129"/>
    </row>
    <row r="243" spans="3:4" x14ac:dyDescent="0.25">
      <c r="C243" s="129"/>
      <c r="D243" s="129"/>
    </row>
    <row r="244" spans="3:4" x14ac:dyDescent="0.25">
      <c r="C244" s="129"/>
      <c r="D244" s="129"/>
    </row>
    <row r="245" spans="3:4" x14ac:dyDescent="0.25">
      <c r="C245" s="129"/>
      <c r="D245" s="129"/>
    </row>
    <row r="246" spans="3:4" x14ac:dyDescent="0.25">
      <c r="C246" s="129"/>
      <c r="D246" s="129"/>
    </row>
    <row r="247" spans="3:4" x14ac:dyDescent="0.25">
      <c r="C247" s="129"/>
      <c r="D247" s="129"/>
    </row>
    <row r="248" spans="3:4" x14ac:dyDescent="0.25">
      <c r="C248" s="129"/>
      <c r="D248" s="129"/>
    </row>
    <row r="249" spans="3:4" x14ac:dyDescent="0.25">
      <c r="C249" s="129"/>
      <c r="D249" s="129"/>
    </row>
    <row r="250" spans="3:4" x14ac:dyDescent="0.25">
      <c r="C250" s="129"/>
      <c r="D250" s="129"/>
    </row>
    <row r="251" spans="3:4" x14ac:dyDescent="0.25">
      <c r="C251" s="129"/>
      <c r="D251" s="129"/>
    </row>
    <row r="252" spans="3:4" x14ac:dyDescent="0.25">
      <c r="C252" s="129"/>
      <c r="D252" s="129"/>
    </row>
    <row r="253" spans="3:4" x14ac:dyDescent="0.25">
      <c r="C253" s="129"/>
      <c r="D253" s="129"/>
    </row>
    <row r="254" spans="3:4" x14ac:dyDescent="0.25">
      <c r="C254" s="129"/>
      <c r="D254" s="129"/>
    </row>
    <row r="255" spans="3:4" x14ac:dyDescent="0.25">
      <c r="C255" s="129"/>
      <c r="D255" s="129"/>
    </row>
    <row r="256" spans="3:4" x14ac:dyDescent="0.25">
      <c r="C256" s="129"/>
      <c r="D256" s="129"/>
    </row>
    <row r="257" spans="3:4" x14ac:dyDescent="0.25">
      <c r="C257" s="129"/>
      <c r="D257" s="129"/>
    </row>
    <row r="258" spans="3:4" x14ac:dyDescent="0.25">
      <c r="C258" s="129"/>
      <c r="D258" s="129"/>
    </row>
    <row r="259" spans="3:4" x14ac:dyDescent="0.25">
      <c r="C259" s="129"/>
      <c r="D259" s="129"/>
    </row>
    <row r="260" spans="3:4" x14ac:dyDescent="0.25">
      <c r="C260" s="129"/>
      <c r="D260" s="129"/>
    </row>
    <row r="261" spans="3:4" x14ac:dyDescent="0.25">
      <c r="C261" s="129"/>
      <c r="D261" s="129"/>
    </row>
    <row r="262" spans="3:4" x14ac:dyDescent="0.25">
      <c r="C262" s="129"/>
      <c r="D262" s="129"/>
    </row>
    <row r="263" spans="3:4" x14ac:dyDescent="0.25">
      <c r="C263" s="129"/>
      <c r="D263" s="129"/>
    </row>
    <row r="264" spans="3:4" x14ac:dyDescent="0.25">
      <c r="C264" s="129"/>
      <c r="D264" s="129"/>
    </row>
    <row r="265" spans="3:4" x14ac:dyDescent="0.25">
      <c r="C265" s="129"/>
      <c r="D265" s="129"/>
    </row>
    <row r="266" spans="3:4" x14ac:dyDescent="0.25">
      <c r="C266" s="129"/>
      <c r="D266" s="129"/>
    </row>
    <row r="267" spans="3:4" x14ac:dyDescent="0.25">
      <c r="C267" s="129"/>
      <c r="D267" s="129"/>
    </row>
    <row r="268" spans="3:4" x14ac:dyDescent="0.25">
      <c r="C268" s="129"/>
      <c r="D268" s="129"/>
    </row>
    <row r="269" spans="3:4" x14ac:dyDescent="0.25">
      <c r="C269" s="129"/>
      <c r="D269" s="129"/>
    </row>
    <row r="270" spans="3:4" x14ac:dyDescent="0.25">
      <c r="C270" s="129"/>
      <c r="D270" s="129"/>
    </row>
    <row r="271" spans="3:4" x14ac:dyDescent="0.25">
      <c r="C271" s="129"/>
      <c r="D271" s="129"/>
    </row>
    <row r="272" spans="3:4" x14ac:dyDescent="0.25">
      <c r="C272" s="129"/>
      <c r="D272" s="129"/>
    </row>
    <row r="273" spans="3:4" x14ac:dyDescent="0.25">
      <c r="C273" s="129"/>
      <c r="D273" s="129"/>
    </row>
    <row r="274" spans="3:4" x14ac:dyDescent="0.25">
      <c r="C274" s="129"/>
      <c r="D274" s="129"/>
    </row>
    <row r="275" spans="3:4" x14ac:dyDescent="0.25">
      <c r="C275" s="129"/>
      <c r="D275" s="129"/>
    </row>
    <row r="276" spans="3:4" x14ac:dyDescent="0.25">
      <c r="C276" s="129"/>
      <c r="D276" s="129"/>
    </row>
    <row r="277" spans="3:4" x14ac:dyDescent="0.25">
      <c r="C277" s="129"/>
      <c r="D277" s="129"/>
    </row>
    <row r="278" spans="3:4" x14ac:dyDescent="0.25">
      <c r="C278" s="129"/>
      <c r="D278" s="129"/>
    </row>
    <row r="279" spans="3:4" x14ac:dyDescent="0.25">
      <c r="C279" s="129"/>
      <c r="D279" s="129"/>
    </row>
    <row r="280" spans="3:4" x14ac:dyDescent="0.25">
      <c r="C280" s="129"/>
      <c r="D280" s="129"/>
    </row>
    <row r="281" spans="3:4" x14ac:dyDescent="0.25">
      <c r="C281" s="129"/>
      <c r="D281" s="129"/>
    </row>
    <row r="282" spans="3:4" x14ac:dyDescent="0.25">
      <c r="C282" s="129"/>
      <c r="D282" s="129"/>
    </row>
    <row r="283" spans="3:4" x14ac:dyDescent="0.25">
      <c r="C283" s="129"/>
      <c r="D283" s="129"/>
    </row>
    <row r="284" spans="3:4" x14ac:dyDescent="0.25">
      <c r="C284" s="129"/>
      <c r="D284" s="129"/>
    </row>
    <row r="285" spans="3:4" x14ac:dyDescent="0.25">
      <c r="C285" s="129"/>
      <c r="D285" s="129"/>
    </row>
    <row r="286" spans="3:4" x14ac:dyDescent="0.25">
      <c r="C286" s="129"/>
      <c r="D286" s="129"/>
    </row>
    <row r="287" spans="3:4" x14ac:dyDescent="0.25">
      <c r="C287" s="129"/>
      <c r="D287" s="129"/>
    </row>
    <row r="288" spans="3:4" x14ac:dyDescent="0.25">
      <c r="C288" s="129"/>
      <c r="D288" s="129"/>
    </row>
    <row r="289" spans="3:4" x14ac:dyDescent="0.25">
      <c r="C289" s="129"/>
      <c r="D289" s="129"/>
    </row>
    <row r="290" spans="3:4" x14ac:dyDescent="0.25">
      <c r="C290" s="129"/>
      <c r="D290" s="129"/>
    </row>
    <row r="291" spans="3:4" x14ac:dyDescent="0.25">
      <c r="C291" s="129"/>
      <c r="D291" s="129"/>
    </row>
    <row r="292" spans="3:4" x14ac:dyDescent="0.25">
      <c r="C292" s="129"/>
      <c r="D292" s="129"/>
    </row>
    <row r="293" spans="3:4" x14ac:dyDescent="0.25">
      <c r="C293" s="129"/>
      <c r="D293" s="129"/>
    </row>
    <row r="294" spans="3:4" x14ac:dyDescent="0.25">
      <c r="C294" s="129"/>
      <c r="D294" s="129"/>
    </row>
    <row r="295" spans="3:4" x14ac:dyDescent="0.25">
      <c r="C295" s="129"/>
      <c r="D295" s="129"/>
    </row>
    <row r="296" spans="3:4" x14ac:dyDescent="0.25">
      <c r="C296" s="129"/>
      <c r="D296" s="129"/>
    </row>
    <row r="297" spans="3:4" x14ac:dyDescent="0.25">
      <c r="C297" s="129"/>
      <c r="D297" s="129"/>
    </row>
    <row r="298" spans="3:4" x14ac:dyDescent="0.25">
      <c r="C298" s="129"/>
      <c r="D298" s="129"/>
    </row>
    <row r="299" spans="3:4" x14ac:dyDescent="0.25">
      <c r="C299" s="129"/>
      <c r="D299" s="129"/>
    </row>
    <row r="300" spans="3:4" x14ac:dyDescent="0.25">
      <c r="C300" s="129"/>
      <c r="D300" s="129"/>
    </row>
    <row r="301" spans="3:4" x14ac:dyDescent="0.25">
      <c r="C301" s="129"/>
      <c r="D301" s="129"/>
    </row>
    <row r="302" spans="3:4" x14ac:dyDescent="0.25">
      <c r="C302" s="129"/>
      <c r="D302" s="129"/>
    </row>
    <row r="303" spans="3:4" x14ac:dyDescent="0.25">
      <c r="C303" s="129"/>
      <c r="D303" s="129"/>
    </row>
    <row r="304" spans="3:4" x14ac:dyDescent="0.25">
      <c r="C304" s="129"/>
      <c r="D304" s="129"/>
    </row>
    <row r="305" spans="3:4" x14ac:dyDescent="0.25">
      <c r="C305" s="129"/>
      <c r="D305" s="129"/>
    </row>
    <row r="306" spans="3:4" x14ac:dyDescent="0.25">
      <c r="C306" s="129"/>
      <c r="D306" s="129"/>
    </row>
    <row r="307" spans="3:4" x14ac:dyDescent="0.25">
      <c r="C307" s="129"/>
      <c r="D307" s="129"/>
    </row>
    <row r="308" spans="3:4" x14ac:dyDescent="0.25">
      <c r="C308" s="129"/>
      <c r="D308" s="129"/>
    </row>
    <row r="309" spans="3:4" x14ac:dyDescent="0.25">
      <c r="C309" s="129"/>
      <c r="D309" s="129"/>
    </row>
    <row r="310" spans="3:4" x14ac:dyDescent="0.25">
      <c r="C310" s="129"/>
      <c r="D310" s="129"/>
    </row>
    <row r="311" spans="3:4" x14ac:dyDescent="0.25">
      <c r="C311" s="129"/>
      <c r="D311" s="129"/>
    </row>
    <row r="312" spans="3:4" x14ac:dyDescent="0.25">
      <c r="C312" s="129"/>
      <c r="D312" s="129"/>
    </row>
    <row r="313" spans="3:4" x14ac:dyDescent="0.25">
      <c r="C313" s="129"/>
      <c r="D313" s="129"/>
    </row>
    <row r="314" spans="3:4" x14ac:dyDescent="0.25">
      <c r="C314" s="129"/>
      <c r="D314" s="129"/>
    </row>
    <row r="315" spans="3:4" x14ac:dyDescent="0.25">
      <c r="C315" s="129"/>
      <c r="D315" s="129"/>
    </row>
    <row r="316" spans="3:4" x14ac:dyDescent="0.25">
      <c r="C316" s="129"/>
      <c r="D316" s="129"/>
    </row>
    <row r="317" spans="3:4" x14ac:dyDescent="0.25">
      <c r="C317" s="129"/>
      <c r="D317" s="129"/>
    </row>
    <row r="318" spans="3:4" x14ac:dyDescent="0.25">
      <c r="C318" s="129"/>
      <c r="D318" s="129"/>
    </row>
    <row r="319" spans="3:4" x14ac:dyDescent="0.25">
      <c r="C319" s="129"/>
      <c r="D319" s="129"/>
    </row>
    <row r="320" spans="3:4" x14ac:dyDescent="0.25">
      <c r="C320" s="129"/>
      <c r="D320" s="129"/>
    </row>
    <row r="321" spans="3:4" x14ac:dyDescent="0.25">
      <c r="C321" s="129"/>
      <c r="D321" s="129"/>
    </row>
    <row r="322" spans="3:4" x14ac:dyDescent="0.25">
      <c r="C322" s="129"/>
      <c r="D322" s="129"/>
    </row>
    <row r="323" spans="3:4" x14ac:dyDescent="0.25">
      <c r="C323" s="129"/>
      <c r="D323" s="129"/>
    </row>
    <row r="324" spans="3:4" x14ac:dyDescent="0.25">
      <c r="C324" s="129"/>
      <c r="D324" s="129"/>
    </row>
    <row r="325" spans="3:4" x14ac:dyDescent="0.25">
      <c r="C325" s="129"/>
      <c r="D325" s="129"/>
    </row>
    <row r="326" spans="3:4" x14ac:dyDescent="0.25">
      <c r="C326" s="129"/>
      <c r="D326" s="129"/>
    </row>
    <row r="327" spans="3:4" x14ac:dyDescent="0.25">
      <c r="C327" s="129"/>
      <c r="D327" s="129"/>
    </row>
    <row r="328" spans="3:4" x14ac:dyDescent="0.25">
      <c r="C328" s="129"/>
      <c r="D328" s="129"/>
    </row>
    <row r="329" spans="3:4" x14ac:dyDescent="0.25">
      <c r="C329" s="129"/>
      <c r="D329" s="129"/>
    </row>
    <row r="330" spans="3:4" x14ac:dyDescent="0.25">
      <c r="C330" s="129"/>
      <c r="D330" s="129"/>
    </row>
    <row r="331" spans="3:4" x14ac:dyDescent="0.25">
      <c r="C331" s="129"/>
      <c r="D331" s="129"/>
    </row>
    <row r="332" spans="3:4" x14ac:dyDescent="0.25">
      <c r="C332" s="129"/>
      <c r="D332" s="129"/>
    </row>
    <row r="333" spans="3:4" x14ac:dyDescent="0.25">
      <c r="C333" s="129"/>
      <c r="D333" s="129"/>
    </row>
    <row r="334" spans="3:4" x14ac:dyDescent="0.25">
      <c r="C334" s="129"/>
      <c r="D334" s="129"/>
    </row>
    <row r="335" spans="3:4" x14ac:dyDescent="0.25">
      <c r="C335" s="129"/>
      <c r="D335" s="129"/>
    </row>
    <row r="336" spans="3:4" x14ac:dyDescent="0.25">
      <c r="C336" s="129"/>
      <c r="D336" s="129"/>
    </row>
    <row r="337" spans="3:4" x14ac:dyDescent="0.25">
      <c r="C337" s="129"/>
      <c r="D337" s="129"/>
    </row>
    <row r="338" spans="3:4" x14ac:dyDescent="0.25">
      <c r="C338" s="129"/>
      <c r="D338" s="129"/>
    </row>
    <row r="339" spans="3:4" x14ac:dyDescent="0.25">
      <c r="C339" s="129"/>
      <c r="D339" s="129"/>
    </row>
    <row r="340" spans="3:4" x14ac:dyDescent="0.25">
      <c r="C340" s="129"/>
      <c r="D340" s="129"/>
    </row>
    <row r="341" spans="3:4" x14ac:dyDescent="0.25">
      <c r="C341" s="129"/>
      <c r="D341" s="129"/>
    </row>
    <row r="342" spans="3:4" x14ac:dyDescent="0.25">
      <c r="C342" s="129"/>
      <c r="D342" s="129"/>
    </row>
    <row r="343" spans="3:4" x14ac:dyDescent="0.25">
      <c r="C343" s="129"/>
      <c r="D343" s="129"/>
    </row>
    <row r="344" spans="3:4" x14ac:dyDescent="0.25">
      <c r="C344" s="129"/>
      <c r="D344" s="129"/>
    </row>
    <row r="345" spans="3:4" x14ac:dyDescent="0.25">
      <c r="C345" s="129"/>
      <c r="D345" s="129"/>
    </row>
    <row r="346" spans="3:4" x14ac:dyDescent="0.25">
      <c r="C346" s="129"/>
      <c r="D346" s="129"/>
    </row>
    <row r="347" spans="3:4" x14ac:dyDescent="0.25">
      <c r="C347" s="129"/>
      <c r="D347" s="129"/>
    </row>
    <row r="348" spans="3:4" x14ac:dyDescent="0.25">
      <c r="C348" s="129"/>
      <c r="D348" s="129"/>
    </row>
    <row r="349" spans="3:4" x14ac:dyDescent="0.25">
      <c r="C349" s="129"/>
      <c r="D349" s="129"/>
    </row>
    <row r="350" spans="3:4" x14ac:dyDescent="0.25">
      <c r="C350" s="129"/>
      <c r="D350" s="129"/>
    </row>
    <row r="351" spans="3:4" x14ac:dyDescent="0.25">
      <c r="C351" s="129"/>
      <c r="D351" s="129"/>
    </row>
    <row r="352" spans="3:4" x14ac:dyDescent="0.25">
      <c r="C352" s="129"/>
      <c r="D352" s="129"/>
    </row>
    <row r="353" spans="3:4" x14ac:dyDescent="0.25">
      <c r="C353" s="129"/>
      <c r="D353" s="129"/>
    </row>
    <row r="354" spans="3:4" x14ac:dyDescent="0.25">
      <c r="C354" s="129"/>
      <c r="D354" s="129"/>
    </row>
    <row r="355" spans="3:4" x14ac:dyDescent="0.25">
      <c r="C355" s="129"/>
      <c r="D355" s="129"/>
    </row>
    <row r="356" spans="3:4" x14ac:dyDescent="0.25">
      <c r="C356" s="129"/>
      <c r="D356" s="129"/>
    </row>
    <row r="357" spans="3:4" x14ac:dyDescent="0.25">
      <c r="C357" s="129"/>
      <c r="D357" s="129"/>
    </row>
    <row r="358" spans="3:4" x14ac:dyDescent="0.25">
      <c r="C358" s="129"/>
      <c r="D358" s="129"/>
    </row>
    <row r="359" spans="3:4" x14ac:dyDescent="0.25">
      <c r="C359" s="129"/>
      <c r="D359" s="129"/>
    </row>
    <row r="360" spans="3:4" x14ac:dyDescent="0.25">
      <c r="C360" s="129"/>
      <c r="D360" s="129"/>
    </row>
    <row r="361" spans="3:4" x14ac:dyDescent="0.25">
      <c r="C361" s="129"/>
      <c r="D361" s="129"/>
    </row>
    <row r="362" spans="3:4" x14ac:dyDescent="0.25">
      <c r="C362" s="129"/>
      <c r="D362" s="129"/>
    </row>
    <row r="363" spans="3:4" x14ac:dyDescent="0.25">
      <c r="C363" s="129"/>
      <c r="D363" s="129"/>
    </row>
    <row r="364" spans="3:4" x14ac:dyDescent="0.25">
      <c r="C364" s="129"/>
      <c r="D364" s="129"/>
    </row>
    <row r="365" spans="3:4" x14ac:dyDescent="0.25">
      <c r="C365" s="129"/>
      <c r="D365" s="129"/>
    </row>
    <row r="366" spans="3:4" x14ac:dyDescent="0.25">
      <c r="C366" s="129"/>
      <c r="D366" s="129"/>
    </row>
    <row r="367" spans="3:4" x14ac:dyDescent="0.25">
      <c r="C367" s="129"/>
      <c r="D367" s="129"/>
    </row>
    <row r="368" spans="3:4" x14ac:dyDescent="0.25">
      <c r="C368" s="129"/>
      <c r="D368" s="129"/>
    </row>
    <row r="369" spans="3:4" x14ac:dyDescent="0.25">
      <c r="C369" s="129"/>
      <c r="D369" s="129"/>
    </row>
    <row r="370" spans="3:4" x14ac:dyDescent="0.25">
      <c r="C370" s="129"/>
      <c r="D370" s="129"/>
    </row>
    <row r="371" spans="3:4" x14ac:dyDescent="0.25">
      <c r="C371" s="129"/>
      <c r="D371" s="129"/>
    </row>
    <row r="372" spans="3:4" x14ac:dyDescent="0.25">
      <c r="C372" s="129"/>
      <c r="D372" s="129"/>
    </row>
    <row r="373" spans="3:4" x14ac:dyDescent="0.25">
      <c r="C373" s="129"/>
      <c r="D373" s="129"/>
    </row>
    <row r="374" spans="3:4" x14ac:dyDescent="0.25">
      <c r="C374" s="129"/>
      <c r="D374" s="129"/>
    </row>
    <row r="375" spans="3:4" x14ac:dyDescent="0.25">
      <c r="C375" s="129"/>
      <c r="D375" s="129"/>
    </row>
    <row r="376" spans="3:4" x14ac:dyDescent="0.25">
      <c r="C376" s="129"/>
      <c r="D376" s="129"/>
    </row>
    <row r="377" spans="3:4" x14ac:dyDescent="0.25">
      <c r="C377" s="129"/>
      <c r="D377" s="129"/>
    </row>
    <row r="378" spans="3:4" x14ac:dyDescent="0.25">
      <c r="C378" s="129"/>
      <c r="D378" s="129"/>
    </row>
    <row r="379" spans="3:4" x14ac:dyDescent="0.25">
      <c r="C379" s="129"/>
      <c r="D379" s="129"/>
    </row>
    <row r="380" spans="3:4" x14ac:dyDescent="0.25">
      <c r="C380" s="129"/>
      <c r="D380" s="129"/>
    </row>
    <row r="381" spans="3:4" x14ac:dyDescent="0.25">
      <c r="C381" s="129"/>
      <c r="D381" s="129"/>
    </row>
    <row r="382" spans="3:4" x14ac:dyDescent="0.25">
      <c r="C382" s="129"/>
      <c r="D382" s="129"/>
    </row>
    <row r="383" spans="3:4" x14ac:dyDescent="0.25">
      <c r="C383" s="129"/>
      <c r="D383" s="129"/>
    </row>
    <row r="384" spans="3:4" x14ac:dyDescent="0.25">
      <c r="C384" s="129"/>
      <c r="D384" s="129"/>
    </row>
    <row r="385" spans="3:4" x14ac:dyDescent="0.25">
      <c r="C385" s="129"/>
      <c r="D385" s="129"/>
    </row>
    <row r="386" spans="3:4" x14ac:dyDescent="0.25">
      <c r="C386" s="129"/>
      <c r="D386" s="129"/>
    </row>
    <row r="387" spans="3:4" x14ac:dyDescent="0.25">
      <c r="C387" s="129"/>
      <c r="D387" s="129"/>
    </row>
    <row r="388" spans="3:4" x14ac:dyDescent="0.25">
      <c r="C388" s="129"/>
      <c r="D388" s="129"/>
    </row>
    <row r="1123" spans="1:1" x14ac:dyDescent="0.25">
      <c r="A1123" s="98" t="s">
        <v>27</v>
      </c>
    </row>
    <row r="11234" spans="1:1" x14ac:dyDescent="0.25">
      <c r="A11234" s="98" t="s">
        <v>29</v>
      </c>
    </row>
    <row r="112345" spans="1:1" x14ac:dyDescent="0.25">
      <c r="A112345" s="98" t="s">
        <v>30</v>
      </c>
    </row>
    <row r="112346" spans="1:1" x14ac:dyDescent="0.25">
      <c r="A112346" s="98" t="s">
        <v>157</v>
      </c>
    </row>
    <row r="112347" spans="1:1" x14ac:dyDescent="0.25">
      <c r="A112347" s="98" t="s">
        <v>42</v>
      </c>
    </row>
    <row r="112348" spans="1:1" x14ac:dyDescent="0.25">
      <c r="A112348" s="98" t="s">
        <v>109</v>
      </c>
    </row>
    <row r="112349" spans="1:1" x14ac:dyDescent="0.25">
      <c r="A112349" s="98" t="s">
        <v>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ntColor">
                <anchor moveWithCells="1" sizeWithCells="1">
                  <from>
                    <xdr:col>11</xdr:col>
                    <xdr:colOff>504825</xdr:colOff>
                    <xdr:row>2</xdr:row>
                    <xdr:rowOff>114300</xdr:rowOff>
                  </from>
                  <to>
                    <xdr:col>14</xdr:col>
                    <xdr:colOff>428625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"/>
  <sheetViews>
    <sheetView workbookViewId="0">
      <selection activeCell="A2" sqref="A2"/>
    </sheetView>
  </sheetViews>
  <sheetFormatPr baseColWidth="10" defaultRowHeight="15" x14ac:dyDescent="0.25"/>
  <cols>
    <col min="3" max="3" width="11.5703125" bestFit="1" customWidth="1"/>
    <col min="4" max="4" width="5.85546875" bestFit="1" customWidth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0" tint="-0.499984740745262"/>
  </sheetPr>
  <dimension ref="A1:K36"/>
  <sheetViews>
    <sheetView zoomScale="85" zoomScaleNormal="85" workbookViewId="0">
      <selection activeCell="B4" sqref="B4"/>
    </sheetView>
  </sheetViews>
  <sheetFormatPr baseColWidth="10" defaultRowHeight="15" x14ac:dyDescent="0.25"/>
  <cols>
    <col min="2" max="2" width="20" customWidth="1"/>
  </cols>
  <sheetData>
    <row r="1" spans="1:11" ht="15" customHeight="1" x14ac:dyDescent="0.25"/>
    <row r="2" spans="1:11" ht="15" customHeight="1" x14ac:dyDescent="0.25"/>
    <row r="4" spans="1:11" ht="15.75" thickBot="1" x14ac:dyDescent="0.3">
      <c r="B4" s="35" t="s">
        <v>84</v>
      </c>
    </row>
    <row r="5" spans="1:11" s="38" customFormat="1" ht="15.75" thickBot="1" x14ac:dyDescent="0.3">
      <c r="A5" s="37"/>
      <c r="B5" s="36" t="s">
        <v>25</v>
      </c>
      <c r="C5" s="37"/>
      <c r="D5" s="37"/>
      <c r="E5" s="37"/>
      <c r="F5" s="37" t="s">
        <v>25</v>
      </c>
      <c r="G5" s="37"/>
      <c r="H5" s="37"/>
      <c r="I5" s="37"/>
      <c r="J5" s="37"/>
      <c r="K5" s="37"/>
    </row>
    <row r="6" spans="1:11" s="38" customFormat="1" ht="15.75" thickBot="1" x14ac:dyDescent="0.3">
      <c r="A6" s="37"/>
      <c r="B6" s="36" t="s">
        <v>85</v>
      </c>
      <c r="C6" s="37"/>
      <c r="D6" s="37"/>
      <c r="E6" s="37"/>
      <c r="F6" s="37" t="s">
        <v>85</v>
      </c>
      <c r="G6" s="37"/>
      <c r="H6" s="37"/>
      <c r="I6" s="37"/>
      <c r="J6" s="37"/>
      <c r="K6" s="37"/>
    </row>
    <row r="7" spans="1:11" s="38" customFormat="1" ht="15.75" hidden="1" thickBot="1" x14ac:dyDescent="0.3">
      <c r="A7" s="37"/>
      <c r="B7" s="36"/>
      <c r="C7" s="37"/>
      <c r="D7" s="37"/>
      <c r="E7" s="37"/>
      <c r="F7" s="37"/>
      <c r="G7" s="37"/>
      <c r="H7" s="37"/>
      <c r="I7" s="37"/>
      <c r="J7" s="37"/>
      <c r="K7" s="37"/>
    </row>
    <row r="8" spans="1:11" s="38" customFormat="1" ht="15.75" thickBot="1" x14ac:dyDescent="0.3">
      <c r="A8" s="37"/>
      <c r="B8" s="36" t="s">
        <v>51</v>
      </c>
      <c r="C8" s="37"/>
      <c r="D8" s="37"/>
      <c r="E8" s="37"/>
      <c r="F8" s="37" t="s">
        <v>51</v>
      </c>
      <c r="G8" s="37"/>
      <c r="H8" s="37"/>
      <c r="I8" s="37"/>
      <c r="J8" s="37"/>
      <c r="K8" s="37"/>
    </row>
    <row r="9" spans="1:11" s="38" customFormat="1" ht="15.75" thickBot="1" x14ac:dyDescent="0.3">
      <c r="A9" s="37"/>
      <c r="B9" s="36" t="s">
        <v>22</v>
      </c>
      <c r="C9" s="37"/>
      <c r="D9" s="37"/>
      <c r="E9" s="37"/>
      <c r="F9" s="37" t="s">
        <v>22</v>
      </c>
      <c r="G9" s="37"/>
      <c r="H9" s="37"/>
      <c r="I9" s="37"/>
      <c r="J9" s="37"/>
      <c r="K9" s="37"/>
    </row>
    <row r="10" spans="1:11" s="38" customFormat="1" ht="15.75" thickBot="1" x14ac:dyDescent="0.3">
      <c r="A10" s="37"/>
      <c r="B10" s="36" t="s">
        <v>36</v>
      </c>
      <c r="C10" s="37"/>
      <c r="D10" s="37"/>
      <c r="E10" s="37"/>
      <c r="F10" s="37" t="s">
        <v>36</v>
      </c>
      <c r="G10" s="37"/>
      <c r="H10" s="37"/>
      <c r="I10" s="37"/>
      <c r="J10" s="37"/>
      <c r="K10" s="37"/>
    </row>
    <row r="11" spans="1:11" ht="15.75" hidden="1" thickBot="1" x14ac:dyDescent="0.3">
      <c r="A11" s="37"/>
      <c r="B11" s="36"/>
      <c r="C11" s="37"/>
      <c r="D11" s="37"/>
      <c r="E11" s="37"/>
      <c r="F11" s="37"/>
      <c r="G11" s="37"/>
      <c r="H11" s="37"/>
      <c r="I11" s="37"/>
      <c r="J11" s="37"/>
      <c r="K11" s="37"/>
    </row>
    <row r="12" spans="1:11" s="39" customFormat="1" ht="15.75" thickBot="1" x14ac:dyDescent="0.3">
      <c r="A12" s="37"/>
      <c r="B12" s="36" t="s">
        <v>86</v>
      </c>
      <c r="C12" s="37"/>
      <c r="D12" s="37"/>
      <c r="E12" s="37"/>
      <c r="F12" s="37" t="s">
        <v>86</v>
      </c>
      <c r="G12" s="37"/>
      <c r="H12" s="37"/>
      <c r="I12" s="37"/>
      <c r="J12" s="37"/>
      <c r="K12" s="37"/>
    </row>
    <row r="13" spans="1:11" s="38" customFormat="1" ht="15.75" thickBot="1" x14ac:dyDescent="0.3">
      <c r="A13" s="37"/>
      <c r="B13" s="36" t="s">
        <v>87</v>
      </c>
      <c r="C13" s="37"/>
      <c r="D13" s="37"/>
      <c r="E13" s="37"/>
      <c r="F13" s="37" t="s">
        <v>87</v>
      </c>
      <c r="G13" s="37"/>
      <c r="H13" s="37"/>
      <c r="I13" s="37"/>
      <c r="J13" s="37"/>
      <c r="K13" s="37"/>
    </row>
    <row r="14" spans="1:11" s="38" customFormat="1" ht="15.75" thickBot="1" x14ac:dyDescent="0.3">
      <c r="A14" s="37"/>
      <c r="B14" s="36" t="s">
        <v>88</v>
      </c>
      <c r="C14" s="37"/>
      <c r="D14" s="37"/>
      <c r="E14" s="37"/>
      <c r="F14" s="37" t="s">
        <v>88</v>
      </c>
      <c r="G14" s="37"/>
      <c r="H14" s="37"/>
      <c r="I14" s="37"/>
      <c r="J14" s="37"/>
      <c r="K14" s="37"/>
    </row>
    <row r="15" spans="1:11" s="42" customFormat="1" ht="15.75" thickBot="1" x14ac:dyDescent="0.3">
      <c r="A15" s="41"/>
      <c r="B15" s="40" t="s">
        <v>89</v>
      </c>
      <c r="C15" s="41"/>
      <c r="D15" s="41"/>
      <c r="E15" s="41"/>
      <c r="F15" s="41" t="s">
        <v>89</v>
      </c>
      <c r="G15" s="41"/>
      <c r="H15" s="41"/>
      <c r="I15" s="41"/>
      <c r="J15" s="41"/>
      <c r="K15" s="41"/>
    </row>
    <row r="16" spans="1:11" s="42" customFormat="1" ht="15.75" thickBot="1" x14ac:dyDescent="0.3">
      <c r="A16" s="41"/>
      <c r="B16" s="40" t="s">
        <v>90</v>
      </c>
      <c r="C16" s="41"/>
      <c r="D16" s="41"/>
      <c r="E16" s="41"/>
      <c r="F16" s="41" t="s">
        <v>90</v>
      </c>
      <c r="G16" s="41"/>
      <c r="H16" s="41"/>
      <c r="I16" s="41"/>
      <c r="J16" s="41"/>
      <c r="K16" s="41"/>
    </row>
    <row r="17" spans="1:11" s="42" customFormat="1" ht="15.75" thickBot="1" x14ac:dyDescent="0.3">
      <c r="A17" s="41"/>
      <c r="B17" s="40" t="s">
        <v>91</v>
      </c>
      <c r="C17" s="41"/>
      <c r="D17" s="41"/>
      <c r="E17" s="41"/>
      <c r="F17" s="41" t="s">
        <v>91</v>
      </c>
      <c r="G17" s="41"/>
      <c r="H17" s="41"/>
      <c r="I17" s="41"/>
      <c r="J17" s="41"/>
      <c r="K17" s="41"/>
    </row>
    <row r="18" spans="1:11" s="42" customFormat="1" ht="15.75" thickBot="1" x14ac:dyDescent="0.3">
      <c r="A18" s="41"/>
      <c r="B18" s="40" t="s">
        <v>92</v>
      </c>
      <c r="C18" s="41"/>
      <c r="D18" s="41"/>
      <c r="E18" s="41"/>
      <c r="F18" s="41" t="s">
        <v>92</v>
      </c>
      <c r="G18" s="41"/>
      <c r="H18" s="41"/>
      <c r="I18" s="41"/>
      <c r="J18" s="41"/>
      <c r="K18" s="41"/>
    </row>
    <row r="19" spans="1:11" s="43" customFormat="1" ht="15.75" thickBot="1" x14ac:dyDescent="0.3">
      <c r="A19" s="37"/>
      <c r="B19" s="36" t="s">
        <v>93</v>
      </c>
      <c r="C19" s="37"/>
      <c r="D19" s="37"/>
      <c r="E19" s="37"/>
      <c r="F19" s="37" t="s">
        <v>93</v>
      </c>
      <c r="G19" s="37"/>
      <c r="H19" s="37"/>
      <c r="I19" s="37"/>
      <c r="J19" s="37"/>
      <c r="K19" s="37"/>
    </row>
    <row r="20" spans="1:11" s="43" customFormat="1" ht="15.75" thickBot="1" x14ac:dyDescent="0.3">
      <c r="A20" s="37"/>
      <c r="B20" s="36" t="s">
        <v>94</v>
      </c>
      <c r="C20" s="37"/>
      <c r="D20" s="37"/>
      <c r="E20" s="37"/>
      <c r="F20" s="37" t="s">
        <v>94</v>
      </c>
      <c r="G20" s="37"/>
      <c r="H20" s="37"/>
      <c r="I20" s="37"/>
      <c r="J20" s="37"/>
      <c r="K20" s="37"/>
    </row>
    <row r="21" spans="1:11" s="43" customFormat="1" ht="15.75" thickBot="1" x14ac:dyDescent="0.3">
      <c r="A21" s="37"/>
      <c r="B21" s="36" t="s">
        <v>95</v>
      </c>
      <c r="C21" s="37"/>
      <c r="D21" s="37"/>
      <c r="E21" s="37"/>
      <c r="F21" s="37" t="s">
        <v>95</v>
      </c>
      <c r="G21" s="37"/>
      <c r="H21" s="37"/>
      <c r="I21" s="37"/>
      <c r="J21" s="37"/>
      <c r="K21" s="37"/>
    </row>
    <row r="22" spans="1:11" s="43" customFormat="1" ht="15.75" thickBot="1" x14ac:dyDescent="0.3">
      <c r="A22" s="37"/>
      <c r="B22" s="36" t="s">
        <v>96</v>
      </c>
      <c r="C22" s="37"/>
      <c r="D22" s="37"/>
      <c r="E22" s="37"/>
      <c r="F22" s="37" t="s">
        <v>96</v>
      </c>
      <c r="G22" s="37"/>
      <c r="H22" s="37"/>
      <c r="I22" s="37"/>
      <c r="J22" s="37"/>
      <c r="K22" s="37"/>
    </row>
    <row r="23" spans="1:11" s="38" customFormat="1" ht="15.75" thickBot="1" x14ac:dyDescent="0.3">
      <c r="A23" s="37"/>
      <c r="B23" s="36" t="s">
        <v>97</v>
      </c>
      <c r="C23" s="37"/>
      <c r="D23" s="37"/>
      <c r="E23" s="37"/>
      <c r="F23" s="37" t="s">
        <v>97</v>
      </c>
      <c r="G23" s="37"/>
      <c r="H23" s="37"/>
      <c r="I23" s="37"/>
      <c r="J23" s="37"/>
      <c r="K23" s="37"/>
    </row>
    <row r="24" spans="1:11" s="39" customFormat="1" ht="15.75" thickBot="1" x14ac:dyDescent="0.3">
      <c r="A24" s="37"/>
      <c r="B24" s="36" t="s">
        <v>98</v>
      </c>
      <c r="C24" s="37"/>
      <c r="D24" s="37"/>
      <c r="E24" s="37"/>
      <c r="F24" s="37" t="s">
        <v>98</v>
      </c>
      <c r="G24" s="37"/>
      <c r="H24" s="37"/>
      <c r="I24" s="37"/>
      <c r="J24" s="37"/>
      <c r="K24" s="37"/>
    </row>
    <row r="25" spans="1:11" s="38" customFormat="1" ht="15.75" thickBot="1" x14ac:dyDescent="0.3">
      <c r="A25" s="37"/>
      <c r="B25" s="36" t="s">
        <v>99</v>
      </c>
      <c r="C25" s="37"/>
      <c r="D25" s="37"/>
      <c r="E25" s="37"/>
      <c r="F25" s="37" t="s">
        <v>99</v>
      </c>
      <c r="G25" s="37"/>
      <c r="H25" s="37"/>
      <c r="I25" s="37"/>
      <c r="J25" s="37"/>
      <c r="K25" s="37"/>
    </row>
    <row r="26" spans="1:11" s="38" customFormat="1" ht="15.75" thickBot="1" x14ac:dyDescent="0.3">
      <c r="A26" s="37"/>
      <c r="B26" s="36" t="s">
        <v>100</v>
      </c>
      <c r="C26" s="37"/>
      <c r="D26" s="37"/>
      <c r="E26" s="37"/>
      <c r="F26" s="37" t="s">
        <v>100</v>
      </c>
      <c r="G26" s="37"/>
      <c r="H26" s="37"/>
      <c r="I26" s="37"/>
      <c r="J26" s="37"/>
      <c r="K26" s="37"/>
    </row>
    <row r="27" spans="1:11" s="38" customFormat="1" ht="15.75" thickBot="1" x14ac:dyDescent="0.3">
      <c r="A27" s="37"/>
      <c r="B27" s="36" t="s">
        <v>101</v>
      </c>
      <c r="C27" s="37"/>
      <c r="D27" s="37"/>
      <c r="E27" s="37"/>
      <c r="F27" s="37" t="s">
        <v>101</v>
      </c>
      <c r="G27" s="37"/>
      <c r="H27" s="37"/>
      <c r="I27" s="37"/>
      <c r="J27" s="37"/>
      <c r="K27" s="37"/>
    </row>
    <row r="28" spans="1:11" s="38" customFormat="1" ht="15.75" thickBot="1" x14ac:dyDescent="0.3">
      <c r="A28" s="37"/>
      <c r="B28" s="36" t="s">
        <v>102</v>
      </c>
      <c r="C28" s="37"/>
      <c r="D28" s="37"/>
      <c r="E28" s="37"/>
      <c r="F28" s="37" t="s">
        <v>23</v>
      </c>
      <c r="G28" s="37"/>
      <c r="H28" s="37"/>
      <c r="I28" s="37"/>
      <c r="J28" s="37"/>
      <c r="K28" s="37"/>
    </row>
    <row r="29" spans="1:11" s="38" customFormat="1" ht="15.75" thickBot="1" x14ac:dyDescent="0.3">
      <c r="A29" s="37"/>
      <c r="B29" s="36" t="s">
        <v>103</v>
      </c>
      <c r="C29" s="37"/>
      <c r="D29" s="37"/>
      <c r="E29" s="37"/>
      <c r="F29" s="37" t="s">
        <v>113</v>
      </c>
      <c r="G29" s="37"/>
      <c r="H29" s="37"/>
      <c r="I29" s="37"/>
      <c r="J29" s="37"/>
      <c r="K29" s="37"/>
    </row>
    <row r="30" spans="1:11" s="38" customFormat="1" ht="15.75" thickBot="1" x14ac:dyDescent="0.3">
      <c r="A30" s="37"/>
      <c r="B30" s="36" t="s">
        <v>104</v>
      </c>
      <c r="C30" s="37"/>
      <c r="D30" s="37"/>
      <c r="E30" s="37"/>
      <c r="F30" s="37" t="s">
        <v>115</v>
      </c>
      <c r="G30" s="37"/>
      <c r="H30" s="37"/>
      <c r="I30" s="37"/>
      <c r="J30" s="37"/>
      <c r="K30" s="37"/>
    </row>
    <row r="31" spans="1:11" s="38" customFormat="1" ht="15.75" thickBot="1" x14ac:dyDescent="0.3">
      <c r="A31" s="37"/>
      <c r="B31" s="36" t="s">
        <v>105</v>
      </c>
      <c r="C31" s="37"/>
      <c r="D31" s="37"/>
      <c r="E31" s="37"/>
      <c r="F31" s="37" t="s">
        <v>114</v>
      </c>
      <c r="G31" s="37"/>
      <c r="H31" s="37"/>
      <c r="I31" s="37"/>
      <c r="J31" s="37"/>
      <c r="K31" s="37"/>
    </row>
    <row r="32" spans="1:11" s="38" customFormat="1" ht="15.75" thickBot="1" x14ac:dyDescent="0.3">
      <c r="A32" s="37"/>
      <c r="B32" s="36" t="s">
        <v>24</v>
      </c>
      <c r="C32" s="37"/>
      <c r="D32" s="37"/>
      <c r="E32" s="37"/>
      <c r="F32" s="37" t="s">
        <v>117</v>
      </c>
      <c r="G32" s="37"/>
      <c r="H32" s="37"/>
      <c r="I32" s="37"/>
      <c r="J32" s="37"/>
      <c r="K32" s="37"/>
    </row>
    <row r="33" spans="1:11" s="38" customFormat="1" ht="15.75" thickBot="1" x14ac:dyDescent="0.3">
      <c r="A33" s="37"/>
      <c r="B33" s="36" t="s">
        <v>20</v>
      </c>
      <c r="C33" s="37"/>
      <c r="D33" s="37"/>
      <c r="E33" s="37"/>
      <c r="F33" s="37" t="s">
        <v>116</v>
      </c>
      <c r="G33" s="37"/>
      <c r="H33" s="37"/>
      <c r="I33" s="37"/>
      <c r="J33" s="37"/>
      <c r="K33" s="37"/>
    </row>
    <row r="34" spans="1:11" x14ac:dyDescent="0.25">
      <c r="F34" s="37" t="s">
        <v>105</v>
      </c>
    </row>
    <row r="35" spans="1:11" x14ac:dyDescent="0.25">
      <c r="F35" s="37" t="s">
        <v>24</v>
      </c>
    </row>
    <row r="36" spans="1:11" x14ac:dyDescent="0.25">
      <c r="B36" s="1"/>
      <c r="F36" s="37" t="s">
        <v>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Postes critiques</vt:lpstr>
      <vt:lpstr>Postes redondants</vt:lpstr>
      <vt:lpstr>Fiche de fiabilisation</vt:lpstr>
      <vt:lpstr>TOP 30 critiques</vt:lpstr>
      <vt:lpstr>'Postes redondants'!Extraire</vt:lpstr>
    </vt:vector>
  </TitlesOfParts>
  <Company>KSB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Annaix</dc:creator>
  <cp:lastModifiedBy>VAN MERRIS Alexis</cp:lastModifiedBy>
  <cp:lastPrinted>2019-01-14T08:40:30Z</cp:lastPrinted>
  <dcterms:created xsi:type="dcterms:W3CDTF">2013-09-26T07:30:48Z</dcterms:created>
  <dcterms:modified xsi:type="dcterms:W3CDTF">2019-12-05T15:07:04Z</dcterms:modified>
</cp:coreProperties>
</file>