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8_{C9905829-F325-4C6E-9A45-5BD15463E619}" xr6:coauthVersionLast="46" xr6:coauthVersionMax="46" xr10:uidLastSave="{00000000-0000-0000-0000-000000000000}"/>
  <bookViews>
    <workbookView xWindow="-108" yWindow="-108" windowWidth="23256" windowHeight="12576" xr2:uid="{FE1EF50E-C509-4840-B901-496843433D66}"/>
  </bookViews>
  <sheets>
    <sheet name="Feuil1" sheetId="1" r:id="rId1"/>
    <sheet name="Paramètres" sheetId="2" r:id="rId2"/>
  </sheets>
  <definedNames>
    <definedName name="Dej_D">Paramètres!$D$6</definedName>
    <definedName name="Dej_F">Paramètres!$E$6</definedName>
    <definedName name="Dej_Tps">Paramètres!$F$6</definedName>
    <definedName name="Jours_D">Paramètres!$D$2</definedName>
    <definedName name="Jours_F">Paramètres!$E$2</definedName>
    <definedName name="Jours_tps">Paramètres!$F$2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/>
  <c r="C9" i="1"/>
  <c r="C10" i="1"/>
  <c r="C11" i="1"/>
  <c r="B1" i="2"/>
  <c r="B5" i="2" s="1"/>
  <c r="B6" i="2" s="1"/>
  <c r="B4" i="2" l="1"/>
  <c r="B16" i="2"/>
  <c r="B15" i="2"/>
  <c r="B14" i="2"/>
  <c r="B13" i="2"/>
  <c r="B12" i="2"/>
  <c r="B11" i="2"/>
  <c r="B10" i="2"/>
  <c r="B9" i="2"/>
  <c r="B8" i="2"/>
  <c r="B7" i="2"/>
  <c r="F6" i="2"/>
  <c r="C8" i="1"/>
  <c r="C5" i="1"/>
  <c r="C6" i="1"/>
  <c r="C7" i="1"/>
  <c r="G6" i="1" l="1"/>
  <c r="G10" i="1"/>
  <c r="G11" i="1"/>
  <c r="G7" i="1"/>
  <c r="G8" i="1"/>
  <c r="G9" i="1"/>
  <c r="G5" i="1"/>
  <c r="F5" i="1"/>
  <c r="F6" i="1"/>
  <c r="F10" i="1"/>
  <c r="F11" i="1"/>
  <c r="F9" i="1"/>
  <c r="F7" i="1"/>
  <c r="F8" i="1"/>
</calcChain>
</file>

<file path=xl/sharedStrings.xml><?xml version="1.0" encoding="utf-8"?>
<sst xmlns="http://schemas.openxmlformats.org/spreadsheetml/2006/main" count="35" uniqueCount="32">
  <si>
    <t>Reçu</t>
  </si>
  <si>
    <t>Envoyé</t>
  </si>
  <si>
    <t>Temps de traitement</t>
  </si>
  <si>
    <t>Commentaire</t>
  </si>
  <si>
    <t>devrait être 0:02:00 car début à 8h</t>
  </si>
  <si>
    <t>good</t>
  </si>
  <si>
    <t>devrait être 0:05:00 car débute à 8h</t>
  </si>
  <si>
    <t>Heure Début Journée</t>
  </si>
  <si>
    <t>Heure Fin Journée</t>
  </si>
  <si>
    <t>Heure début Déjeuner</t>
  </si>
  <si>
    <t>Heure Fin Déjeuner</t>
  </si>
  <si>
    <t>Temps Déjeuner</t>
  </si>
  <si>
    <t>Jours fériés</t>
  </si>
  <si>
    <t>Date</t>
  </si>
  <si>
    <t>Année en cours :</t>
  </si>
  <si>
    <t>Jour de l'an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</si>
  <si>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</si>
  <si>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</si>
  <si>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</si>
  <si>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</si>
  <si>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</si>
  <si>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</si>
  <si>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</si>
  <si>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</si>
  <si>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</si>
  <si>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</si>
  <si>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</si>
  <si>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Pâques</t>
  </si>
  <si>
    <t>not good</t>
  </si>
  <si>
    <t>Heures ouvrées/jours</t>
  </si>
  <si>
    <t>Seulement jours ouvrés</t>
  </si>
  <si>
    <t>jours ouvrés + dej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</si>
</sst>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21" fontId="0" fillId="0" borderId="0" xfId="0" applyNumberFormat="1"/>
    <xf numFmtId="46" fontId="0" fillId="0" borderId="0" xfId="0" applyNumberFormat="1"/>
    <xf numFmtId="0" fontId="2" fillId="0" borderId="0" xfId="0" applyFont="1" applyAlignment="1">
      <alignment horizontal="center"/>
    </xf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6" fontId="0" fillId="2" borderId="0" xfId="0" applyNumberFormat="1" applyFill="1"/>
    <xf numFmtId="46" fontId="0" fillId="3" borderId="0" xfId="0" applyNumberFormat="1" applyFill="1"/>
    <xf numFmtId="46" fontId="0" fillId="0" borderId="0" xfId="0" applyNumberFormat="1" applyFill="1"/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0" borderId="0" xfId="0" applyFont="1"/>
    <xf numFmtId="0" fontId="3" fillId="4" borderId="2" xfId="0" applyFont="1" applyFill="1" applyBorder="1" applyAlignment="1">
      <alignment horizontal="center" vertical="center"/>
    </xf>
    <xf numFmtId="21" fontId="0" fillId="5" borderId="2" xfId="0" applyNumberFormat="1" applyFill="1" applyBorder="1" applyAlignment="1">
      <alignment horizontal="center"/>
    </xf>
    <xf numFmtId="21" fontId="0" fillId="5" borderId="2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4" borderId="3" xfId="0" applyFont="1" applyFill="1" applyBorder="1"/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33DC8B-8DC3-4D78-9964-F0317CA233AB}" name="Tbl_JoursFeries" displayName="Tbl_JoursFeries" ref="A3:B16" totalsRowShown="0" headerRowDxfId="0">
  <autoFilter ref="A3:B16" xr:uid="{C853E7E4-8BED-471B-BE36-D6DEE20CB151}"/>
  <tableColumns count="2">
    <tableColumn id="1" xr3:uid="{25122DBB-45DC-4627-8999-467680D9D96C}" name="Jours fériés"/>
    <tableColumn id="2" xr3:uid="{000B8DC9-7F9A-4297-B7F4-7594C13A36E9}" name="Date" dataDxfId="1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A478D-276C-4782-8815-1D27A8D75AD4}">
  <dimension ref="A1:H17"/>
  <sheetViews>
    <sheetView tabSelected="1" workbookViewId="0">
      <selection activeCell="B24" sqref="B24"/>
    </sheetView>
  </sheetViews>
  <sheetFormatPr baseColWidth="10" defaultRowHeight="14.4" x14ac:dyDescent="0.3"/>
  <cols>
    <col min="1" max="1" width="20" customWidth="1"/>
    <col min="2" max="2" width="22.109375" customWidth="1"/>
    <col min="3" max="3" width="20.44140625" customWidth="1"/>
    <col min="4" max="4" width="33.77734375" customWidth="1"/>
    <col min="5" max="5" width="4.44140625" customWidth="1"/>
    <col min="6" max="6" width="20.77734375" customWidth="1"/>
    <col min="7" max="7" width="16.6640625" customWidth="1"/>
  </cols>
  <sheetData>
    <row r="1" spans="1:8" x14ac:dyDescent="0.3">
      <c r="A1" s="1"/>
      <c r="B1" s="2"/>
      <c r="D1" s="2"/>
    </row>
    <row r="2" spans="1:8" x14ac:dyDescent="0.3">
      <c r="B2" s="3"/>
      <c r="D2" s="2"/>
      <c r="F2" s="2"/>
    </row>
    <row r="4" spans="1:8" x14ac:dyDescent="0.3">
      <c r="A4" s="4" t="s">
        <v>0</v>
      </c>
      <c r="B4" s="4" t="s">
        <v>1</v>
      </c>
      <c r="C4" s="6" t="s">
        <v>2</v>
      </c>
      <c r="D4" s="6" t="s">
        <v>3</v>
      </c>
      <c r="F4" s="13" t="s">
        <v>30</v>
      </c>
      <c r="G4" s="13" t="s">
        <v>31</v>
      </c>
    </row>
    <row r="5" spans="1:8" x14ac:dyDescent="0.3">
      <c r="A5" s="5">
        <v>44284.331944444442</v>
      </c>
      <c r="B5" s="5">
        <v>44284.334722222222</v>
      </c>
      <c r="C5" s="8">
        <f>NETWORKDAYS.INTL(A5,B5,1,{"5/4/2021"})*(Jours_F-Jours_D)-(MOD(A5,1)-Jours_D)-(Jours_F-MOD(B5,1))</f>
        <v>2.7777777795563452E-3</v>
      </c>
      <c r="D5" s="7" t="s">
        <v>4</v>
      </c>
      <c r="F5" s="10">
        <f ca="1">NETWORKDAYS.INTL(A5,B5,1,Tbl_JoursFeries[Date])*(Jours_F-Jours_D)+IF(MOD(A5,1)&lt;Jours_D,-(Jours_F-MOD(B5,1)),IF(MOD(A5,1)&gt;Jours_F,-Jours_tps-(Jours_F-MOD(B5,1)),-(MOD(A5,1)-Jours_D)-(Jours_F-MOD(B5,1))))</f>
        <v>1.3888888885655315E-3</v>
      </c>
      <c r="G5" s="10">
        <f ca="1">NETWORKDAYS.INTL(A5,B5,1,Tbl_JoursFeries[Date])*(Jours_F-Jours_D-Dej_Tps)+IF(MOD(A5,1)&lt;Jours_D,-(Jours_F-MOD(B5,1)-Dej_Tps),IF(MOD(A5,1)&gt;Jours_F,-(Jours_tps-Dej_Tps)-(Jours_F-MOD(B5,1)-Dej_Tps),IF(AND(MOD(A5,1)&gt;Dej_D,MOD(A5,1)&lt;Dej_F),-((Jours_tps-Dej_Tps)/2)-(Jours_F-MOD(B5,1)),-(MOD(A5,1)-Jours_D)-(Jours_F-MOD(B5,1)-Dej_Tps))))</f>
        <v>1.3888888885655315E-3</v>
      </c>
    </row>
    <row r="6" spans="1:8" x14ac:dyDescent="0.3">
      <c r="A6" s="5">
        <v>44284.440312500003</v>
      </c>
      <c r="B6" s="5">
        <v>44288.432071759256</v>
      </c>
      <c r="C6" s="9">
        <f>NETWORKDAYS.INTL(A6,B6,1,{"5/4/2021"})*(Jours_F-Jours_D)-(MOD(A6,1)-Jours_D)-(Jours_F-MOD(B6,1))</f>
        <v>1.6584259259204071</v>
      </c>
      <c r="D6" s="7" t="s">
        <v>5</v>
      </c>
      <c r="F6" s="10">
        <f ca="1">NETWORKDAYS.INTL(A6,B6,1,Tbl_JoursFeries[Date])*(Jours_F-Jours_D)+IF(MOD(A6,1)&lt;Jours_D,-(Jours_F-MOD(B6,1)),IF(MOD(A6,1)&gt;Jours_F,-Jours_tps-(Jours_F-MOD(B6,1)),-(MOD(A6,1)-Jours_D)-(Jours_F-MOD(B6,1))))</f>
        <v>1.6584259259204071</v>
      </c>
      <c r="G6" s="10">
        <f ca="1">NETWORKDAYS.INTL(A6,B6,1,Tbl_JoursFeries[Date])*(Jours_F-Jours_D-Dej_Tps)+IF(MOD(A6,1)&lt;Jours_D,-(Jours_F-MOD(B6,1)-Dej_Tps),IF(MOD(A6,1)&gt;Jours_F,-(Jours_tps-Dej_Tps)-(Jours_F-MOD(B6,1)-Dej_Tps),IF(AND(MOD(A6,1)&gt;Dej_D,MOD(A6,1)&lt;Dej_F),-((Jours_tps-Dej_Tps)/2)-(Jours_F-MOD(B6,1)),-(MOD(A6,1)-Jours_D)-(Jours_F-MOD(B6,1)-Dej_Tps))))</f>
        <v>1.4917592592537405</v>
      </c>
    </row>
    <row r="7" spans="1:8" x14ac:dyDescent="0.3">
      <c r="A7" s="5">
        <v>44289.333333333336</v>
      </c>
      <c r="B7" s="5">
        <v>44292.336805555555</v>
      </c>
      <c r="C7" s="9">
        <f>NETWORKDAYS.INTL(A7,B7,1,{"5/4/2021"})*(Jours_F-Jours_D)-(MOD(A7,1)-Jours_D)-(Jours_F-MOD(B7,1))</f>
        <v>3.4722222189884633E-3</v>
      </c>
      <c r="D7" s="7" t="s">
        <v>5</v>
      </c>
      <c r="F7" s="10">
        <f ca="1">NETWORKDAYS.INTL(A7,B7,1,Tbl_JoursFeries[Date])*(Jours_F-Jours_D)+IF(MOD(A7,1)&lt;Jours_D,-(Jours_F-MOD(B7,1)),IF(MOD(A7,1)&gt;Jours_F,-Jours_tps-(Jours_F-MOD(B7,1)),-(MOD(A7,1)-Jours_D)-(Jours_F-MOD(B7,1))))</f>
        <v>3.4722222189884633E-3</v>
      </c>
      <c r="G7" s="10">
        <f ca="1">NETWORKDAYS.INTL(A7,B7,1,Tbl_JoursFeries[Date])*(Jours_F-Jours_D-Dej_Tps)+IF(MOD(A7,1)&lt;Jours_D,-(Jours_F-MOD(B7,1)-Dej_Tps),IF(MOD(A7,1)&gt;Jours_F,-(Jours_tps-Dej_Tps)-(Jours_F-MOD(B7,1)-Dej_Tps),IF(AND(MOD(A7,1)&gt;Dej_D,MOD(A7,1)&lt;Dej_F),-((Jours_tps-Dej_Tps)/2)-(Jours_F-MOD(B7,1)),-(MOD(A7,1)-Jours_D)-(Jours_F-MOD(B7,1)-Dej_Tps))))</f>
        <v>3.4722222189884633E-3</v>
      </c>
    </row>
    <row r="8" spans="1:8" x14ac:dyDescent="0.3">
      <c r="A8" s="5">
        <v>44289.329861111109</v>
      </c>
      <c r="B8" s="5">
        <v>44292.336805555555</v>
      </c>
      <c r="C8" s="8">
        <f>NETWORKDAYS.INTL(A8,B8,1,{"5/4/2021"})*(Jours_F-Jours_D)-(MOD(A8,1)-Jours_D)-(Jours_F-MOD(B8,1))</f>
        <v>6.9444444452528842E-3</v>
      </c>
      <c r="D8" s="7" t="s">
        <v>6</v>
      </c>
      <c r="F8" s="10">
        <f ca="1">NETWORKDAYS.INTL(A8,B8,1,Tbl_JoursFeries[Date])*(Jours_F-Jours_D)+IF(MOD(A8,1)&lt;Jours_D,-(Jours_F-MOD(B8,1)),IF(MOD(A8,1)&gt;Jours_F,-Jours_tps-(Jours_F-MOD(B8,1)),-(MOD(A8,1)-Jours_D)-(Jours_F-MOD(B8,1))))</f>
        <v>3.472222221413801E-3</v>
      </c>
      <c r="G8" s="10">
        <f ca="1">NETWORKDAYS.INTL(A8,B8,1,Tbl_JoursFeries[Date])*(Jours_F-Jours_D-Dej_Tps)+IF(MOD(A8,1)&lt;Jours_D,-(Jours_F-MOD(B8,1)-Dej_Tps),IF(MOD(A8,1)&gt;Jours_F,-(Jours_tps-Dej_Tps)-(Jours_F-MOD(B8,1)-Dej_Tps),IF(AND(MOD(A8,1)&gt;Dej_D,MOD(A8,1)&lt;Dej_F),-((Jours_tps-Dej_Tps)/2)-(Jours_F-MOD(B8,1)),-(MOD(A8,1)-Jours_D)-(Jours_F-MOD(B8,1)-Dej_Tps))))</f>
        <v>3.472222221413801E-3</v>
      </c>
      <c r="H8" s="10"/>
    </row>
    <row r="9" spans="1:8" x14ac:dyDescent="0.3">
      <c r="A9" s="5">
        <v>44292.524305555555</v>
      </c>
      <c r="B9" s="5">
        <v>44292.572916666664</v>
      </c>
      <c r="C9" s="8">
        <f>NETWORKDAYS.INTL(A9,B9,1,{"5/4/2021"})*(Jours_F-Jours_D)-(MOD(A9,1)-Jours_D)-(Jours_F-MOD(B9,1))</f>
        <v>4.8611111109494232E-2</v>
      </c>
      <c r="D9" s="7" t="s">
        <v>28</v>
      </c>
      <c r="F9" s="10">
        <f ca="1">NETWORKDAYS.INTL(A9,B9,1,Tbl_JoursFeries[Date])*(Jours_F-Jours_D)+IF(MOD(A9,1)&lt;Jours_D,-(Jours_F-MOD(B9,1)),IF(MOD(A9,1)&gt;Jours_F,-Jours_tps-(Jours_F-MOD(B9,1)),-(MOD(A9,1)-Jours_D)-(Jours_F-MOD(B9,1))))</f>
        <v>4.8611111109494232E-2</v>
      </c>
      <c r="G9" s="10">
        <f ca="1">NETWORKDAYS.INTL(A9,B9,1,Tbl_JoursFeries[Date])*(Jours_F-Jours_D-Dej_Tps)+IF(MOD(A9,1)&lt;Jours_D,-(Jours_F-MOD(B9,1)-Dej_Tps),IF(MOD(A9,1)&gt;Jours_F,-(Jours_tps-Dej_Tps)-(Jours_F-MOD(B9,1)-Dej_Tps),IF(AND(MOD(A9,1)&gt;Dej_D,MOD(A9,1)&lt;Dej_F),-((Jours_tps-Dej_Tps)/2)-(Jours_F-MOD(B9,1)),-(MOD(A9,1)-Jours_D)-(Jours_F-MOD(B9,1)-Dej_Tps))))</f>
        <v>1.0416666664241403E-2</v>
      </c>
    </row>
    <row r="10" spans="1:8" x14ac:dyDescent="0.3">
      <c r="A10" s="5">
        <v>44292.809050925927</v>
      </c>
      <c r="B10" s="5">
        <v>44293.365983796299</v>
      </c>
      <c r="C10" s="8">
        <f>NETWORKDAYS.INTL(A10,B10,1,{"5/4/2021"})*(Jours_F-Jours_D)-(MOD(A10,1)-Jours_D)-(Jours_F-MOD(B10,1))</f>
        <v>-2.64004629619497E-2</v>
      </c>
      <c r="D10" s="7" t="s">
        <v>28</v>
      </c>
      <c r="E10" s="10"/>
      <c r="F10" s="10">
        <f ca="1">NETWORKDAYS.INTL(A10,B10,1,Tbl_JoursFeries[Date])*(Jours_F-Jours_D)+IF(MOD(A10,1)&lt;Jours_D,-(Jours_F-MOD(B10,1)),IF(MOD(A10,1)&gt;Jours_F,-Jours_tps-(Jours_F-MOD(B10,1)),-(MOD(A10,1)-Jours_D)-(Jours_F-MOD(B10,1))))</f>
        <v>3.2650462965345128E-2</v>
      </c>
      <c r="G10" s="10">
        <f ca="1">NETWORKDAYS.INTL(A10,B10,1,Tbl_JoursFeries[Date])*(Jours_F-Jours_D-Dej_Tps)+IF(MOD(A10,1)&lt;Jours_D,-(Jours_F-MOD(B10,1)-Dej_Tps),IF(MOD(A10,1)&gt;Jours_F,-(Jours_tps-Dej_Tps)-(Jours_F-MOD(B10,1)-Dej_Tps),IF(AND(MOD(A10,1)&gt;Dej_D,MOD(A10,1)&lt;Dej_F),-((Jours_tps-Dej_Tps)/2)-(Jours_F-MOD(B10,1)),-(MOD(A10,1)-Jours_D)-(Jours_F-MOD(B10,1)-Dej_Tps))))</f>
        <v>3.2650462965345128E-2</v>
      </c>
    </row>
    <row r="11" spans="1:8" x14ac:dyDescent="0.3">
      <c r="A11" s="5">
        <v>44293.809050925927</v>
      </c>
      <c r="B11" s="5">
        <v>44324.365983796299</v>
      </c>
      <c r="C11" s="8">
        <f>NETWORKDAYS.INTL(A11,B11,1,{"5/4/2021"})*(Jours_F-Jours_D)-(MOD(A11,1)-Jours_D)-(Jours_F-MOD(B11,1))</f>
        <v>8.7235995370380515</v>
      </c>
      <c r="D11" s="7" t="s">
        <v>28</v>
      </c>
      <c r="F11" s="10">
        <f ca="1">NETWORKDAYS.INTL(A11,B11,1,Tbl_JoursFeries[Date])*(Jours_F-Jours_D)+IF(MOD(A11,1)&lt;Jours_D,-(Jours_F-MOD(B11,1)),IF(MOD(A11,1)&gt;Jours_F,-Jours_tps-(Jours_F-MOD(B11,1)),-(MOD(A11,1)-Jours_D)-(Jours_F-MOD(B11,1))))</f>
        <v>8.7826504629653463</v>
      </c>
      <c r="G11" s="10">
        <f ca="1">NETWORKDAYS.INTL(A11,B11,1,Tbl_JoursFeries[Date])*(Jours_F-Jours_D-Dej_Tps)+IF(MOD(A11,1)&lt;Jours_D,-(Jours_F-MOD(B11,1)-Dej_Tps),IF(MOD(A11,1)&gt;Jours_F,-(Jours_tps-Dej_Tps)-(Jours_F-MOD(B11,1)-Dej_Tps),IF(AND(MOD(A11,1)&gt;Dej_D,MOD(A11,1)&lt;Dej_F),-((Jours_tps-Dej_Tps)/2)-(Jours_F-MOD(B11,1)),-(MOD(A11,1)-Jours_D)-(Jours_F-MOD(B11,1)-Dej_Tps))))</f>
        <v>7.9076504629653463</v>
      </c>
    </row>
    <row r="12" spans="1:8" x14ac:dyDescent="0.3">
      <c r="C12" s="10"/>
    </row>
    <row r="13" spans="1:8" x14ac:dyDescent="0.3">
      <c r="C13" s="10"/>
      <c r="D13" s="10"/>
      <c r="E13" s="10"/>
      <c r="F13" s="3"/>
    </row>
    <row r="14" spans="1:8" x14ac:dyDescent="0.3">
      <c r="C14" s="2"/>
      <c r="D14" s="3"/>
    </row>
    <row r="16" spans="1:8" x14ac:dyDescent="0.3">
      <c r="D16" s="7"/>
      <c r="F16" s="10"/>
    </row>
    <row r="17" spans="4:4" x14ac:dyDescent="0.3">
      <c r="D17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71C00-0DD5-45E1-A820-7C64222EE0EC}">
  <dimension ref="A1:F16"/>
  <sheetViews>
    <sheetView showGridLines="0" workbookViewId="0">
      <selection activeCell="E9" sqref="E9"/>
    </sheetView>
  </sheetViews>
  <sheetFormatPr baseColWidth="10" defaultRowHeight="14.4" x14ac:dyDescent="0.3"/>
  <cols>
    <col min="1" max="1" width="17.88671875" customWidth="1"/>
    <col min="2" max="2" width="10.5546875" bestFit="1" customWidth="1"/>
    <col min="4" max="4" width="20.6640625" customWidth="1"/>
    <col min="5" max="5" width="18.88671875" customWidth="1"/>
    <col min="6" max="6" width="19.6640625" customWidth="1"/>
    <col min="7" max="8" width="21.109375" customWidth="1"/>
    <col min="9" max="9" width="16.6640625" customWidth="1"/>
  </cols>
  <sheetData>
    <row r="1" spans="1:6" ht="15.6" thickTop="1" thickBot="1" x14ac:dyDescent="0.35">
      <c r="A1" s="18" t="s">
        <v>14</v>
      </c>
      <c r="B1" s="17">
        <f ca="1">YEAR(TODAY())</f>
        <v>2021</v>
      </c>
      <c r="D1" s="14" t="s">
        <v>7</v>
      </c>
      <c r="E1" s="14" t="s">
        <v>8</v>
      </c>
      <c r="F1" s="14" t="s">
        <v>29</v>
      </c>
    </row>
    <row r="2" spans="1:6" ht="15.6" thickTop="1" thickBot="1" x14ac:dyDescent="0.35">
      <c r="D2" s="15">
        <v>0.33333333333333331</v>
      </c>
      <c r="E2" s="16">
        <v>0.75</v>
      </c>
      <c r="F2" s="16">
        <f>Jours_F-Jours_D</f>
        <v>0.41666666666666669</v>
      </c>
    </row>
    <row r="3" spans="1:6" ht="15" thickTop="1" x14ac:dyDescent="0.3">
      <c r="A3" s="11" t="s">
        <v>12</v>
      </c>
      <c r="B3" s="11" t="s">
        <v>13</v>
      </c>
    </row>
    <row r="4" spans="1:6" ht="15" thickBot="1" x14ac:dyDescent="0.35">
      <c r="A4" t="s">
        <v>15</v>
      </c>
      <c r="B4" s="12">
        <f ca="1">DATE(B1,1,1)</f>
        <v>44197</v>
      </c>
    </row>
    <row r="5" spans="1:6" ht="15.6" thickTop="1" thickBot="1" x14ac:dyDescent="0.35">
      <c r="A5" t="s">
        <v>27</v>
      </c>
      <c r="B5" s="12">
        <f ca="1">ROUND(DATE(B1,4,MOD(234-11*MOD(B1,19),30))/7,0)*7-6</f>
        <v>44290</v>
      </c>
      <c r="D5" s="14" t="s">
        <v>9</v>
      </c>
      <c r="E5" s="14" t="s">
        <v>10</v>
      </c>
      <c r="F5" s="14" t="s">
        <v>11</v>
      </c>
    </row>
    <row r="6" spans="1:6" ht="15.6" thickTop="1" thickBot="1" x14ac:dyDescent="0.35">
      <c r="A6" t="s">
        <v>16</v>
      </c>
      <c r="B6" s="12">
        <f ca="1">B5+1</f>
        <v>44291</v>
      </c>
      <c r="D6" s="15">
        <v>0.52083333333333337</v>
      </c>
      <c r="E6" s="16">
        <v>0.5625</v>
      </c>
      <c r="F6" s="15">
        <f>E6-D6</f>
        <v>4.166666666666663E-2</v>
      </c>
    </row>
    <row r="7" spans="1:6" ht="15" thickTop="1" x14ac:dyDescent="0.3">
      <c r="A7" t="s">
        <v>17</v>
      </c>
      <c r="B7" s="12">
        <f ca="1">DATE(B1,5,1)</f>
        <v>44317</v>
      </c>
    </row>
    <row r="8" spans="1:6" x14ac:dyDescent="0.3">
      <c r="A8" t="s">
        <v>18</v>
      </c>
      <c r="B8" s="12">
        <f ca="1">DATE(B1,5,8)</f>
        <v>44324</v>
      </c>
    </row>
    <row r="9" spans="1:6" x14ac:dyDescent="0.3">
      <c r="A9" t="s">
        <v>19</v>
      </c>
      <c r="B9" s="12">
        <f ca="1">B5+39</f>
        <v>44329</v>
      </c>
    </row>
    <row r="10" spans="1:6" x14ac:dyDescent="0.3">
      <c r="A10" t="s">
        <v>20</v>
      </c>
      <c r="B10" s="12">
        <f ca="1">B5+49</f>
        <v>44339</v>
      </c>
    </row>
    <row r="11" spans="1:6" x14ac:dyDescent="0.3">
      <c r="A11" t="s">
        <v>21</v>
      </c>
      <c r="B11" s="12">
        <f ca="1">B5+50</f>
        <v>44340</v>
      </c>
    </row>
    <row r="12" spans="1:6" x14ac:dyDescent="0.3">
      <c r="A12" t="s">
        <v>22</v>
      </c>
      <c r="B12" s="12">
        <f ca="1">DATE(B1,7,14)</f>
        <v>44391</v>
      </c>
    </row>
    <row r="13" spans="1:6" x14ac:dyDescent="0.3">
      <c r="A13" t="s">
        <v>23</v>
      </c>
      <c r="B13" s="12">
        <f ca="1">DATE(B1,8,15)</f>
        <v>44423</v>
      </c>
    </row>
    <row r="14" spans="1:6" x14ac:dyDescent="0.3">
      <c r="A14" t="s">
        <v>24</v>
      </c>
      <c r="B14" s="12">
        <f ca="1">DATE(B1,11,1)</f>
        <v>44501</v>
      </c>
    </row>
    <row r="15" spans="1:6" x14ac:dyDescent="0.3">
      <c r="A15" t="s">
        <v>25</v>
      </c>
      <c r="B15" s="12">
        <f ca="1">DATE(B1,11,11)</f>
        <v>44511</v>
      </c>
    </row>
    <row r="16" spans="1:6" x14ac:dyDescent="0.3">
      <c r="A16" t="s">
        <v>26</v>
      </c>
      <c r="B16" s="12">
        <f ca="1">DATE(B1,12,25)</f>
        <v>44555</v>
      </c>
    </row>
  </sheetData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Paramètres</vt:lpstr>
      <vt:lpstr>Dej_D</vt:lpstr>
      <vt:lpstr>Dej_F</vt:lpstr>
      <vt:lpstr>Dej_Tps</vt:lpstr>
      <vt:lpstr>Jours_D</vt:lpstr>
      <vt:lpstr>Jours_F</vt:lpstr>
      <vt:lpstr>Jours_tps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Pierre-Jean SUAU</dc:creator>
  <cp:lastModifiedBy>Alexis van merris</cp:lastModifiedBy>
  <dcterms:created xsi:type="dcterms:W3CDTF">2021-04-21T12:43:25Z</dcterms:created>
  <dcterms:modified xsi:type="dcterms:W3CDTF">2021-04-21T19:37:15Z</dcterms:modified>
</cp:coreProperties>
</file>