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\Downloads\"/>
    </mc:Choice>
  </mc:AlternateContent>
  <xr:revisionPtr revIDLastSave="0" documentId="13_ncr:1_{321B8D40-0186-425F-B845-87061C17CF40}" xr6:coauthVersionLast="46" xr6:coauthVersionMax="46" xr10:uidLastSave="{00000000-0000-0000-0000-000000000000}"/>
  <bookViews>
    <workbookView xWindow="-108" yWindow="-108" windowWidth="23256" windowHeight="12576" activeTab="2" xr2:uid="{90E0BB7E-7CB8-4E4F-8535-7964555313EB}"/>
  </bookViews>
  <sheets>
    <sheet name="base" sheetId="1" r:id="rId1"/>
    <sheet name="tcd " sheetId="2" r:id="rId2"/>
    <sheet name="PA" sheetId="3" r:id="rId3"/>
  </sheets>
  <definedNames>
    <definedName name="tcd" localSheetId="2">'tcd '!$A$1:$M$14</definedName>
  </definedNames>
  <calcPr calcId="191029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" i="3" l="1" a="1"/>
  <c r="G2" i="3" s="1"/>
  <c r="G3" i="3" a="1"/>
  <c r="G3" i="3" s="1"/>
  <c r="G4" i="3" a="1"/>
  <c r="G4" i="3" s="1"/>
  <c r="G5" i="3" a="1"/>
  <c r="G5" i="3" s="1"/>
  <c r="G6" i="3" a="1"/>
  <c r="G6" i="3" s="1"/>
  <c r="G7" i="3" a="1"/>
  <c r="G7" i="3" s="1"/>
  <c r="G8" i="3" a="1"/>
  <c r="G8" i="3" s="1"/>
  <c r="G9" i="3" a="1"/>
  <c r="G9" i="3" s="1"/>
  <c r="H2" i="3" a="1"/>
  <c r="H2" i="3" s="1"/>
  <c r="H3" i="3" a="1"/>
  <c r="H3" i="3"/>
  <c r="H4" i="3" a="1"/>
  <c r="H4" i="3" s="1"/>
  <c r="H5" i="3" a="1"/>
  <c r="H5" i="3"/>
  <c r="H6" i="3" a="1"/>
  <c r="H6" i="3" s="1"/>
  <c r="H7" i="3" a="1"/>
  <c r="H7" i="3"/>
  <c r="H8" i="3" a="1"/>
  <c r="H8" i="3" s="1"/>
  <c r="H9" i="3" a="1"/>
  <c r="H9" i="3"/>
  <c r="J5" i="3" a="1"/>
  <c r="J5" i="3" s="1"/>
  <c r="O14" i="1"/>
  <c r="O2" i="1"/>
  <c r="O3" i="1"/>
  <c r="O4" i="1"/>
  <c r="O5" i="1"/>
  <c r="O6" i="1"/>
  <c r="O7" i="1"/>
  <c r="O8" i="1"/>
  <c r="O9" i="1"/>
  <c r="O10" i="1"/>
  <c r="O11" i="1"/>
  <c r="O12" i="1"/>
  <c r="O13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<sst xmlns="http://schemas.openxmlformats.org/spreadsheetml/2006/main" count="87" uniqueCount="64">
  <si>
    <t>Identifiant Echantillon</t>
  </si>
  <si>
    <t>Date prélèvement</t>
  </si>
  <si>
    <t>ufc/mml</t>
  </si>
  <si>
    <t>tournée</t>
  </si>
  <si>
    <t>chauffeur</t>
  </si>
  <si>
    <t xml:space="preserve">rang1 </t>
  </si>
  <si>
    <t>rang2</t>
  </si>
  <si>
    <t>couleur</t>
  </si>
  <si>
    <t>numéro</t>
  </si>
  <si>
    <t>nom</t>
  </si>
  <si>
    <t>date collecte</t>
  </si>
  <si>
    <t>volume</t>
  </si>
  <si>
    <t>heure</t>
  </si>
  <si>
    <t>semaine</t>
  </si>
  <si>
    <t>z</t>
  </si>
  <si>
    <t>POMME</t>
  </si>
  <si>
    <t>4398800910</t>
  </si>
  <si>
    <t>8080017710</t>
  </si>
  <si>
    <t>3095271410</t>
  </si>
  <si>
    <t>1790719810</t>
  </si>
  <si>
    <t>1055265410</t>
  </si>
  <si>
    <t>1055246210</t>
  </si>
  <si>
    <t>8080328210</t>
  </si>
  <si>
    <t>1051177310</t>
  </si>
  <si>
    <t>1051943210</t>
  </si>
  <si>
    <t>1051065910</t>
  </si>
  <si>
    <t>Étiquettes de colonnes</t>
  </si>
  <si>
    <t>Total général</t>
  </si>
  <si>
    <t>mai</t>
  </si>
  <si>
    <t>Total mai</t>
  </si>
  <si>
    <t>juin</t>
  </si>
  <si>
    <t>Total juin</t>
  </si>
  <si>
    <t>24-mai</t>
  </si>
  <si>
    <t>25-mai</t>
  </si>
  <si>
    <t>27-mai</t>
  </si>
  <si>
    <t>28-mai</t>
  </si>
  <si>
    <t>29-mai</t>
  </si>
  <si>
    <t>01-juin</t>
  </si>
  <si>
    <t>02-juin</t>
  </si>
  <si>
    <t>03-juin</t>
  </si>
  <si>
    <t>04-juin</t>
  </si>
  <si>
    <t>Somme de POMME</t>
  </si>
  <si>
    <t>Étiquettes de lignes</t>
  </si>
  <si>
    <t xml:space="preserve">Plan d'action </t>
  </si>
  <si>
    <t xml:space="preserve">Date visite </t>
  </si>
  <si>
    <t>Maitrisé (O/N)</t>
  </si>
  <si>
    <t>commentaire</t>
  </si>
  <si>
    <t xml:space="preserve">Semaine </t>
  </si>
  <si>
    <t xml:space="preserve">Résultats </t>
  </si>
  <si>
    <t>gfhj</t>
  </si>
  <si>
    <t>rgf</t>
  </si>
  <si>
    <t>rgg</t>
  </si>
  <si>
    <t>gref</t>
  </si>
  <si>
    <t xml:space="preserve">Derniers résultats </t>
  </si>
  <si>
    <t xml:space="preserve">Numéro </t>
  </si>
  <si>
    <t>1051065911</t>
  </si>
  <si>
    <t>05-juin</t>
  </si>
  <si>
    <t>Date</t>
  </si>
  <si>
    <t>Nom</t>
  </si>
  <si>
    <t>Numéro</t>
  </si>
  <si>
    <t>PA</t>
  </si>
  <si>
    <t>Sim</t>
  </si>
  <si>
    <t>OJ</t>
  </si>
  <si>
    <t>KHK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</si>
</sst>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  <border>
      <left/>
      <right style="thin">
        <color theme="4" tint="0.39997558519241921"/>
      </right>
      <top/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3" fillId="0" borderId="0">
      <alignment vertical="top"/>
    </xf>
  </cellStyleXfs>
  <cellXfs count="20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1" fillId="2" borderId="2" xfId="0" applyFont="1" applyFill="1" applyBorder="1"/>
    <xf numFmtId="0" fontId="1" fillId="2" borderId="3" xfId="0" applyFont="1" applyFill="1" applyBorder="1"/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0" fontId="1" fillId="2" borderId="4" xfId="0" applyFont="1" applyFill="1" applyBorder="1"/>
    <xf numFmtId="0" fontId="0" fillId="0" borderId="0" xfId="0" applyFill="1"/>
    <xf numFmtId="0" fontId="0" fillId="6" borderId="0" xfId="0" applyFill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3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0" fillId="0" borderId="0" xfId="0" applyNumberFormat="1" applyAlignment="1">
      <alignment horizontal="center" vertical="center"/>
    </xf>
  </cellXfs>
  <cellStyles count="3">
    <cellStyle name="Normal" xfId="0" builtinId="0"/>
    <cellStyle name="Normal 2" xfId="1" xr:uid="{CED455A2-86BD-4BCA-B6D3-023D1A99462D}"/>
    <cellStyle name="Normal 3" xfId="2" xr:uid="{F7564F70-2A16-4966-8885-03635CE43620}"/>
  </cellStyles>
  <dxfs count="11">
    <dxf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numFmt numFmtId="0" formatCode="General"/>
    </dxf>
    <dxf>
      <alignment horizontal="left" vertical="bottom" textRotation="0" wrapText="0" indent="0" justifyLastLine="0" shrinkToFit="0" readingOrder="0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  <dxf>
      <numFmt numFmtId="19" formatCode="dd/mm/yyyy"/>
    </dxf>
    <dxf>
      <border outline="0">
        <top style="thin">
          <color theme="4" tint="0.39997558519241921"/>
        </top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arion POIRIER" refreshedDate="44281.508064467591" createdVersion="6" refreshedVersion="6" minRefreshableVersion="3" recordCount="13" xr:uid="{B21067CF-80AA-4092-BE01-3E02DFA5FB50}">
  <cacheSource type="worksheet">
    <worksheetSource name="Tableau_Base"/>
  </cacheSource>
  <cacheFields count="15">
    <cacheField name="Date prélèvement" numFmtId="14">
      <sharedItems containsSemiMixedTypes="0" containsNonDate="0" containsDate="1" containsString="0" minDate="2020-05-24T00:00:00" maxDate="2020-06-06T00:00:00" count="10">
        <d v="2020-05-24T00:00:00"/>
        <d v="2020-05-25T00:00:00"/>
        <d v="2020-05-27T00:00:00"/>
        <d v="2020-05-28T00:00:00"/>
        <d v="2020-05-29T00:00:00"/>
        <d v="2020-06-01T00:00:00"/>
        <d v="2020-06-02T00:00:00"/>
        <d v="2020-06-03T00:00:00"/>
        <d v="2020-06-04T00:00:00"/>
        <d v="2020-06-05T00:00:00"/>
      </sharedItems>
      <fieldGroup par="14" base="0">
        <rangePr groupBy="days" startDate="2020-05-24T00:00:00" endDate="2020-06-06T00:00:00"/>
        <groupItems count="368">
          <s v="&lt;24/05/2020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06/06/2020"/>
        </groupItems>
      </fieldGroup>
    </cacheField>
    <cacheField name="POMME" numFmtId="0">
      <sharedItems containsSemiMixedTypes="0" containsString="0" containsNumber="1" containsInteger="1" minValue="100" maxValue="150000"/>
    </cacheField>
    <cacheField name="ufc/mml" numFmtId="0">
      <sharedItems containsNonDate="0" containsString="0" containsBlank="1"/>
    </cacheField>
    <cacheField name="tournée" numFmtId="0">
      <sharedItems containsNonDate="0" containsString="0" containsBlank="1"/>
    </cacheField>
    <cacheField name="chauffeur" numFmtId="0">
      <sharedItems containsNonDate="0" containsString="0" containsBlank="1"/>
    </cacheField>
    <cacheField name="rang1 " numFmtId="0">
      <sharedItems containsNonDate="0" containsString="0" containsBlank="1"/>
    </cacheField>
    <cacheField name="rang2" numFmtId="0">
      <sharedItems containsNonDate="0" containsString="0" containsBlank="1"/>
    </cacheField>
    <cacheField name="couleur" numFmtId="0">
      <sharedItems containsNonDate="0" containsString="0" containsBlank="1"/>
    </cacheField>
    <cacheField name="numéro" numFmtId="0">
      <sharedItems count="11">
        <s v="4398800910"/>
        <s v="8080017710"/>
        <s v="3095271410"/>
        <s v="1790719810"/>
        <s v="1055265410"/>
        <s v="1055246210"/>
        <s v="8080328210"/>
        <s v="1051177310"/>
        <s v="1051943210"/>
        <s v="1051065910"/>
        <s v="1051065911"/>
      </sharedItems>
    </cacheField>
    <cacheField name="nom" numFmtId="0">
      <sharedItems containsNonDate="0" containsString="0" containsBlank="1"/>
    </cacheField>
    <cacheField name="date collecte" numFmtId="0">
      <sharedItems containsNonDate="0" containsString="0" containsBlank="1"/>
    </cacheField>
    <cacheField name="volume" numFmtId="0">
      <sharedItems containsNonDate="0" containsString="0" containsBlank="1"/>
    </cacheField>
    <cacheField name="heure" numFmtId="0">
      <sharedItems containsNonDate="0" containsString="0" containsBlank="1"/>
    </cacheField>
    <cacheField name="semaine" numFmtId="0">
      <sharedItems containsSemiMixedTypes="0" containsString="0" containsNumber="1" containsInteger="1" minValue="21" maxValue="23"/>
    </cacheField>
    <cacheField name="Mois (Date prélèvement)" numFmtId="0" databaseField="0">
      <fieldGroup base="0">
        <rangePr groupBy="months" startDate="2020-05-24T00:00:00" endDate="2020-06-06T00:00:00"/>
        <groupItems count="14">
          <s v="&lt;24/05/2020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6/06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">
  <r>
    <x v="0"/>
    <n v="150000"/>
    <m/>
    <m/>
    <m/>
    <m/>
    <m/>
    <m/>
    <x v="0"/>
    <m/>
    <m/>
    <m/>
    <m/>
    <n v="21"/>
  </r>
  <r>
    <x v="1"/>
    <n v="400"/>
    <m/>
    <m/>
    <m/>
    <m/>
    <m/>
    <m/>
    <x v="1"/>
    <m/>
    <m/>
    <m/>
    <m/>
    <n v="22"/>
  </r>
  <r>
    <x v="1"/>
    <n v="100"/>
    <m/>
    <m/>
    <m/>
    <m/>
    <m/>
    <m/>
    <x v="2"/>
    <m/>
    <m/>
    <m/>
    <m/>
    <n v="22"/>
  </r>
  <r>
    <x v="2"/>
    <n v="500"/>
    <m/>
    <m/>
    <m/>
    <m/>
    <m/>
    <m/>
    <x v="3"/>
    <m/>
    <m/>
    <m/>
    <m/>
    <n v="22"/>
  </r>
  <r>
    <x v="3"/>
    <n v="7200"/>
    <m/>
    <m/>
    <m/>
    <m/>
    <m/>
    <m/>
    <x v="4"/>
    <m/>
    <m/>
    <m/>
    <m/>
    <n v="22"/>
  </r>
  <r>
    <x v="4"/>
    <n v="700"/>
    <m/>
    <m/>
    <m/>
    <m/>
    <m/>
    <m/>
    <x v="5"/>
    <m/>
    <m/>
    <m/>
    <m/>
    <n v="22"/>
  </r>
  <r>
    <x v="4"/>
    <n v="100"/>
    <m/>
    <m/>
    <m/>
    <m/>
    <m/>
    <m/>
    <x v="6"/>
    <m/>
    <m/>
    <m/>
    <m/>
    <n v="22"/>
  </r>
  <r>
    <x v="4"/>
    <n v="500"/>
    <m/>
    <m/>
    <m/>
    <m/>
    <m/>
    <m/>
    <x v="0"/>
    <m/>
    <m/>
    <m/>
    <m/>
    <n v="22"/>
  </r>
  <r>
    <x v="5"/>
    <n v="12000"/>
    <m/>
    <m/>
    <m/>
    <m/>
    <m/>
    <m/>
    <x v="4"/>
    <m/>
    <m/>
    <m/>
    <m/>
    <n v="23"/>
  </r>
  <r>
    <x v="6"/>
    <n v="1600"/>
    <m/>
    <m/>
    <m/>
    <m/>
    <m/>
    <m/>
    <x v="7"/>
    <m/>
    <m/>
    <m/>
    <m/>
    <n v="23"/>
  </r>
  <r>
    <x v="7"/>
    <n v="1300"/>
    <m/>
    <m/>
    <m/>
    <m/>
    <m/>
    <m/>
    <x v="8"/>
    <m/>
    <m/>
    <m/>
    <m/>
    <n v="23"/>
  </r>
  <r>
    <x v="8"/>
    <n v="400"/>
    <m/>
    <m/>
    <m/>
    <m/>
    <m/>
    <m/>
    <x v="9"/>
    <m/>
    <m/>
    <m/>
    <m/>
    <n v="23"/>
  </r>
  <r>
    <x v="9"/>
    <n v="400"/>
    <m/>
    <m/>
    <m/>
    <m/>
    <m/>
    <m/>
    <x v="10"/>
    <m/>
    <m/>
    <m/>
    <m/>
    <n v="23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8962900-D2A0-4095-A21E-EB08434D511C}" name="Tableau croisé dynamique" cacheId="0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chartFormat="4">
  <location ref="A1:N15" firstHeaderRow="1" firstDataRow="3" firstDataCol="1"/>
  <pivotFields count="15">
    <pivotField axis="axisCol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dataField="1" showAll="0"/>
    <pivotField showAll="0"/>
    <pivotField showAll="0"/>
    <pivotField showAll="0"/>
    <pivotField showAll="0"/>
    <pivotField showAll="0"/>
    <pivotField showAll="0"/>
    <pivotField axis="axisRow" showAll="0">
      <items count="12">
        <item x="9"/>
        <item x="7"/>
        <item x="8"/>
        <item x="5"/>
        <item x="4"/>
        <item x="3"/>
        <item x="2"/>
        <item x="0"/>
        <item x="1"/>
        <item x="6"/>
        <item x="10"/>
        <item t="default"/>
      </items>
    </pivotField>
    <pivotField showAll="0"/>
    <pivotField showAll="0"/>
    <pivotField showAll="0"/>
    <pivotField showAll="0"/>
    <pivotField showAll="0"/>
    <pivotField axis="axisCol" showAll="0">
      <items count="15">
        <item sd="0" x="0"/>
        <item sd="0" x="1"/>
        <item sd="0" x="2"/>
        <item sd="0" x="3"/>
        <item sd="0" x="4"/>
        <item x="5"/>
        <item x="6"/>
        <item sd="0" x="7"/>
        <item sd="0" x="8"/>
        <item sd="0" x="9"/>
        <item sd="0" x="10"/>
        <item sd="0" x="11"/>
        <item sd="0" x="12"/>
        <item sd="0" x="13"/>
        <item t="default"/>
      </items>
    </pivotField>
  </pivotFields>
  <rowFields count="1">
    <field x="8"/>
  </rowFields>
  <rowItems count="1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 t="grand">
      <x/>
    </i>
  </rowItems>
  <colFields count="2">
    <field x="14"/>
    <field x="0"/>
  </colFields>
  <colItems count="13">
    <i>
      <x v="5"/>
      <x v="145"/>
    </i>
    <i r="1">
      <x v="146"/>
    </i>
    <i r="1">
      <x v="148"/>
    </i>
    <i r="1">
      <x v="149"/>
    </i>
    <i r="1">
      <x v="150"/>
    </i>
    <i t="default">
      <x v="5"/>
    </i>
    <i>
      <x v="6"/>
      <x v="153"/>
    </i>
    <i r="1">
      <x v="154"/>
    </i>
    <i r="1">
      <x v="155"/>
    </i>
    <i r="1">
      <x v="156"/>
    </i>
    <i r="1">
      <x v="157"/>
    </i>
    <i t="default">
      <x v="6"/>
    </i>
    <i t="grand">
      <x/>
    </i>
  </colItems>
  <dataFields count="1">
    <dataField name="Somme de POMME" fld="1" baseField="0" baseItem="0"/>
  </dataFields>
  <chartFormats count="30">
    <chartFormat chart="0" format="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5"/>
          </reference>
          <reference field="14" count="1" selected="0">
            <x v="5"/>
          </reference>
        </references>
      </pivotArea>
    </chartFormat>
    <chartFormat chart="0" format="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6"/>
          </reference>
          <reference field="14" count="1" selected="0">
            <x v="5"/>
          </reference>
        </references>
      </pivotArea>
    </chartFormat>
    <chartFormat chart="0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8"/>
          </reference>
          <reference field="14" count="1" selected="0">
            <x v="5"/>
          </reference>
        </references>
      </pivotArea>
    </chartFormat>
    <chartFormat chart="0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9"/>
          </reference>
          <reference field="14" count="1" selected="0">
            <x v="5"/>
          </reference>
        </references>
      </pivotArea>
    </chartFormat>
    <chartFormat chart="0" format="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0"/>
          </reference>
          <reference field="14" count="1" selected="0">
            <x v="5"/>
          </reference>
        </references>
      </pivotArea>
    </chartFormat>
    <chartFormat chart="0" format="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3"/>
          </reference>
          <reference field="14" count="1" selected="0">
            <x v="6"/>
          </reference>
        </references>
      </pivotArea>
    </chartFormat>
    <chartFormat chart="0" format="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4"/>
          </reference>
          <reference field="14" count="1" selected="0">
            <x v="6"/>
          </reference>
        </references>
      </pivotArea>
    </chartFormat>
    <chartFormat chart="0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5"/>
          </reference>
          <reference field="14" count="1" selected="0">
            <x v="6"/>
          </reference>
        </references>
      </pivotArea>
    </chartFormat>
    <chartFormat chart="0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6"/>
          </reference>
          <reference field="14" count="1" selected="0">
            <x v="6"/>
          </reference>
        </references>
      </pivotArea>
    </chartFormat>
    <chartFormat chart="0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7"/>
          </reference>
          <reference field="14" count="1" selected="0">
            <x v="6"/>
          </reference>
        </references>
      </pivotArea>
    </chartFormat>
    <chartFormat chart="1" format="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5"/>
          </reference>
          <reference field="14" count="1" selected="0">
            <x v="5"/>
          </reference>
        </references>
      </pivotArea>
    </chartFormat>
    <chartFormat chart="1" format="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6"/>
          </reference>
          <reference field="14" count="1" selected="0">
            <x v="5"/>
          </reference>
        </references>
      </pivotArea>
    </chartFormat>
    <chartFormat chart="1" format="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8"/>
          </reference>
          <reference field="14" count="1" selected="0">
            <x v="5"/>
          </reference>
        </references>
      </pivotArea>
    </chartFormat>
    <chartFormat chart="1" format="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9"/>
          </reference>
          <reference field="14" count="1" selected="0">
            <x v="5"/>
          </reference>
        </references>
      </pivotArea>
    </chartFormat>
    <chartFormat chart="1" format="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0"/>
          </reference>
          <reference field="14" count="1" selected="0">
            <x v="5"/>
          </reference>
        </references>
      </pivotArea>
    </chartFormat>
    <chartFormat chart="1" format="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3"/>
          </reference>
          <reference field="14" count="1" selected="0">
            <x v="6"/>
          </reference>
        </references>
      </pivotArea>
    </chartFormat>
    <chartFormat chart="1" format="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4"/>
          </reference>
          <reference field="14" count="1" selected="0">
            <x v="6"/>
          </reference>
        </references>
      </pivotArea>
    </chartFormat>
    <chartFormat chart="1" format="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5"/>
          </reference>
          <reference field="14" count="1" selected="0">
            <x v="6"/>
          </reference>
        </references>
      </pivotArea>
    </chartFormat>
    <chartFormat chart="1" format="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6"/>
          </reference>
          <reference field="14" count="1" selected="0">
            <x v="6"/>
          </reference>
        </references>
      </pivotArea>
    </chartFormat>
    <chartFormat chart="1" format="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7"/>
          </reference>
          <reference field="14" count="1" selected="0">
            <x v="6"/>
          </reference>
        </references>
      </pivotArea>
    </chartFormat>
    <chartFormat chart="3" format="20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5"/>
          </reference>
          <reference field="14" count="1" selected="0">
            <x v="5"/>
          </reference>
        </references>
      </pivotArea>
    </chartFormat>
    <chartFormat chart="3" format="21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6"/>
          </reference>
          <reference field="14" count="1" selected="0">
            <x v="5"/>
          </reference>
        </references>
      </pivotArea>
    </chartFormat>
    <chartFormat chart="3" format="22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8"/>
          </reference>
          <reference field="14" count="1" selected="0">
            <x v="5"/>
          </reference>
        </references>
      </pivotArea>
    </chartFormat>
    <chartFormat chart="3" format="23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49"/>
          </reference>
          <reference field="14" count="1" selected="0">
            <x v="5"/>
          </reference>
        </references>
      </pivotArea>
    </chartFormat>
    <chartFormat chart="3" format="24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0"/>
          </reference>
          <reference field="14" count="1" selected="0">
            <x v="5"/>
          </reference>
        </references>
      </pivotArea>
    </chartFormat>
    <chartFormat chart="3" format="25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3"/>
          </reference>
          <reference field="14" count="1" selected="0">
            <x v="6"/>
          </reference>
        </references>
      </pivotArea>
    </chartFormat>
    <chartFormat chart="3" format="26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4"/>
          </reference>
          <reference field="14" count="1" selected="0">
            <x v="6"/>
          </reference>
        </references>
      </pivotArea>
    </chartFormat>
    <chartFormat chart="3" format="27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5"/>
          </reference>
          <reference field="14" count="1" selected="0">
            <x v="6"/>
          </reference>
        </references>
      </pivotArea>
    </chartFormat>
    <chartFormat chart="3" format="28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6"/>
          </reference>
          <reference field="14" count="1" selected="0">
            <x v="6"/>
          </reference>
        </references>
      </pivotArea>
    </chartFormat>
    <chartFormat chart="3" format="29" series="1">
      <pivotArea type="data" outline="0" fieldPosition="0">
        <references count="3">
          <reference field="4294967294" count="1" selected="0">
            <x v="0"/>
          </reference>
          <reference field="0" count="1" selected="0">
            <x v="157"/>
          </reference>
          <reference field="14" count="1" selected="0">
            <x v="6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544C695-11A5-4AD3-9034-CDAF86D93F70}" name="Tableau_Base" displayName="Tableau_Base" ref="B1:O14" totalsRowShown="0" headerRowDxfId="10" headerRowBorderDxfId="9" tableBorderDxfId="8">
  <autoFilter ref="B1:O14" xr:uid="{5E5613D7-3AC4-408B-AE41-D4D42E219AD2}"/>
  <tableColumns count="14">
    <tableColumn id="1" xr3:uid="{089993CF-77EA-4B30-BA01-B637B40EEA04}" name="Date prélèvement" dataDxfId="7"/>
    <tableColumn id="2" xr3:uid="{546CD5BE-76B0-44A6-BE54-12CA7B3FE61E}" name="POMME"/>
    <tableColumn id="3" xr3:uid="{7D3AA040-F89A-462E-9C38-95814E857731}" name="ufc/mml"/>
    <tableColumn id="4" xr3:uid="{4A59C024-F4E9-4C41-9B68-76630B0A5BE7}" name="tournée"/>
    <tableColumn id="5" xr3:uid="{C7BC9342-3DBD-4BB9-A61E-CF48AD2DEF62}" name="chauffeur"/>
    <tableColumn id="6" xr3:uid="{639C4663-855B-4C9C-823C-D7AACB54202A}" name="rang1 "/>
    <tableColumn id="7" xr3:uid="{E9EE0ADB-7B66-485C-8505-D6F566C7A3FF}" name="rang2"/>
    <tableColumn id="8" xr3:uid="{0E4A02C7-4701-4330-8283-521D953BB544}" name="couleur"/>
    <tableColumn id="9" xr3:uid="{6394E43D-D72E-47E9-98BC-E4BCAF4CCD2F}" name="numéro"/>
    <tableColumn id="10" xr3:uid="{0CCF1231-B372-4B1D-A17C-57D5D510C00E}" name="nom"/>
    <tableColumn id="11" xr3:uid="{980E3052-0551-4635-AE22-CA934D3F32EC}" name="date collecte"/>
    <tableColumn id="12" xr3:uid="{7FC2020C-D397-4979-A2F4-5B6368C8ED13}" name="volume"/>
    <tableColumn id="13" xr3:uid="{96799104-5C30-4C1E-A001-4A46F21DF779}" name="heure"/>
    <tableColumn id="14" xr3:uid="{7319A8EC-63D2-4EFD-94E2-4238F409D5C4}" name="semaine">
      <calculatedColumnFormula>_xlfn.ISOWEEKNUM(B2)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35777137-8906-4C42-9489-E1C6A11B5931}" name="Tableau_PA" displayName="Tableau_PA" ref="A1:H9" totalsRowShown="0" headerRowDxfId="6" headerRowBorderDxfId="5" tableBorderDxfId="4">
  <autoFilter ref="A1:H9" xr:uid="{9A157F09-1B79-4850-B1CB-5DF49185B8A5}"/>
  <tableColumns count="8">
    <tableColumn id="1" xr3:uid="{1CAA8B43-082A-4963-B85B-DA263356665B}" name="Numéro" dataDxfId="3"/>
    <tableColumn id="2" xr3:uid="{528303D2-477E-4ADE-8F22-687868B07354}" name="Nom" dataDxfId="2">
      <calculatedColumnFormula>VLOOKUP(Tableau_Base[[#This Row],[numéro]],Tableau_Base[#All],10,FALSE)</calculatedColumnFormula>
    </tableColumn>
    <tableColumn id="3" xr3:uid="{08F37EFE-C03A-43D0-B8EE-0A8D5ED4791B}" name="Plan d'action "/>
    <tableColumn id="4" xr3:uid="{9EEBCBDF-92C2-489A-9562-626E6012A012}" name="Date visite "/>
    <tableColumn id="5" xr3:uid="{12DA3641-D3B6-4273-AB95-5C828691C9FB}" name="Maitrisé (O/N)"/>
    <tableColumn id="6" xr3:uid="{9809B23E-9D17-485C-92EB-30F9DD96482C}" name="commentaire"/>
    <tableColumn id="7" xr3:uid="{38FD644D-61C2-462E-BC1A-FD4EEED21018}" name="Semaine " dataDxfId="0">
      <calculatedColumnFormula array="1">_xlfn.ISOWEEKNUM(INDEX(_xlfn._xlws.SORT(_xlfn._xlws.FILTER(Tableau_Base[[Date prélèvement]:[POMME]],Tableau_Base[numéro]=Tableau_PA[[#This Row],[Numéro]]),1,-1),1,1))</calculatedColumnFormula>
    </tableColumn>
    <tableColumn id="8" xr3:uid="{79C12A87-876B-4E2B-B002-4B151715CB21}" name="Derniers résultats " dataDxfId="1">
      <calculatedColumnFormula array="1">INDEX(_xlfn._xlws.SORT(_xlfn._xlws.FILTER(Tableau_Base[[Date prélèvement]:[POMME]],Tableau_Base[numéro]=Tableau_PA[[#This Row],[Numéro]]),1,-1),1,2)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EA493C-92FD-4CB2-B850-CACC3DBB42A3}">
  <dimension ref="A1:O14"/>
  <sheetViews>
    <sheetView showGridLines="0" topLeftCell="B1" workbookViewId="0">
      <selection activeCell="F22" sqref="F22"/>
    </sheetView>
  </sheetViews>
  <sheetFormatPr baseColWidth="10" defaultRowHeight="14.4" x14ac:dyDescent="0.3"/>
  <cols>
    <col min="1" max="1" width="26.44140625" customWidth="1"/>
    <col min="2" max="2" width="22.88671875" customWidth="1"/>
    <col min="6" max="6" width="11.6640625" customWidth="1"/>
    <col min="12" max="12" width="17.44140625" customWidth="1"/>
  </cols>
  <sheetData>
    <row r="1" spans="1:15" x14ac:dyDescent="0.3">
      <c r="A1" s="1" t="s">
        <v>0</v>
      </c>
      <c r="B1" s="3" t="s">
        <v>1</v>
      </c>
      <c r="C1" s="3" t="s">
        <v>15</v>
      </c>
      <c r="D1" s="3" t="s">
        <v>2</v>
      </c>
      <c r="E1" s="3" t="s">
        <v>3</v>
      </c>
      <c r="F1" s="3" t="s">
        <v>4</v>
      </c>
      <c r="G1" s="3" t="s">
        <v>5</v>
      </c>
      <c r="H1" s="3" t="s">
        <v>6</v>
      </c>
      <c r="I1" s="3" t="s">
        <v>7</v>
      </c>
      <c r="J1" s="3" t="s">
        <v>8</v>
      </c>
      <c r="K1" s="3" t="s">
        <v>9</v>
      </c>
      <c r="L1" s="3" t="s">
        <v>10</v>
      </c>
      <c r="M1" s="3" t="s">
        <v>11</v>
      </c>
      <c r="N1" s="3" t="s">
        <v>12</v>
      </c>
      <c r="O1" s="4" t="s">
        <v>13</v>
      </c>
    </row>
    <row r="2" spans="1:15" x14ac:dyDescent="0.3">
      <c r="A2" t="s">
        <v>14</v>
      </c>
      <c r="B2" s="2">
        <v>43975</v>
      </c>
      <c r="C2">
        <v>150000</v>
      </c>
      <c r="J2" t="s">
        <v>16</v>
      </c>
      <c r="K2" t="s">
        <v>60</v>
      </c>
      <c r="O2">
        <f>_xlfn.ISOWEEKNUM(B2)</f>
        <v>21</v>
      </c>
    </row>
    <row r="3" spans="1:15" x14ac:dyDescent="0.3">
      <c r="B3" s="2">
        <v>43976</v>
      </c>
      <c r="C3">
        <v>400</v>
      </c>
      <c r="J3" t="s">
        <v>17</v>
      </c>
      <c r="K3" t="s">
        <v>61</v>
      </c>
      <c r="O3">
        <f t="shared" ref="O3:O13" si="0">_xlfn.ISOWEEKNUM(B3)</f>
        <v>22</v>
      </c>
    </row>
    <row r="4" spans="1:15" x14ac:dyDescent="0.3">
      <c r="B4" s="2">
        <v>43976</v>
      </c>
      <c r="C4">
        <v>100</v>
      </c>
      <c r="J4" t="s">
        <v>18</v>
      </c>
      <c r="K4" t="s">
        <v>62</v>
      </c>
      <c r="O4">
        <f t="shared" si="0"/>
        <v>22</v>
      </c>
    </row>
    <row r="5" spans="1:15" x14ac:dyDescent="0.3">
      <c r="B5" s="2">
        <v>43978</v>
      </c>
      <c r="C5">
        <v>500</v>
      </c>
      <c r="J5" t="s">
        <v>19</v>
      </c>
      <c r="K5" t="s">
        <v>63</v>
      </c>
      <c r="O5">
        <f t="shared" si="0"/>
        <v>22</v>
      </c>
    </row>
    <row r="6" spans="1:15" x14ac:dyDescent="0.3">
      <c r="B6" s="2">
        <v>43979</v>
      </c>
      <c r="C6">
        <v>7200</v>
      </c>
      <c r="J6" t="s">
        <v>20</v>
      </c>
      <c r="O6">
        <f t="shared" si="0"/>
        <v>22</v>
      </c>
    </row>
    <row r="7" spans="1:15" x14ac:dyDescent="0.3">
      <c r="B7" s="2">
        <v>43980</v>
      </c>
      <c r="C7">
        <v>700</v>
      </c>
      <c r="J7" t="s">
        <v>21</v>
      </c>
      <c r="O7">
        <f t="shared" si="0"/>
        <v>22</v>
      </c>
    </row>
    <row r="8" spans="1:15" x14ac:dyDescent="0.3">
      <c r="B8" s="2">
        <v>43980</v>
      </c>
      <c r="C8">
        <v>100</v>
      </c>
      <c r="J8" t="s">
        <v>22</v>
      </c>
      <c r="O8">
        <f t="shared" si="0"/>
        <v>22</v>
      </c>
    </row>
    <row r="9" spans="1:15" x14ac:dyDescent="0.3">
      <c r="B9" s="2">
        <v>43980</v>
      </c>
      <c r="C9">
        <v>500</v>
      </c>
      <c r="J9" t="s">
        <v>16</v>
      </c>
      <c r="O9">
        <f t="shared" si="0"/>
        <v>22</v>
      </c>
    </row>
    <row r="10" spans="1:15" x14ac:dyDescent="0.3">
      <c r="B10" s="2">
        <v>43983</v>
      </c>
      <c r="C10">
        <v>12000</v>
      </c>
      <c r="J10" t="s">
        <v>20</v>
      </c>
      <c r="O10">
        <f t="shared" si="0"/>
        <v>23</v>
      </c>
    </row>
    <row r="11" spans="1:15" x14ac:dyDescent="0.3">
      <c r="B11" s="2">
        <v>43984</v>
      </c>
      <c r="C11">
        <v>1600</v>
      </c>
      <c r="J11" t="s">
        <v>23</v>
      </c>
      <c r="O11">
        <f t="shared" si="0"/>
        <v>23</v>
      </c>
    </row>
    <row r="12" spans="1:15" x14ac:dyDescent="0.3">
      <c r="B12" s="2">
        <v>43985</v>
      </c>
      <c r="C12">
        <v>1300</v>
      </c>
      <c r="J12" t="s">
        <v>24</v>
      </c>
      <c r="O12">
        <f t="shared" si="0"/>
        <v>23</v>
      </c>
    </row>
    <row r="13" spans="1:15" x14ac:dyDescent="0.3">
      <c r="B13" s="2">
        <v>43986</v>
      </c>
      <c r="C13">
        <v>400</v>
      </c>
      <c r="J13" t="s">
        <v>25</v>
      </c>
      <c r="O13">
        <f t="shared" si="0"/>
        <v>23</v>
      </c>
    </row>
    <row r="14" spans="1:15" x14ac:dyDescent="0.3">
      <c r="B14" s="2">
        <v>43987</v>
      </c>
      <c r="C14">
        <v>400</v>
      </c>
      <c r="J14" t="s">
        <v>55</v>
      </c>
      <c r="O14">
        <f>_xlfn.ISOWEEKNUM(B14)</f>
        <v>23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097DC75-89CF-4508-9552-3D8454BB805A}">
  <dimension ref="A1:N15"/>
  <sheetViews>
    <sheetView workbookViewId="0">
      <selection activeCell="I9" sqref="I9"/>
    </sheetView>
  </sheetViews>
  <sheetFormatPr baseColWidth="10" defaultRowHeight="14.4" x14ac:dyDescent="0.3"/>
  <cols>
    <col min="1" max="1" width="21" bestFit="1" customWidth="1"/>
    <col min="2" max="2" width="23.88671875" bestFit="1" customWidth="1"/>
    <col min="3" max="6" width="7" bestFit="1" customWidth="1"/>
    <col min="7" max="7" width="9.109375" bestFit="1" customWidth="1"/>
    <col min="8" max="12" width="7.109375" bestFit="1" customWidth="1"/>
    <col min="13" max="13" width="9.33203125" bestFit="1" customWidth="1"/>
    <col min="14" max="14" width="12.5546875" bestFit="1" customWidth="1"/>
  </cols>
  <sheetData>
    <row r="1" spans="1:14" x14ac:dyDescent="0.3">
      <c r="A1" s="5" t="s">
        <v>41</v>
      </c>
      <c r="B1" s="5" t="s">
        <v>26</v>
      </c>
    </row>
    <row r="2" spans="1:14" x14ac:dyDescent="0.3">
      <c r="B2" t="s">
        <v>28</v>
      </c>
      <c r="G2" t="s">
        <v>29</v>
      </c>
      <c r="H2" t="s">
        <v>30</v>
      </c>
      <c r="M2" t="s">
        <v>31</v>
      </c>
      <c r="N2" t="s">
        <v>27</v>
      </c>
    </row>
    <row r="3" spans="1:14" x14ac:dyDescent="0.3">
      <c r="A3" s="5" t="s">
        <v>42</v>
      </c>
      <c r="B3" s="2" t="s">
        <v>32</v>
      </c>
      <c r="C3" s="2" t="s">
        <v>33</v>
      </c>
      <c r="D3" s="2" t="s">
        <v>34</v>
      </c>
      <c r="E3" s="2" t="s">
        <v>35</v>
      </c>
      <c r="F3" s="2" t="s">
        <v>36</v>
      </c>
      <c r="H3" s="2" t="s">
        <v>37</v>
      </c>
      <c r="I3" s="2" t="s">
        <v>38</v>
      </c>
      <c r="J3" s="2" t="s">
        <v>39</v>
      </c>
      <c r="K3" s="2" t="s">
        <v>40</v>
      </c>
      <c r="L3" s="2" t="s">
        <v>56</v>
      </c>
    </row>
    <row r="4" spans="1:14" x14ac:dyDescent="0.3">
      <c r="A4" s="7" t="s">
        <v>25</v>
      </c>
      <c r="B4" s="6"/>
      <c r="C4" s="6"/>
      <c r="D4" s="6"/>
      <c r="E4" s="6"/>
      <c r="F4" s="6"/>
      <c r="G4" s="6"/>
      <c r="H4" s="6"/>
      <c r="I4" s="6"/>
      <c r="J4" s="6"/>
      <c r="K4" s="6">
        <v>400</v>
      </c>
      <c r="L4" s="6"/>
      <c r="M4" s="6">
        <v>400</v>
      </c>
      <c r="N4" s="6">
        <v>400</v>
      </c>
    </row>
    <row r="5" spans="1:14" x14ac:dyDescent="0.3">
      <c r="A5" s="7" t="s">
        <v>23</v>
      </c>
      <c r="B5" s="6"/>
      <c r="C5" s="6"/>
      <c r="D5" s="6"/>
      <c r="E5" s="6"/>
      <c r="F5" s="6"/>
      <c r="G5" s="6"/>
      <c r="H5" s="6"/>
      <c r="I5" s="6">
        <v>1600</v>
      </c>
      <c r="J5" s="6"/>
      <c r="K5" s="6"/>
      <c r="L5" s="6"/>
      <c r="M5" s="6">
        <v>1600</v>
      </c>
      <c r="N5" s="6">
        <v>1600</v>
      </c>
    </row>
    <row r="6" spans="1:14" x14ac:dyDescent="0.3">
      <c r="A6" s="7" t="s">
        <v>24</v>
      </c>
      <c r="B6" s="6"/>
      <c r="C6" s="6"/>
      <c r="D6" s="6"/>
      <c r="E6" s="6"/>
      <c r="F6" s="6"/>
      <c r="G6" s="6"/>
      <c r="H6" s="6"/>
      <c r="I6" s="6"/>
      <c r="J6" s="6">
        <v>1300</v>
      </c>
      <c r="K6" s="6"/>
      <c r="L6" s="6"/>
      <c r="M6" s="6">
        <v>1300</v>
      </c>
      <c r="N6" s="6">
        <v>1300</v>
      </c>
    </row>
    <row r="7" spans="1:14" x14ac:dyDescent="0.3">
      <c r="A7" s="7" t="s">
        <v>21</v>
      </c>
      <c r="B7" s="6"/>
      <c r="C7" s="6"/>
      <c r="D7" s="6"/>
      <c r="E7" s="6"/>
      <c r="F7" s="6">
        <v>700</v>
      </c>
      <c r="G7" s="6">
        <v>700</v>
      </c>
      <c r="H7" s="6"/>
      <c r="I7" s="6"/>
      <c r="J7" s="6"/>
      <c r="K7" s="6"/>
      <c r="L7" s="6"/>
      <c r="M7" s="6"/>
      <c r="N7" s="6">
        <v>700</v>
      </c>
    </row>
    <row r="8" spans="1:14" x14ac:dyDescent="0.3">
      <c r="A8" s="7" t="s">
        <v>20</v>
      </c>
      <c r="B8" s="6"/>
      <c r="C8" s="6"/>
      <c r="D8" s="6"/>
      <c r="E8" s="6">
        <v>7200</v>
      </c>
      <c r="F8" s="6"/>
      <c r="G8" s="6">
        <v>7200</v>
      </c>
      <c r="H8" s="6">
        <v>12000</v>
      </c>
      <c r="I8" s="6"/>
      <c r="J8" s="6"/>
      <c r="K8" s="6"/>
      <c r="L8" s="6"/>
      <c r="M8" s="6">
        <v>12000</v>
      </c>
      <c r="N8" s="6">
        <v>19200</v>
      </c>
    </row>
    <row r="9" spans="1:14" x14ac:dyDescent="0.3">
      <c r="A9" s="7" t="s">
        <v>19</v>
      </c>
      <c r="B9" s="6"/>
      <c r="C9" s="6"/>
      <c r="D9" s="6">
        <v>500</v>
      </c>
      <c r="E9" s="6"/>
      <c r="F9" s="6"/>
      <c r="G9" s="6">
        <v>500</v>
      </c>
      <c r="H9" s="6"/>
      <c r="I9" s="6"/>
      <c r="J9" s="6"/>
      <c r="K9" s="6"/>
      <c r="L9" s="6"/>
      <c r="M9" s="6"/>
      <c r="N9" s="6">
        <v>500</v>
      </c>
    </row>
    <row r="10" spans="1:14" x14ac:dyDescent="0.3">
      <c r="A10" s="7" t="s">
        <v>18</v>
      </c>
      <c r="B10" s="6"/>
      <c r="C10" s="6">
        <v>100</v>
      </c>
      <c r="D10" s="6"/>
      <c r="E10" s="6"/>
      <c r="F10" s="6"/>
      <c r="G10" s="6">
        <v>100</v>
      </c>
      <c r="H10" s="6"/>
      <c r="I10" s="6"/>
      <c r="J10" s="6"/>
      <c r="K10" s="6"/>
      <c r="L10" s="6"/>
      <c r="M10" s="6"/>
      <c r="N10" s="6">
        <v>100</v>
      </c>
    </row>
    <row r="11" spans="1:14" x14ac:dyDescent="0.3">
      <c r="A11" s="7" t="s">
        <v>16</v>
      </c>
      <c r="B11" s="6">
        <v>150000</v>
      </c>
      <c r="C11" s="6"/>
      <c r="D11" s="6"/>
      <c r="E11" s="6"/>
      <c r="F11" s="6">
        <v>500</v>
      </c>
      <c r="G11" s="6">
        <v>150500</v>
      </c>
      <c r="H11" s="6"/>
      <c r="I11" s="6"/>
      <c r="J11" s="6"/>
      <c r="K11" s="6"/>
      <c r="L11" s="6"/>
      <c r="M11" s="6"/>
      <c r="N11" s="6">
        <v>150500</v>
      </c>
    </row>
    <row r="12" spans="1:14" x14ac:dyDescent="0.3">
      <c r="A12" s="7" t="s">
        <v>17</v>
      </c>
      <c r="B12" s="6"/>
      <c r="C12" s="6">
        <v>400</v>
      </c>
      <c r="D12" s="6"/>
      <c r="E12" s="6"/>
      <c r="F12" s="6"/>
      <c r="G12" s="6">
        <v>400</v>
      </c>
      <c r="H12" s="6"/>
      <c r="I12" s="6"/>
      <c r="J12" s="6"/>
      <c r="K12" s="6"/>
      <c r="L12" s="6"/>
      <c r="M12" s="6"/>
      <c r="N12" s="6">
        <v>400</v>
      </c>
    </row>
    <row r="13" spans="1:14" x14ac:dyDescent="0.3">
      <c r="A13" s="7" t="s">
        <v>22</v>
      </c>
      <c r="B13" s="6"/>
      <c r="C13" s="6"/>
      <c r="D13" s="6"/>
      <c r="E13" s="6"/>
      <c r="F13" s="6">
        <v>100</v>
      </c>
      <c r="G13" s="6">
        <v>100</v>
      </c>
      <c r="H13" s="6"/>
      <c r="I13" s="6"/>
      <c r="J13" s="6"/>
      <c r="K13" s="6"/>
      <c r="L13" s="6"/>
      <c r="M13" s="6"/>
      <c r="N13" s="6">
        <v>100</v>
      </c>
    </row>
    <row r="14" spans="1:14" x14ac:dyDescent="0.3">
      <c r="A14" s="7" t="s">
        <v>55</v>
      </c>
      <c r="B14" s="6"/>
      <c r="C14" s="6"/>
      <c r="D14" s="6"/>
      <c r="E14" s="6"/>
      <c r="F14" s="6"/>
      <c r="G14" s="6"/>
      <c r="H14" s="6"/>
      <c r="I14" s="6"/>
      <c r="J14" s="6"/>
      <c r="K14" s="6"/>
      <c r="L14" s="6">
        <v>400</v>
      </c>
      <c r="M14" s="6">
        <v>400</v>
      </c>
      <c r="N14" s="6">
        <v>400</v>
      </c>
    </row>
    <row r="15" spans="1:14" x14ac:dyDescent="0.3">
      <c r="A15" s="7" t="s">
        <v>27</v>
      </c>
      <c r="B15" s="6">
        <v>150000</v>
      </c>
      <c r="C15" s="6">
        <v>500</v>
      </c>
      <c r="D15" s="6">
        <v>500</v>
      </c>
      <c r="E15" s="6">
        <v>7200</v>
      </c>
      <c r="F15" s="6">
        <v>1300</v>
      </c>
      <c r="G15" s="6">
        <v>159500</v>
      </c>
      <c r="H15" s="6">
        <v>12000</v>
      </c>
      <c r="I15" s="6">
        <v>1600</v>
      </c>
      <c r="J15" s="6">
        <v>1300</v>
      </c>
      <c r="K15" s="6">
        <v>400</v>
      </c>
      <c r="L15" s="6">
        <v>400</v>
      </c>
      <c r="M15" s="6">
        <v>15700</v>
      </c>
      <c r="N15" s="6">
        <v>175200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DA8BC-A66D-477B-B923-0F31550987FB}">
  <dimension ref="A1:N22"/>
  <sheetViews>
    <sheetView showGridLines="0" tabSelected="1" zoomScale="85" zoomScaleNormal="85" workbookViewId="0">
      <selection activeCell="H25" sqref="H25"/>
    </sheetView>
  </sheetViews>
  <sheetFormatPr baseColWidth="10" defaultRowHeight="14.4" x14ac:dyDescent="0.3"/>
  <cols>
    <col min="1" max="1" width="12.21875" bestFit="1" customWidth="1"/>
    <col min="2" max="2" width="19" customWidth="1"/>
    <col min="3" max="3" width="15" customWidth="1"/>
    <col min="4" max="4" width="13" customWidth="1"/>
    <col min="5" max="5" width="16.109375" customWidth="1"/>
    <col min="6" max="6" width="15" customWidth="1"/>
    <col min="7" max="7" width="12.21875" bestFit="1" customWidth="1"/>
    <col min="8" max="8" width="22.44140625" customWidth="1"/>
    <col min="10" max="10" width="28.109375" customWidth="1"/>
    <col min="11" max="11" width="19.5546875" customWidth="1"/>
  </cols>
  <sheetData>
    <row r="1" spans="1:14" x14ac:dyDescent="0.3">
      <c r="A1" s="8" t="s">
        <v>59</v>
      </c>
      <c r="B1" s="3" t="s">
        <v>58</v>
      </c>
      <c r="C1" s="3" t="s">
        <v>43</v>
      </c>
      <c r="D1" s="3" t="s">
        <v>44</v>
      </c>
      <c r="E1" s="3" t="s">
        <v>45</v>
      </c>
      <c r="F1" s="3" t="s">
        <v>46</v>
      </c>
      <c r="G1" t="s">
        <v>47</v>
      </c>
      <c r="H1" t="s">
        <v>53</v>
      </c>
      <c r="J1" s="18" t="s">
        <v>54</v>
      </c>
      <c r="K1" s="17" t="s">
        <v>16</v>
      </c>
    </row>
    <row r="2" spans="1:14" x14ac:dyDescent="0.3">
      <c r="A2" s="7" t="s">
        <v>25</v>
      </c>
      <c r="B2" s="10"/>
      <c r="C2" t="s">
        <v>49</v>
      </c>
      <c r="G2" s="11" cm="1">
        <f t="array" ref="G2">_xlfn.ISOWEEKNUM(INDEX(_xlfn._xlws.SORT(_xlfn._xlws.FILTER(Tableau_Base[[Date prélèvement]:[POMME]],Tableau_Base[numéro]=Tableau_PA[[#This Row],[Numéro]]),1,-1),1,1))</f>
        <v>23</v>
      </c>
      <c r="H2" s="13" cm="1">
        <f t="array" ref="H2">INDEX(_xlfn._xlws.SORT(_xlfn._xlws.FILTER(Tableau_Base[[Date prélèvement]:[POMME]],Tableau_Base[numéro]=Tableau_PA[[#This Row],[Numéro]]),1,-1),1,2)</f>
        <v>400</v>
      </c>
    </row>
    <row r="3" spans="1:14" x14ac:dyDescent="0.3">
      <c r="A3" s="7" t="s">
        <v>23</v>
      </c>
      <c r="B3" s="10"/>
      <c r="C3" t="s">
        <v>50</v>
      </c>
      <c r="G3" s="12" cm="1">
        <f t="array" ref="G3">_xlfn.ISOWEEKNUM(INDEX(_xlfn._xlws.SORT(_xlfn._xlws.FILTER(Tableau_Base[[Date prélèvement]:[POMME]],Tableau_Base[numéro]=Tableau_PA[[#This Row],[Numéro]]),1,-1),1,1))</f>
        <v>23</v>
      </c>
      <c r="H3" s="14" cm="1">
        <f t="array" ref="H3">INDEX(_xlfn._xlws.SORT(_xlfn._xlws.FILTER(Tableau_Base[[Date prélèvement]:[POMME]],Tableau_Base[numéro]=Tableau_PA[[#This Row],[Numéro]]),1,-1),1,2)</f>
        <v>1600</v>
      </c>
    </row>
    <row r="4" spans="1:14" x14ac:dyDescent="0.3">
      <c r="A4" s="7" t="s">
        <v>24</v>
      </c>
      <c r="B4" s="10"/>
      <c r="C4" t="s">
        <v>51</v>
      </c>
      <c r="G4" s="12" cm="1">
        <f t="array" ref="G4">_xlfn.ISOWEEKNUM(INDEX(_xlfn._xlws.SORT(_xlfn._xlws.FILTER(Tableau_Base[[Date prélèvement]:[POMME]],Tableau_Base[numéro]=Tableau_PA[[#This Row],[Numéro]]),1,-1),1,1))</f>
        <v>23</v>
      </c>
      <c r="H4" s="14" cm="1">
        <f t="array" ref="H4">INDEX(_xlfn._xlws.SORT(_xlfn._xlws.FILTER(Tableau_Base[[Date prélèvement]:[POMME]],Tableau_Base[numéro]=Tableau_PA[[#This Row],[Numéro]]),1,-1),1,2)</f>
        <v>1300</v>
      </c>
      <c r="J4" s="16" t="s">
        <v>57</v>
      </c>
      <c r="K4" s="16" t="s">
        <v>48</v>
      </c>
    </row>
    <row r="5" spans="1:14" x14ac:dyDescent="0.3">
      <c r="A5" s="7" t="s">
        <v>21</v>
      </c>
      <c r="B5" s="10"/>
      <c r="C5" t="s">
        <v>52</v>
      </c>
      <c r="G5" s="12" cm="1">
        <f t="array" ref="G5">_xlfn.ISOWEEKNUM(INDEX(_xlfn._xlws.SORT(_xlfn._xlws.FILTER(Tableau_Base[[Date prélèvement]:[POMME]],Tableau_Base[numéro]=Tableau_PA[[#This Row],[Numéro]]),1,-1),1,1))</f>
        <v>22</v>
      </c>
      <c r="H5" s="14" cm="1">
        <f t="array" ref="H5">INDEX(_xlfn._xlws.SORT(_xlfn._xlws.FILTER(Tableau_Base[[Date prélèvement]:[POMME]],Tableau_Base[numéro]=Tableau_PA[[#This Row],[Numéro]]),1,-1),1,2)</f>
        <v>700</v>
      </c>
      <c r="J5" s="15" cm="1">
        <f t="array" ref="J5:K6">_xlfn._xlws.SORT(_xlfn._xlws.FILTER(Tableau_Base[[Date prélèvement]:[POMME]],Tableau_Base[numéro]=K1),1)</f>
        <v>43975</v>
      </c>
      <c r="K5" s="13">
        <v>150000</v>
      </c>
    </row>
    <row r="6" spans="1:14" x14ac:dyDescent="0.3">
      <c r="A6" s="7" t="s">
        <v>20</v>
      </c>
      <c r="B6" s="10"/>
      <c r="G6" s="12" cm="1">
        <f t="array" ref="G6">_xlfn.ISOWEEKNUM(INDEX(_xlfn._xlws.SORT(_xlfn._xlws.FILTER(Tableau_Base[[Date prélèvement]:[POMME]],Tableau_Base[numéro]=Tableau_PA[[#This Row],[Numéro]]),1,-1),1,1))</f>
        <v>23</v>
      </c>
      <c r="H6" s="14" cm="1">
        <f t="array" ref="H6">INDEX(_xlfn._xlws.SORT(_xlfn._xlws.FILTER(Tableau_Base[[Date prélèvement]:[POMME]],Tableau_Base[numéro]=Tableau_PA[[#This Row],[Numéro]]),1,-1),1,2)</f>
        <v>12000</v>
      </c>
      <c r="J6" s="15">
        <v>43980</v>
      </c>
      <c r="K6" s="13">
        <v>500</v>
      </c>
      <c r="L6" s="9"/>
      <c r="M6" s="9"/>
      <c r="N6" s="9"/>
    </row>
    <row r="7" spans="1:14" x14ac:dyDescent="0.3">
      <c r="A7" s="7" t="s">
        <v>19</v>
      </c>
      <c r="B7" s="10"/>
      <c r="G7" s="12" cm="1">
        <f t="array" ref="G7">_xlfn.ISOWEEKNUM(INDEX(_xlfn._xlws.SORT(_xlfn._xlws.FILTER(Tableau_Base[[Date prélèvement]:[POMME]],Tableau_Base[numéro]=Tableau_PA[[#This Row],[Numéro]]),1,-1),1,1))</f>
        <v>22</v>
      </c>
      <c r="H7" s="14" cm="1">
        <f t="array" ref="H7">INDEX(_xlfn._xlws.SORT(_xlfn._xlws.FILTER(Tableau_Base[[Date prélèvement]:[POMME]],Tableau_Base[numéro]=Tableau_PA[[#This Row],[Numéro]]),1,-1),1,2)</f>
        <v>500</v>
      </c>
      <c r="J7" s="15"/>
      <c r="K7" s="13"/>
      <c r="L7" s="9"/>
      <c r="M7" s="9"/>
      <c r="N7" s="9"/>
    </row>
    <row r="8" spans="1:14" x14ac:dyDescent="0.3">
      <c r="A8" s="7" t="s">
        <v>16</v>
      </c>
      <c r="B8" s="10"/>
      <c r="G8" s="12" cm="1">
        <f t="array" ref="G8">_xlfn.ISOWEEKNUM(INDEX(_xlfn._xlws.SORT(_xlfn._xlws.FILTER(Tableau_Base[[Date prélèvement]:[POMME]],Tableau_Base[numéro]=Tableau_PA[[#This Row],[Numéro]]),1,-1),1,1))</f>
        <v>22</v>
      </c>
      <c r="H8" s="14" cm="1">
        <f t="array" ref="H8">INDEX(_xlfn._xlws.SORT(_xlfn._xlws.FILTER(Tableau_Base[[Date prélèvement]:[POMME]],Tableau_Base[numéro]=Tableau_PA[[#This Row],[Numéro]]),1,-1),1,2)</f>
        <v>500</v>
      </c>
      <c r="J8" s="15"/>
      <c r="K8" s="13"/>
    </row>
    <row r="9" spans="1:14" x14ac:dyDescent="0.3">
      <c r="A9" s="7" t="s">
        <v>17</v>
      </c>
      <c r="B9" s="10"/>
      <c r="G9" s="12" cm="1">
        <f t="array" ref="G9">_xlfn.ISOWEEKNUM(INDEX(_xlfn._xlws.SORT(_xlfn._xlws.FILTER(Tableau_Base[[Date prélèvement]:[POMME]],Tableau_Base[numéro]=Tableau_PA[[#This Row],[Numéro]]),1,-1),1,1))</f>
        <v>22</v>
      </c>
      <c r="H9" s="14" cm="1">
        <f t="array" ref="H9">INDEX(_xlfn._xlws.SORT(_xlfn._xlws.FILTER(Tableau_Base[[Date prélèvement]:[POMME]],Tableau_Base[numéro]=Tableau_PA[[#This Row],[Numéro]]),1,-1),1,2)</f>
        <v>400</v>
      </c>
      <c r="J9" s="15"/>
      <c r="K9" s="13"/>
    </row>
    <row r="10" spans="1:14" x14ac:dyDescent="0.3">
      <c r="J10" s="15"/>
      <c r="K10" s="13"/>
    </row>
    <row r="11" spans="1:14" x14ac:dyDescent="0.3">
      <c r="J11" s="15"/>
      <c r="K11" s="13"/>
    </row>
    <row r="12" spans="1:14" x14ac:dyDescent="0.3">
      <c r="J12" s="19"/>
      <c r="K12" s="13"/>
    </row>
    <row r="13" spans="1:14" x14ac:dyDescent="0.3">
      <c r="J13" s="15"/>
      <c r="K13" s="13"/>
    </row>
    <row r="14" spans="1:14" x14ac:dyDescent="0.3">
      <c r="J14" s="15"/>
      <c r="K14" s="13"/>
    </row>
    <row r="15" spans="1:14" x14ac:dyDescent="0.3">
      <c r="J15" s="15"/>
      <c r="K15" s="13"/>
    </row>
    <row r="16" spans="1:14" x14ac:dyDescent="0.3">
      <c r="J16" s="15"/>
      <c r="K16" s="13"/>
    </row>
    <row r="17" spans="10:11" x14ac:dyDescent="0.3">
      <c r="J17" s="15"/>
      <c r="K17" s="13"/>
    </row>
    <row r="18" spans="10:11" x14ac:dyDescent="0.3">
      <c r="J18" s="15"/>
      <c r="K18" s="13"/>
    </row>
    <row r="19" spans="10:11" x14ac:dyDescent="0.3">
      <c r="J19" s="15"/>
      <c r="K19" s="13"/>
    </row>
    <row r="20" spans="10:11" x14ac:dyDescent="0.3">
      <c r="J20" s="15"/>
      <c r="K20" s="13"/>
    </row>
    <row r="21" spans="10:11" x14ac:dyDescent="0.3">
      <c r="J21" s="2"/>
    </row>
    <row r="22" spans="10:11" x14ac:dyDescent="0.3">
      <c r="J22" s="2"/>
    </row>
  </sheetData>
  <dataValidations count="1">
    <dataValidation type="list" allowBlank="1" showInputMessage="1" showErrorMessage="1" sqref="K1" xr:uid="{070380B7-2EFD-476C-9A3F-79581431E261}">
      <formula1>$A$2:$A$9</formula1>
    </dataValidation>
  </dataValidations>
  <pageMargins left="0.7" right="0.7" top="0.75" bottom="0.75" header="0.3" footer="0.3"/>
  <pageSetup paperSize="9" orientation="portrait" horizontalDpi="300" verticalDpi="0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base</vt:lpstr>
      <vt:lpstr>tcd </vt:lpstr>
      <vt:lpstr>PA</vt:lpstr>
      <vt:lpstr>PA!tcd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Marion POIRIER</dc:creator>
  <cp:lastModifiedBy>Alexis van merris</cp:lastModifiedBy>
  <dcterms:created xsi:type="dcterms:W3CDTF">2021-03-26T10:56:13Z</dcterms:created>
  <dcterms:modified xsi:type="dcterms:W3CDTF">2021-03-26T17:20:15Z</dcterms:modified>
</cp:coreProperties>
</file>